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psea-my.sharepoint.com/personal/mprice_psea_org/Documents/PriceMA/My Documents/PSEA_2026/TS_Coms/MissedUnipays/tables/"/>
    </mc:Choice>
  </mc:AlternateContent>
  <xr:revisionPtr revIDLastSave="279" documentId="8_{059AB814-A649-4B9E-BF83-9CF84B274E7D}" xr6:coauthVersionLast="47" xr6:coauthVersionMax="47" xr10:uidLastSave="{69B557A9-4D4F-4FBB-BE9B-AF7C718700E9}"/>
  <bookViews>
    <workbookView xWindow="-28920" yWindow="-120" windowWidth="29040" windowHeight="15720" firstSheet="2" activeTab="2" xr2:uid="{00000000-000D-0000-FFFF-FFFF00000000}"/>
  </bookViews>
  <sheets>
    <sheet name="ScratchPad" sheetId="28" state="hidden" r:id="rId1"/>
    <sheet name="Ticker" sheetId="21" state="hidden" r:id="rId2"/>
    <sheet name="By School" sheetId="27" r:id="rId3"/>
    <sheet name="By State Senator" sheetId="7" r:id="rId4"/>
    <sheet name="By St. Senate (with LEA detail)" sheetId="5" r:id="rId5"/>
    <sheet name="DATA missed pays" sheetId="1" state="hidden" r:id="rId6"/>
    <sheet name="DATA ST SENATE TOTAL" sheetId="6" state="hidden" r:id="rId7"/>
    <sheet name="By State Rep." sheetId="16" r:id="rId8"/>
    <sheet name="By St. House (with LEA detail)" sheetId="14" r:id="rId9"/>
    <sheet name="Upgrade List" sheetId="19" state="hidden" r:id="rId10"/>
    <sheet name="By School Detail" sheetId="10" r:id="rId11"/>
    <sheet name="Source Notes" sheetId="8" r:id="rId12"/>
    <sheet name="PSEA PASBO &amp; PDE" sheetId="18" r:id="rId13"/>
    <sheet name="By Cluster - Missed Payments" sheetId="25" state="hidden" r:id="rId14"/>
    <sheet name="Version" sheetId="20" state="hidden" r:id="rId15"/>
    <sheet name="CROSSWALK CLUSTER to AUN" sheetId="24" state="hidden" r:id="rId16"/>
    <sheet name="LIST UNISERV" sheetId="23" state="hidden" r:id="rId17"/>
    <sheet name="CROSSWALK LEA TO SENATE" sheetId="2" state="hidden" r:id="rId18"/>
    <sheet name="LIST SENATE" sheetId="3" state="hidden" r:id="rId19"/>
    <sheet name="KEY" sheetId="4" state="hidden" r:id="rId20"/>
    <sheet name="DATA ST HOUSE TOTAL" sheetId="11" state="hidden" r:id="rId21"/>
    <sheet name="LIST HOUSE" sheetId="12" state="hidden" r:id="rId22"/>
    <sheet name="CROSSWALK LEA TO HOUSE" sheetId="15" state="hidden" r:id="rId23"/>
    <sheet name="LIST FISCAL YEAR DAYS" sheetId="22" state="hidden" r:id="rId24"/>
    <sheet name="DATA MISSED with ExpPerDay" sheetId="26" state="hidden" r:id="rId25"/>
    <sheet name="By School Detail New" sheetId="30" state="hidden" r:id="rId26"/>
  </sheets>
  <externalReferences>
    <externalReference r:id="rId27"/>
  </externalReferences>
  <definedNames>
    <definedName name="Act1Counterfactual">#REF!</definedName>
    <definedName name="AssessedValues">#REF!</definedName>
    <definedName name="BalanceOther">#REF!</definedName>
    <definedName name="BasicEducRev">#REF!</definedName>
    <definedName name="BenefitsAll">#REF!</definedName>
    <definedName name="CARES">#REF!</definedName>
    <definedName name="CensusHousingStats">#REF!</definedName>
    <definedName name="CharterEnrollment">#REF!</definedName>
    <definedName name="CharterTuition">#REF!</definedName>
    <definedName name="CompGroups">#REF!</definedName>
    <definedName name="ComponentsofCompAll">#REF!</definedName>
    <definedName name="CompParts">#REF!</definedName>
    <definedName name="CoreNonCore">#REF!</definedName>
    <definedName name="DEBT">#REF!</definedName>
    <definedName name="DebtasPerBorBase">#REF!</definedName>
    <definedName name="DebtService">#REF!</definedName>
    <definedName name="DetailStateSubsidies">#REF!</definedName>
    <definedName name="EABenefits">#REF!</definedName>
    <definedName name="EAComp">#REF!</definedName>
    <definedName name="EarnedIncomeTaxes">#REF!</definedName>
    <definedName name="EASal">#REF!</definedName>
    <definedName name="EnrollmentBU">#REF!</definedName>
    <definedName name="EqMillsCoMostRecent">#REF!</definedName>
    <definedName name="EqMillsEachContig1year">#REF!</definedName>
    <definedName name="Equalizedmills">#REF!</definedName>
    <definedName name="FB_APPROPandNOT">#REF!</definedName>
    <definedName name="FB_BudAct">#REF!</definedName>
    <definedName name="FB_Detail">#REF!</definedName>
    <definedName name="FB_OtherCapProj">#REF!</definedName>
    <definedName name="FB_PerOfCEandTE">#REF!</definedName>
    <definedName name="FB_ThreeBanger">#REF!</definedName>
    <definedName name="FederalRev">#REF!</definedName>
    <definedName name="FundBalanceNarrative">#REF!</definedName>
    <definedName name="General_Fund_Balance_Classifications_As___Of_Total_Expenditures__Actual">#REF!</definedName>
    <definedName name="GraphAct1Max">#REF!</definedName>
    <definedName name="GraphCompositionDebt">#REF!</definedName>
    <definedName name="GRAPHCompShareEXP">#REF!</definedName>
    <definedName name="GraphDebtByType">#REF!</definedName>
    <definedName name="GRAPHEXP">#REF!</definedName>
    <definedName name="Graphic_CapProj">#REF!</definedName>
    <definedName name="Graphic_DebtServ">#REF!</definedName>
    <definedName name="Graphic_FoodService">#REF!</definedName>
    <definedName name="Graphic_InternalService">#REF!</definedName>
    <definedName name="GraphRevbySource">#REF!</definedName>
    <definedName name="GraphStateRevComponents">#REF!</definedName>
    <definedName name="InDepthFedRevFromPDE">'[1]School Districts'!#REF!</definedName>
    <definedName name="InDepthLocalRevFromPDE">#REF!</definedName>
    <definedName name="MillageRates">#REF!</definedName>
    <definedName name="OF_31">#REF!</definedName>
    <definedName name="OF_32">#REF!</definedName>
    <definedName name="OF_39">#REF!</definedName>
    <definedName name="OF_40">#REF!</definedName>
    <definedName name="OF_51">#REF!</definedName>
    <definedName name="OF_60">#REF!</definedName>
    <definedName name="OperatingPosition">#REF!</definedName>
    <definedName name="OtherExp">#REF!</definedName>
    <definedName name="OtherFinancingSources">#REF!</definedName>
    <definedName name="_xlnm.Print_Area" localSheetId="8">'By St. House (with LEA detail)'!$AB$28:$AD$52</definedName>
    <definedName name="_xlnm.Print_Area" localSheetId="4">'By St. Senate (with LEA detail)'!$AI$23:$AJ$63</definedName>
    <definedName name="_xlnm.Print_Area" localSheetId="7">'By State Rep.'!$B$2:$D$208</definedName>
    <definedName name="_xlnm.Print_Area" localSheetId="3">'By State Senator'!$B$2:$D$55</definedName>
    <definedName name="_xlnm.Print_Area" localSheetId="12">'PSEA PASBO &amp; PDE'!$B$2:$G$49</definedName>
    <definedName name="_xlnm.Print_Area" localSheetId="11">'Source Notes'!$B$2:$D$21</definedName>
    <definedName name="_xlnm.Print_Titles" localSheetId="7">'By State Rep.'!$2:$3</definedName>
    <definedName name="_xlnm.Print_Titles" localSheetId="3">'By State Senator'!$2:$3</definedName>
    <definedName name="_xlnm.Print_Titles" localSheetId="12">'PSEA PASBO &amp; PDE'!$2:$3</definedName>
    <definedName name="PropertyTaxLevyMedian">#REF!</definedName>
    <definedName name="PSERSReimb">#REF!</definedName>
    <definedName name="PurchasedServ">#REF!</definedName>
    <definedName name="QuickRatio">#REF!</definedName>
    <definedName name="rentalandsinking">#REF!</definedName>
    <definedName name="Rev_CurrentRealEstateTaxes">#REF!</definedName>
    <definedName name="REV_TOTAL">#REF!</definedName>
    <definedName name="RevenueForecast">#REF!</definedName>
    <definedName name="RevForecastLocalSt">#REF!</definedName>
    <definedName name="RevLocal">#REF!</definedName>
    <definedName name="RTLBG">#REF!</definedName>
    <definedName name="SalaryAll">#REF!</definedName>
    <definedName name="SettlevsAFR">#REF!</definedName>
    <definedName name="SpecialEdRev">#REF!</definedName>
    <definedName name="StateReimb_SSPSERS">#REF!</definedName>
    <definedName name="StateRev">#REF!</definedName>
    <definedName name="StatsonIncome">#REF!</definedName>
    <definedName name="SuperBM">#REF!</definedName>
    <definedName name="Supplies">#REF!</definedName>
    <definedName name="TOC">#REF!</definedName>
    <definedName name="TotalCompAll">#REF!</definedName>
    <definedName name="TotalExp">#REF!</definedName>
    <definedName name="Transfers">#REF!</definedName>
    <definedName name="TransferTaxRev">#REF!</definedName>
    <definedName name="Transportation">#REF!</definedName>
    <definedName name="Tuition">#REF!</definedName>
    <definedName name="U_CashAcctPayable">#REF!</definedName>
    <definedName name="WriteUpFinancialAnalysis">#REF!</definedName>
    <definedName name="WrittenSummaryBalanceShee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27" l="1"/>
  <c r="J4" i="27"/>
  <c r="I4" i="27"/>
  <c r="J3" i="27"/>
  <c r="E48" i="18"/>
  <c r="E41" i="18"/>
  <c r="F1647" i="22"/>
  <c r="E1647" i="22"/>
  <c r="F1646" i="22"/>
  <c r="E1646" i="22"/>
  <c r="F1645" i="22"/>
  <c r="E1645" i="22"/>
  <c r="F1644" i="22"/>
  <c r="E1644" i="22"/>
  <c r="F1643" i="22"/>
  <c r="E1643" i="22"/>
  <c r="F1642" i="22"/>
  <c r="E1642" i="22"/>
  <c r="F1641" i="22"/>
  <c r="E1641" i="22"/>
  <c r="F1640" i="22"/>
  <c r="E1640" i="22"/>
  <c r="F1639" i="22"/>
  <c r="E1639" i="22"/>
  <c r="F1638" i="22"/>
  <c r="E1638" i="22"/>
  <c r="F1637" i="22"/>
  <c r="E1637" i="22"/>
  <c r="F1636" i="22"/>
  <c r="E1636" i="22"/>
  <c r="F1635" i="22"/>
  <c r="E1635" i="22"/>
  <c r="F1634" i="22"/>
  <c r="E1634" i="22"/>
  <c r="F1633" i="22"/>
  <c r="E1633" i="22"/>
  <c r="F1632" i="22"/>
  <c r="E1632" i="22"/>
  <c r="F1631" i="22"/>
  <c r="E1631" i="22"/>
  <c r="F1630" i="22"/>
  <c r="E1630" i="22"/>
  <c r="F1629" i="22"/>
  <c r="E1629" i="22"/>
  <c r="F1628" i="22"/>
  <c r="E1628" i="22"/>
  <c r="F1627" i="22"/>
  <c r="E1627" i="22"/>
  <c r="F1626" i="22"/>
  <c r="E1626" i="22"/>
  <c r="F1625" i="22"/>
  <c r="E1625" i="22"/>
  <c r="F1624" i="22"/>
  <c r="E1624" i="22"/>
  <c r="F1623" i="22"/>
  <c r="E1623" i="22"/>
  <c r="F1622" i="22"/>
  <c r="E1622" i="22"/>
  <c r="F1621" i="22"/>
  <c r="E1621" i="22"/>
  <c r="F1620" i="22"/>
  <c r="E1620" i="22"/>
  <c r="F1619" i="22"/>
  <c r="E1619" i="22"/>
  <c r="F1618" i="22"/>
  <c r="E1618" i="22"/>
  <c r="F1617" i="22"/>
  <c r="E1617" i="22"/>
  <c r="F1616" i="22"/>
  <c r="E1616" i="22"/>
  <c r="F1615" i="22"/>
  <c r="E1615" i="22"/>
  <c r="F1614" i="22"/>
  <c r="E1614" i="22"/>
  <c r="F1613" i="22"/>
  <c r="E1613" i="22"/>
  <c r="F1612" i="22"/>
  <c r="E1612" i="22"/>
  <c r="F1611" i="22"/>
  <c r="E1611" i="22"/>
  <c r="F1610" i="22"/>
  <c r="E1610" i="22"/>
  <c r="F1609" i="22"/>
  <c r="E1609" i="22"/>
  <c r="F1608" i="22"/>
  <c r="E1608" i="22"/>
  <c r="F1607" i="22"/>
  <c r="E1607" i="22"/>
  <c r="F1606" i="22"/>
  <c r="E1606" i="22"/>
  <c r="F1605" i="22"/>
  <c r="E1605" i="22"/>
  <c r="F1604" i="22"/>
  <c r="E1604" i="22"/>
  <c r="F1603" i="22"/>
  <c r="E1603" i="22"/>
  <c r="F1602" i="22"/>
  <c r="E1602" i="22"/>
  <c r="F1601" i="22"/>
  <c r="E1601" i="22"/>
  <c r="F1600" i="22"/>
  <c r="E1600" i="22"/>
  <c r="F1599" i="22"/>
  <c r="E1599" i="22"/>
  <c r="F1598" i="22"/>
  <c r="E1598" i="22"/>
  <c r="F1597" i="22"/>
  <c r="E1597" i="22"/>
  <c r="F1596" i="22"/>
  <c r="E1596" i="22"/>
  <c r="F1595" i="22"/>
  <c r="E1595" i="22"/>
  <c r="F1594" i="22"/>
  <c r="E1594" i="22"/>
  <c r="F1593" i="22"/>
  <c r="E1593" i="22"/>
  <c r="F1592" i="22"/>
  <c r="E1592" i="22"/>
  <c r="F1591" i="22"/>
  <c r="E1591" i="22"/>
  <c r="F1590" i="22"/>
  <c r="E1590" i="22"/>
  <c r="F1589" i="22"/>
  <c r="E1589" i="22"/>
  <c r="F1588" i="22"/>
  <c r="E1588" i="22"/>
  <c r="F1587" i="22"/>
  <c r="E1587" i="22"/>
  <c r="F1586" i="22"/>
  <c r="E1586" i="22"/>
  <c r="F1585" i="22"/>
  <c r="E1585" i="22"/>
  <c r="F1584" i="22"/>
  <c r="E1584" i="22"/>
  <c r="F1583" i="22"/>
  <c r="E1583" i="22"/>
  <c r="F1582" i="22"/>
  <c r="E1582" i="22"/>
  <c r="F1581" i="22"/>
  <c r="E1581" i="22"/>
  <c r="F1580" i="22"/>
  <c r="E1580" i="22"/>
  <c r="F1579" i="22"/>
  <c r="E1579" i="22"/>
  <c r="F1578" i="22"/>
  <c r="E1578" i="22"/>
  <c r="F1577" i="22"/>
  <c r="E1577" i="22"/>
  <c r="F1576" i="22"/>
  <c r="E1576" i="22"/>
  <c r="F1575" i="22"/>
  <c r="E1575" i="22"/>
  <c r="F1574" i="22"/>
  <c r="E1574" i="22"/>
  <c r="F1573" i="22"/>
  <c r="E1573" i="22"/>
  <c r="F1572" i="22"/>
  <c r="E1572" i="22"/>
  <c r="F1571" i="22"/>
  <c r="E1571" i="22"/>
  <c r="F1570" i="22"/>
  <c r="E1570" i="22"/>
  <c r="F1569" i="22"/>
  <c r="E1569" i="22"/>
  <c r="F1568" i="22"/>
  <c r="E1568" i="22"/>
  <c r="F1567" i="22"/>
  <c r="E1567" i="22"/>
  <c r="F1566" i="22"/>
  <c r="E1566" i="22"/>
  <c r="F1565" i="22"/>
  <c r="E1565" i="22"/>
  <c r="F1564" i="22"/>
  <c r="E1564" i="22"/>
  <c r="F1563" i="22"/>
  <c r="E1563" i="22"/>
  <c r="F1562" i="22"/>
  <c r="E1562" i="22"/>
  <c r="F1561" i="22"/>
  <c r="E1561" i="22"/>
  <c r="F1560" i="22"/>
  <c r="E1560" i="22"/>
  <c r="F1559" i="22"/>
  <c r="E1559" i="22"/>
  <c r="F1558" i="22"/>
  <c r="E1558" i="22"/>
  <c r="F1557" i="22"/>
  <c r="E1557" i="22"/>
  <c r="F1556" i="22"/>
  <c r="E1556" i="22"/>
  <c r="F1555" i="22"/>
  <c r="E1555" i="22"/>
  <c r="F1554" i="22"/>
  <c r="E1554" i="22"/>
  <c r="F1553" i="22"/>
  <c r="E1553" i="22"/>
  <c r="F1552" i="22"/>
  <c r="E1552" i="22"/>
  <c r="F1551" i="22"/>
  <c r="E1551" i="22"/>
  <c r="F1550" i="22"/>
  <c r="E1550" i="22"/>
  <c r="F1549" i="22"/>
  <c r="E1549" i="22"/>
  <c r="F1548" i="22"/>
  <c r="E1548" i="22"/>
  <c r="F1547" i="22"/>
  <c r="E1547" i="22"/>
  <c r="F1546" i="22"/>
  <c r="E1546" i="22"/>
  <c r="F1545" i="22"/>
  <c r="E1545" i="22"/>
  <c r="F1544" i="22"/>
  <c r="E1544" i="22"/>
  <c r="F1543" i="22"/>
  <c r="E1543" i="22"/>
  <c r="F1542" i="22"/>
  <c r="E1542" i="22"/>
  <c r="F1541" i="22"/>
  <c r="E1541" i="22"/>
  <c r="F1540" i="22"/>
  <c r="E1540" i="22"/>
  <c r="F1539" i="22"/>
  <c r="E1539" i="22"/>
  <c r="F1538" i="22"/>
  <c r="E1538" i="22"/>
  <c r="F1537" i="22"/>
  <c r="E1537" i="22"/>
  <c r="F1536" i="22"/>
  <c r="E1536" i="22"/>
  <c r="F1535" i="22"/>
  <c r="E1535" i="22"/>
  <c r="F1534" i="22"/>
  <c r="E1534" i="22"/>
  <c r="F1533" i="22"/>
  <c r="E1533" i="22"/>
  <c r="F1532" i="22"/>
  <c r="E1532" i="22"/>
  <c r="F1531" i="22"/>
  <c r="E1531" i="22"/>
  <c r="F1530" i="22"/>
  <c r="E1530" i="22"/>
  <c r="F1529" i="22"/>
  <c r="E1529" i="22"/>
  <c r="F1528" i="22"/>
  <c r="E1528" i="22"/>
  <c r="F1527" i="22"/>
  <c r="E1527" i="22"/>
  <c r="F1526" i="22"/>
  <c r="E1526" i="22"/>
  <c r="F1525" i="22"/>
  <c r="E1525" i="22"/>
  <c r="F1524" i="22"/>
  <c r="E1524" i="22"/>
  <c r="F1523" i="22"/>
  <c r="E1523" i="22"/>
  <c r="F1522" i="22"/>
  <c r="E1522" i="22"/>
  <c r="F1521" i="22"/>
  <c r="E1521" i="22"/>
  <c r="F1520" i="22"/>
  <c r="E1520" i="22"/>
  <c r="F1519" i="22"/>
  <c r="E1519" i="22"/>
  <c r="F1518" i="22"/>
  <c r="E1518" i="22"/>
  <c r="F1517" i="22"/>
  <c r="E1517" i="22"/>
  <c r="F1516" i="22"/>
  <c r="E1516" i="22"/>
  <c r="F1515" i="22"/>
  <c r="E1515" i="22"/>
  <c r="F1514" i="22"/>
  <c r="E1514" i="22"/>
  <c r="F1513" i="22"/>
  <c r="E1513" i="22"/>
  <c r="F1512" i="22"/>
  <c r="E1512" i="22"/>
  <c r="F1511" i="22"/>
  <c r="E1511" i="22"/>
  <c r="F1510" i="22"/>
  <c r="E1510" i="22"/>
  <c r="F1509" i="22"/>
  <c r="E1509" i="22"/>
  <c r="F1508" i="22"/>
  <c r="E1508" i="22"/>
  <c r="F1507" i="22"/>
  <c r="E1507" i="22"/>
  <c r="F1506" i="22"/>
  <c r="E1506" i="22"/>
  <c r="F1505" i="22"/>
  <c r="E1505" i="22"/>
  <c r="F1504" i="22"/>
  <c r="E1504" i="22"/>
  <c r="F1503" i="22"/>
  <c r="E1503" i="22"/>
  <c r="F1502" i="22"/>
  <c r="E1502" i="22"/>
  <c r="F1501" i="22"/>
  <c r="E1501" i="22"/>
  <c r="F1500" i="22"/>
  <c r="E1500" i="22"/>
  <c r="F1499" i="22"/>
  <c r="E1499" i="22"/>
  <c r="F1498" i="22"/>
  <c r="E1498" i="22"/>
  <c r="F1497" i="22"/>
  <c r="E1497" i="22"/>
  <c r="F1496" i="22"/>
  <c r="E1496" i="22"/>
  <c r="F1495" i="22"/>
  <c r="E1495" i="22"/>
  <c r="F1494" i="22"/>
  <c r="E1494" i="22"/>
  <c r="F1493" i="22"/>
  <c r="E1493" i="22"/>
  <c r="F1492" i="22"/>
  <c r="E1492" i="22"/>
  <c r="F1491" i="22"/>
  <c r="E1491" i="22"/>
  <c r="F1490" i="22"/>
  <c r="E1490" i="22"/>
  <c r="F1489" i="22"/>
  <c r="E1489" i="22"/>
  <c r="F1488" i="22"/>
  <c r="E1488" i="22"/>
  <c r="F1487" i="22"/>
  <c r="E1487" i="22"/>
  <c r="F1486" i="22"/>
  <c r="E1486" i="22"/>
  <c r="F1485" i="22"/>
  <c r="E1485" i="22"/>
  <c r="F1484" i="22"/>
  <c r="E1484" i="22"/>
  <c r="F1483" i="22"/>
  <c r="E1483" i="22"/>
  <c r="F1482" i="22"/>
  <c r="E1482" i="22"/>
  <c r="F1481" i="22"/>
  <c r="E1481" i="22"/>
  <c r="F1480" i="22"/>
  <c r="E1480" i="22"/>
  <c r="F1479" i="22"/>
  <c r="E1479" i="22"/>
  <c r="F1478" i="22"/>
  <c r="E1478" i="22"/>
  <c r="F1477" i="22"/>
  <c r="E1477" i="22"/>
  <c r="F1476" i="22"/>
  <c r="E1476" i="22"/>
  <c r="F1475" i="22"/>
  <c r="E1475" i="22"/>
  <c r="F1474" i="22"/>
  <c r="E1474" i="22"/>
  <c r="F1473" i="22"/>
  <c r="E1473" i="22"/>
  <c r="F1472" i="22"/>
  <c r="E1472" i="22"/>
  <c r="F1471" i="22"/>
  <c r="E1471" i="22"/>
  <c r="F1470" i="22"/>
  <c r="E1470" i="22"/>
  <c r="F1469" i="22"/>
  <c r="E1469" i="22"/>
  <c r="F1468" i="22"/>
  <c r="E1468" i="22"/>
  <c r="F1467" i="22"/>
  <c r="E1467" i="22"/>
  <c r="F1466" i="22"/>
  <c r="E1466" i="22"/>
  <c r="F1465" i="22"/>
  <c r="E1465" i="22"/>
  <c r="F1464" i="22"/>
  <c r="E1464" i="22"/>
  <c r="F1463" i="22"/>
  <c r="E1463" i="22"/>
  <c r="F1462" i="22"/>
  <c r="E1462" i="22"/>
  <c r="F1461" i="22"/>
  <c r="E1461" i="22"/>
  <c r="F1460" i="22"/>
  <c r="E1460" i="22"/>
  <c r="F1459" i="22"/>
  <c r="E1459" i="22"/>
  <c r="F1458" i="22"/>
  <c r="E1458" i="22"/>
  <c r="F1457" i="22"/>
  <c r="E1457" i="22"/>
  <c r="F1456" i="22"/>
  <c r="E1456" i="22"/>
  <c r="F1455" i="22"/>
  <c r="E1455" i="22"/>
  <c r="F1454" i="22"/>
  <c r="E1454" i="22"/>
  <c r="F1453" i="22"/>
  <c r="E1453" i="22"/>
  <c r="F1452" i="22"/>
  <c r="E1452" i="22"/>
  <c r="F1451" i="22"/>
  <c r="E1451" i="22"/>
  <c r="F1450" i="22"/>
  <c r="E1450" i="22"/>
  <c r="F1449" i="22"/>
  <c r="E1449" i="22"/>
  <c r="F1448" i="22"/>
  <c r="E1448" i="22"/>
  <c r="F1447" i="22"/>
  <c r="E1447" i="22"/>
  <c r="F1446" i="22"/>
  <c r="E1446" i="22"/>
  <c r="F1445" i="22"/>
  <c r="E1445" i="22"/>
  <c r="F1444" i="22"/>
  <c r="E1444" i="22"/>
  <c r="F1443" i="22"/>
  <c r="E1443" i="22"/>
  <c r="F1442" i="22"/>
  <c r="E1442" i="22"/>
  <c r="F1441" i="22"/>
  <c r="E1441" i="22"/>
  <c r="F1440" i="22"/>
  <c r="E1440" i="22"/>
  <c r="F1439" i="22"/>
  <c r="E1439" i="22"/>
  <c r="F1438" i="22"/>
  <c r="E1438" i="22"/>
  <c r="F1437" i="22"/>
  <c r="E1437" i="22"/>
  <c r="F1436" i="22"/>
  <c r="E1436" i="22"/>
  <c r="F1435" i="22"/>
  <c r="E1435" i="22"/>
  <c r="F1434" i="22"/>
  <c r="E1434" i="22"/>
  <c r="F1433" i="22"/>
  <c r="E1433" i="22"/>
  <c r="F1432" i="22"/>
  <c r="E1432" i="22"/>
  <c r="F1431" i="22"/>
  <c r="E1431" i="22"/>
  <c r="F1430" i="22"/>
  <c r="E1430" i="22"/>
  <c r="F1429" i="22"/>
  <c r="E1429" i="22"/>
  <c r="F1428" i="22"/>
  <c r="E1428" i="22"/>
  <c r="F1427" i="22"/>
  <c r="E1427" i="22"/>
  <c r="F1426" i="22"/>
  <c r="E1426" i="22"/>
  <c r="F1425" i="22"/>
  <c r="E1425" i="22"/>
  <c r="F1424" i="22"/>
  <c r="E1424" i="22"/>
  <c r="F1423" i="22"/>
  <c r="E1423" i="22"/>
  <c r="F1422" i="22"/>
  <c r="E1422" i="22"/>
  <c r="F1421" i="22"/>
  <c r="E1421" i="22"/>
  <c r="F1420" i="22"/>
  <c r="E1420" i="22"/>
  <c r="F1419" i="22"/>
  <c r="E1419" i="22"/>
  <c r="F1418" i="22"/>
  <c r="E1418" i="22"/>
  <c r="F1417" i="22"/>
  <c r="E1417" i="22"/>
  <c r="F1416" i="22"/>
  <c r="E1416" i="22"/>
  <c r="F1415" i="22"/>
  <c r="E1415" i="22"/>
  <c r="F1414" i="22"/>
  <c r="E1414" i="22"/>
  <c r="F1413" i="22"/>
  <c r="E1413" i="22"/>
  <c r="F1412" i="22"/>
  <c r="E1412" i="22"/>
  <c r="F1411" i="22"/>
  <c r="E1411" i="22"/>
  <c r="F1410" i="22"/>
  <c r="E1410" i="22"/>
  <c r="F1409" i="22"/>
  <c r="E1409" i="22"/>
  <c r="F1408" i="22"/>
  <c r="E1408" i="22"/>
  <c r="F1407" i="22"/>
  <c r="E1407" i="22"/>
  <c r="F1406" i="22"/>
  <c r="E1406" i="22"/>
  <c r="F1405" i="22"/>
  <c r="E1405" i="22"/>
  <c r="F1404" i="22"/>
  <c r="E1404" i="22"/>
  <c r="F1403" i="22"/>
  <c r="E1403" i="22"/>
  <c r="F1402" i="22"/>
  <c r="E1402" i="22"/>
  <c r="F1401" i="22"/>
  <c r="E1401" i="22"/>
  <c r="F1400" i="22"/>
  <c r="E1400" i="22"/>
  <c r="F1399" i="22"/>
  <c r="E1399" i="22"/>
  <c r="F1398" i="22"/>
  <c r="E1398" i="22"/>
  <c r="F1397" i="22"/>
  <c r="E1397" i="22"/>
  <c r="F1396" i="22"/>
  <c r="E1396" i="22"/>
  <c r="F1395" i="22"/>
  <c r="E1395" i="22"/>
  <c r="F1394" i="22"/>
  <c r="E1394" i="22"/>
  <c r="F1393" i="22"/>
  <c r="E1393" i="22"/>
  <c r="F1392" i="22"/>
  <c r="E1392" i="22"/>
  <c r="F1391" i="22"/>
  <c r="E1391" i="22"/>
  <c r="F1390" i="22"/>
  <c r="E1390" i="22"/>
  <c r="F1389" i="22"/>
  <c r="E1389" i="22"/>
  <c r="F1388" i="22"/>
  <c r="E1388" i="22"/>
  <c r="F1387" i="22"/>
  <c r="E1387" i="22"/>
  <c r="F1386" i="22"/>
  <c r="E1386" i="22"/>
  <c r="F1385" i="22"/>
  <c r="E1385" i="22"/>
  <c r="F1384" i="22"/>
  <c r="E1384" i="22"/>
  <c r="F1383" i="22"/>
  <c r="E1383" i="22"/>
  <c r="F1382" i="22"/>
  <c r="E1382" i="22"/>
  <c r="F1381" i="22"/>
  <c r="E1381" i="22"/>
  <c r="F1380" i="22"/>
  <c r="E1380" i="22"/>
  <c r="F1379" i="22"/>
  <c r="E1379" i="22"/>
  <c r="F1378" i="22"/>
  <c r="E1378" i="22"/>
  <c r="F1377" i="22"/>
  <c r="E1377" i="22"/>
  <c r="F1376" i="22"/>
  <c r="E1376" i="22"/>
  <c r="F1375" i="22"/>
  <c r="E1375" i="22"/>
  <c r="F1374" i="22"/>
  <c r="E1374" i="22"/>
  <c r="F1373" i="22"/>
  <c r="E1373" i="22"/>
  <c r="F1372" i="22"/>
  <c r="E1372" i="22"/>
  <c r="F1371" i="22"/>
  <c r="E1371" i="22"/>
  <c r="F1370" i="22"/>
  <c r="E1370" i="22"/>
  <c r="F1369" i="22"/>
  <c r="E1369" i="22"/>
  <c r="F1368" i="22"/>
  <c r="E1368" i="22"/>
  <c r="F1367" i="22"/>
  <c r="E1367" i="22"/>
  <c r="F1366" i="22"/>
  <c r="E1366" i="22"/>
  <c r="F1365" i="22"/>
  <c r="E1365" i="22"/>
  <c r="F1364" i="22"/>
  <c r="E1364" i="22"/>
  <c r="F1363" i="22"/>
  <c r="E1363" i="22"/>
  <c r="F1362" i="22"/>
  <c r="E1362" i="22"/>
  <c r="F1361" i="22"/>
  <c r="E1361" i="22"/>
  <c r="F1360" i="22"/>
  <c r="E1360" i="22"/>
  <c r="F1359" i="22"/>
  <c r="E1359" i="22"/>
  <c r="F1358" i="22"/>
  <c r="E1358" i="22"/>
  <c r="F1357" i="22"/>
  <c r="E1357" i="22"/>
  <c r="F1356" i="22"/>
  <c r="E1356" i="22"/>
  <c r="F1355" i="22"/>
  <c r="E1355" i="22"/>
  <c r="F1354" i="22"/>
  <c r="E1354" i="22"/>
  <c r="F1353" i="22"/>
  <c r="E1353" i="22"/>
  <c r="F1352" i="22"/>
  <c r="E1352" i="22"/>
  <c r="F1351" i="22"/>
  <c r="E1351" i="22"/>
  <c r="F1350" i="22"/>
  <c r="E1350" i="22"/>
  <c r="F1349" i="22"/>
  <c r="E1349" i="22"/>
  <c r="F1348" i="22"/>
  <c r="E1348" i="22"/>
  <c r="F1347" i="22"/>
  <c r="E1347" i="22"/>
  <c r="F1346" i="22"/>
  <c r="E1346" i="22"/>
  <c r="F1345" i="22"/>
  <c r="E1345" i="22"/>
  <c r="F1344" i="22"/>
  <c r="E1344" i="22"/>
  <c r="F1343" i="22"/>
  <c r="E1343" i="22"/>
  <c r="F1342" i="22"/>
  <c r="E1342" i="22"/>
  <c r="F1341" i="22"/>
  <c r="E1341" i="22"/>
  <c r="F1340" i="22"/>
  <c r="E1340" i="22"/>
  <c r="F1339" i="22"/>
  <c r="E1339" i="22"/>
  <c r="F1338" i="22"/>
  <c r="E1338" i="22"/>
  <c r="F1337" i="22"/>
  <c r="E1337" i="22"/>
  <c r="F1336" i="22"/>
  <c r="E1336" i="22"/>
  <c r="F1335" i="22"/>
  <c r="E1335" i="22"/>
  <c r="F1334" i="22"/>
  <c r="E1334" i="22"/>
  <c r="F1333" i="22"/>
  <c r="E1333" i="22"/>
  <c r="F1332" i="22"/>
  <c r="E1332" i="22"/>
  <c r="F1331" i="22"/>
  <c r="E1331" i="22"/>
  <c r="F1330" i="22"/>
  <c r="E1330" i="22"/>
  <c r="F1329" i="22"/>
  <c r="E1329" i="22"/>
  <c r="F1328" i="22"/>
  <c r="E1328" i="22"/>
  <c r="F1327" i="22"/>
  <c r="E1327" i="22"/>
  <c r="F1326" i="22"/>
  <c r="E1326" i="22"/>
  <c r="F1325" i="22"/>
  <c r="E1325" i="22"/>
  <c r="F1324" i="22"/>
  <c r="E1324" i="22"/>
  <c r="F1323" i="22"/>
  <c r="E1323" i="22"/>
  <c r="F1322" i="22"/>
  <c r="E1322" i="22"/>
  <c r="F1321" i="22"/>
  <c r="E1321" i="22"/>
  <c r="F1320" i="22"/>
  <c r="E1320" i="22"/>
  <c r="F1319" i="22"/>
  <c r="E1319" i="22"/>
  <c r="F1318" i="22"/>
  <c r="E1318" i="22"/>
  <c r="F1317" i="22"/>
  <c r="E1317" i="22"/>
  <c r="F1316" i="22"/>
  <c r="E1316" i="22"/>
  <c r="F1315" i="22"/>
  <c r="E1315" i="22"/>
  <c r="F1314" i="22"/>
  <c r="E1314" i="22"/>
  <c r="F1313" i="22"/>
  <c r="E1313" i="22"/>
  <c r="F1312" i="22"/>
  <c r="E1312" i="22"/>
  <c r="F1311" i="22"/>
  <c r="E1311" i="22"/>
  <c r="F1310" i="22"/>
  <c r="E1310" i="22"/>
  <c r="F1309" i="22"/>
  <c r="E1309" i="22"/>
  <c r="F1308" i="22"/>
  <c r="E1308" i="22"/>
  <c r="F1307" i="22"/>
  <c r="E1307" i="22"/>
  <c r="F1306" i="22"/>
  <c r="E1306" i="22"/>
  <c r="F1305" i="22"/>
  <c r="E1305" i="22"/>
  <c r="F1304" i="22"/>
  <c r="E1304" i="22"/>
  <c r="F1303" i="22"/>
  <c r="E1303" i="22"/>
  <c r="F1302" i="22"/>
  <c r="E1302" i="22"/>
  <c r="F1301" i="22"/>
  <c r="E1301" i="22"/>
  <c r="F1300" i="22"/>
  <c r="E1300" i="22"/>
  <c r="F1299" i="22"/>
  <c r="E1299" i="22"/>
  <c r="F1298" i="22"/>
  <c r="E1298" i="22"/>
  <c r="F1297" i="22"/>
  <c r="E1297" i="22"/>
  <c r="F1296" i="22"/>
  <c r="E1296" i="22"/>
  <c r="F1295" i="22"/>
  <c r="E1295" i="22"/>
  <c r="F1294" i="22"/>
  <c r="E1294" i="22"/>
  <c r="F1293" i="22"/>
  <c r="E1293" i="22"/>
  <c r="F1292" i="22"/>
  <c r="E1292" i="22"/>
  <c r="F1291" i="22"/>
  <c r="E1291" i="22"/>
  <c r="F1290" i="22"/>
  <c r="E1290" i="22"/>
  <c r="F1289" i="22"/>
  <c r="E1289" i="22"/>
  <c r="F1288" i="22"/>
  <c r="E1288" i="22"/>
  <c r="F1287" i="22"/>
  <c r="E1287" i="22"/>
  <c r="F1286" i="22"/>
  <c r="E1286" i="22"/>
  <c r="F1285" i="22"/>
  <c r="E1285" i="22"/>
  <c r="F1284" i="22"/>
  <c r="E1284" i="22"/>
  <c r="F1283" i="22"/>
  <c r="E1283" i="22"/>
  <c r="F1282" i="22"/>
  <c r="E1282" i="22"/>
  <c r="F1281" i="22"/>
  <c r="E1281" i="22"/>
  <c r="F1280" i="22"/>
  <c r="E1280" i="22"/>
  <c r="F1279" i="22"/>
  <c r="E1279" i="22"/>
  <c r="F1278" i="22"/>
  <c r="E1278" i="22"/>
  <c r="F1277" i="22"/>
  <c r="E1277" i="22"/>
  <c r="F1276" i="22"/>
  <c r="E1276" i="22"/>
  <c r="F1275" i="22"/>
  <c r="E1275" i="22"/>
  <c r="F1274" i="22"/>
  <c r="E1274" i="22"/>
  <c r="F1273" i="22"/>
  <c r="E1273" i="22"/>
  <c r="F1272" i="22"/>
  <c r="E1272" i="22"/>
  <c r="F1271" i="22"/>
  <c r="E1271" i="22"/>
  <c r="F1270" i="22"/>
  <c r="E1270" i="22"/>
  <c r="F1269" i="22"/>
  <c r="E1269" i="22"/>
  <c r="F1268" i="22"/>
  <c r="E1268" i="22"/>
  <c r="F1267" i="22"/>
  <c r="E1267" i="22"/>
  <c r="F1266" i="22"/>
  <c r="E1266" i="22"/>
  <c r="F1265" i="22"/>
  <c r="E1265" i="22"/>
  <c r="F1264" i="22"/>
  <c r="E1264" i="22"/>
  <c r="F1263" i="22"/>
  <c r="E1263" i="22"/>
  <c r="F1262" i="22"/>
  <c r="E1262" i="22"/>
  <c r="F1261" i="22"/>
  <c r="E1261" i="22"/>
  <c r="F1260" i="22"/>
  <c r="E1260" i="22"/>
  <c r="F1259" i="22"/>
  <c r="E1259" i="22"/>
  <c r="F1258" i="22"/>
  <c r="E1258" i="22"/>
  <c r="F1257" i="22"/>
  <c r="E1257" i="22"/>
  <c r="F1256" i="22"/>
  <c r="E1256" i="22"/>
  <c r="F1255" i="22"/>
  <c r="E1255" i="22"/>
  <c r="F1254" i="22"/>
  <c r="E1254" i="22"/>
  <c r="F1253" i="22"/>
  <c r="E1253" i="22"/>
  <c r="F1252" i="22"/>
  <c r="E1252" i="22"/>
  <c r="F1251" i="22"/>
  <c r="E1251" i="22"/>
  <c r="F1250" i="22"/>
  <c r="E1250" i="22"/>
  <c r="F1249" i="22"/>
  <c r="E1249" i="22"/>
  <c r="F1248" i="22"/>
  <c r="E1248" i="22"/>
  <c r="F1247" i="22"/>
  <c r="E1247" i="22"/>
  <c r="F1246" i="22"/>
  <c r="E1246" i="22"/>
  <c r="F1245" i="22"/>
  <c r="E1245" i="22"/>
  <c r="F1244" i="22"/>
  <c r="E1244" i="22"/>
  <c r="F1243" i="22"/>
  <c r="E1243" i="22"/>
  <c r="F1242" i="22"/>
  <c r="E1242" i="22"/>
  <c r="F1241" i="22"/>
  <c r="E1241" i="22"/>
  <c r="F1240" i="22"/>
  <c r="E1240" i="22"/>
  <c r="F1239" i="22"/>
  <c r="E1239" i="22"/>
  <c r="F1238" i="22"/>
  <c r="E1238" i="22"/>
  <c r="F1237" i="22"/>
  <c r="E1237" i="22"/>
  <c r="F1236" i="22"/>
  <c r="E1236" i="22"/>
  <c r="F1235" i="22"/>
  <c r="E1235" i="22"/>
  <c r="F1234" i="22"/>
  <c r="E1234" i="22"/>
  <c r="F1233" i="22"/>
  <c r="E1233" i="22"/>
  <c r="F1232" i="22"/>
  <c r="E1232" i="22"/>
  <c r="F1231" i="22"/>
  <c r="E1231" i="22"/>
  <c r="F1230" i="22"/>
  <c r="E1230" i="22"/>
  <c r="F1229" i="22"/>
  <c r="E1229" i="22"/>
  <c r="F1228" i="22"/>
  <c r="E1228" i="22"/>
  <c r="F1227" i="22"/>
  <c r="E1227" i="22"/>
  <c r="F1226" i="22"/>
  <c r="E1226" i="22"/>
  <c r="F1225" i="22"/>
  <c r="E1225" i="22"/>
  <c r="F1224" i="22"/>
  <c r="E1224" i="22"/>
  <c r="F1223" i="22"/>
  <c r="E1223" i="22"/>
  <c r="F1222" i="22"/>
  <c r="E1222" i="22"/>
  <c r="F1221" i="22"/>
  <c r="E1221" i="22"/>
  <c r="F1220" i="22"/>
  <c r="E1220" i="22"/>
  <c r="F1219" i="22"/>
  <c r="E1219" i="22"/>
  <c r="F1218" i="22"/>
  <c r="E1218" i="22"/>
  <c r="F1217" i="22"/>
  <c r="E1217" i="22"/>
  <c r="F1216" i="22"/>
  <c r="E1216" i="22"/>
  <c r="F1215" i="22"/>
  <c r="E1215" i="22"/>
  <c r="F1214" i="22"/>
  <c r="E1214" i="22"/>
  <c r="F1213" i="22"/>
  <c r="E1213" i="22"/>
  <c r="F1212" i="22"/>
  <c r="E1212" i="22"/>
  <c r="F1211" i="22"/>
  <c r="E1211" i="22"/>
  <c r="F1210" i="22"/>
  <c r="E1210" i="22"/>
  <c r="F1209" i="22"/>
  <c r="E1209" i="22"/>
  <c r="F1208" i="22"/>
  <c r="E1208" i="22"/>
  <c r="F1207" i="22"/>
  <c r="E1207" i="22"/>
  <c r="F1206" i="22"/>
  <c r="E1206" i="22"/>
  <c r="F1205" i="22"/>
  <c r="E1205" i="22"/>
  <c r="F1204" i="22"/>
  <c r="E1204" i="22"/>
  <c r="F1203" i="22"/>
  <c r="E1203" i="22"/>
  <c r="F1202" i="22"/>
  <c r="E1202" i="22"/>
  <c r="F1201" i="22"/>
  <c r="E1201" i="22"/>
  <c r="F1200" i="22"/>
  <c r="E1200" i="22"/>
  <c r="F1199" i="22"/>
  <c r="E1199" i="22"/>
  <c r="F1198" i="22"/>
  <c r="E1198" i="22"/>
  <c r="F1197" i="22"/>
  <c r="E1197" i="22"/>
  <c r="F1196" i="22"/>
  <c r="E1196" i="22"/>
  <c r="F1195" i="22"/>
  <c r="E1195" i="22"/>
  <c r="F1194" i="22"/>
  <c r="E1194" i="22"/>
  <c r="F1193" i="22"/>
  <c r="E1193" i="22"/>
  <c r="F1192" i="22"/>
  <c r="E1192" i="22"/>
  <c r="F1191" i="22"/>
  <c r="E1191" i="22"/>
  <c r="F1190" i="22"/>
  <c r="E1190" i="22"/>
  <c r="F1189" i="22"/>
  <c r="E1189" i="22"/>
  <c r="F1188" i="22"/>
  <c r="E1188" i="22"/>
  <c r="F1187" i="22"/>
  <c r="E1187" i="22"/>
  <c r="F1186" i="22"/>
  <c r="E1186" i="22"/>
  <c r="F1185" i="22"/>
  <c r="E1185" i="22"/>
  <c r="F1184" i="22"/>
  <c r="E1184" i="22"/>
  <c r="F1183" i="22"/>
  <c r="E1183" i="22"/>
  <c r="F1182" i="22"/>
  <c r="E1182" i="22"/>
  <c r="F1181" i="22"/>
  <c r="E1181" i="22"/>
  <c r="F1180" i="22"/>
  <c r="E1180" i="22"/>
  <c r="F1179" i="22"/>
  <c r="E1179" i="22"/>
  <c r="F1178" i="22"/>
  <c r="E1178" i="22"/>
  <c r="F1177" i="22"/>
  <c r="E1177" i="22"/>
  <c r="F1176" i="22"/>
  <c r="E1176" i="22"/>
  <c r="F1175" i="22"/>
  <c r="E1175" i="22"/>
  <c r="F1174" i="22"/>
  <c r="E1174" i="22"/>
  <c r="F1173" i="22"/>
  <c r="E1173" i="22"/>
  <c r="F1172" i="22"/>
  <c r="E1172" i="22"/>
  <c r="F1171" i="22"/>
  <c r="E1171" i="22"/>
  <c r="F1170" i="22"/>
  <c r="E1170" i="22"/>
  <c r="F1169" i="22"/>
  <c r="E1169" i="22"/>
  <c r="F1168" i="22"/>
  <c r="E1168" i="22"/>
  <c r="F1167" i="22"/>
  <c r="E1167" i="22"/>
  <c r="F1166" i="22"/>
  <c r="E1166" i="22"/>
  <c r="F1165" i="22"/>
  <c r="E1165" i="22"/>
  <c r="F1164" i="22"/>
  <c r="E1164" i="22"/>
  <c r="F1163" i="22"/>
  <c r="E1163" i="22"/>
  <c r="F1162" i="22"/>
  <c r="E1162" i="22"/>
  <c r="F1161" i="22"/>
  <c r="E1161" i="22"/>
  <c r="F1160" i="22"/>
  <c r="E1160" i="22"/>
  <c r="F1159" i="22"/>
  <c r="E1159" i="22"/>
  <c r="F1158" i="22"/>
  <c r="E1158" i="22"/>
  <c r="F1157" i="22"/>
  <c r="E1157" i="22"/>
  <c r="F1156" i="22"/>
  <c r="E1156" i="22"/>
  <c r="F1155" i="22"/>
  <c r="E1155" i="22"/>
  <c r="F1154" i="22"/>
  <c r="E1154" i="22"/>
  <c r="F1153" i="22"/>
  <c r="E1153" i="22"/>
  <c r="F1152" i="22"/>
  <c r="E1152" i="22"/>
  <c r="F1151" i="22"/>
  <c r="E1151" i="22"/>
  <c r="F1150" i="22"/>
  <c r="E1150" i="22"/>
  <c r="F1149" i="22"/>
  <c r="E1149" i="22"/>
  <c r="F1148" i="22"/>
  <c r="E1148" i="22"/>
  <c r="F1147" i="22"/>
  <c r="E1147" i="22"/>
  <c r="F1146" i="22"/>
  <c r="E1146" i="22"/>
  <c r="F1145" i="22"/>
  <c r="E1145" i="22"/>
  <c r="F1144" i="22"/>
  <c r="E1144" i="22"/>
  <c r="F1143" i="22"/>
  <c r="E1143" i="22"/>
  <c r="F1142" i="22"/>
  <c r="E1142" i="22"/>
  <c r="F1141" i="22"/>
  <c r="E1141" i="22"/>
  <c r="F1140" i="22"/>
  <c r="E1140" i="22"/>
  <c r="F1139" i="22"/>
  <c r="E1139" i="22"/>
  <c r="F1138" i="22"/>
  <c r="E1138" i="22"/>
  <c r="F1137" i="22"/>
  <c r="E1137" i="22"/>
  <c r="F1136" i="22"/>
  <c r="E1136" i="22"/>
  <c r="F1135" i="22"/>
  <c r="E1135" i="22"/>
  <c r="F1134" i="22"/>
  <c r="E1134" i="22"/>
  <c r="F1133" i="22"/>
  <c r="E1133" i="22"/>
  <c r="F1132" i="22"/>
  <c r="E1132" i="22"/>
  <c r="F1131" i="22"/>
  <c r="E1131" i="22"/>
  <c r="F1130" i="22"/>
  <c r="E1130" i="22"/>
  <c r="F1129" i="22"/>
  <c r="E1129" i="22"/>
  <c r="F1128" i="22"/>
  <c r="E1128" i="22"/>
  <c r="F1127" i="22"/>
  <c r="E1127" i="22"/>
  <c r="F1126" i="22"/>
  <c r="E1126" i="22"/>
  <c r="F1125" i="22"/>
  <c r="E1125" i="22"/>
  <c r="F1124" i="22"/>
  <c r="E1124" i="22"/>
  <c r="F1123" i="22"/>
  <c r="E1123" i="22"/>
  <c r="F1122" i="22"/>
  <c r="E1122" i="22"/>
  <c r="F1121" i="22"/>
  <c r="E1121" i="22"/>
  <c r="F1120" i="22"/>
  <c r="E1120" i="22"/>
  <c r="F1119" i="22"/>
  <c r="E1119" i="22"/>
  <c r="F1118" i="22"/>
  <c r="E1118" i="22"/>
  <c r="F1117" i="22"/>
  <c r="E1117" i="22"/>
  <c r="F1116" i="22"/>
  <c r="E1116" i="22"/>
  <c r="F1115" i="22"/>
  <c r="E1115" i="22"/>
  <c r="F1114" i="22"/>
  <c r="E1114" i="22"/>
  <c r="F1113" i="22"/>
  <c r="E1113" i="22"/>
  <c r="F1112" i="22"/>
  <c r="E1112" i="22"/>
  <c r="F1111" i="22"/>
  <c r="E1111" i="22"/>
  <c r="F1110" i="22"/>
  <c r="E1110" i="22"/>
  <c r="F1109" i="22"/>
  <c r="E1109" i="22"/>
  <c r="F1108" i="22"/>
  <c r="E1108" i="22"/>
  <c r="F1107" i="22"/>
  <c r="E1107" i="22"/>
  <c r="F1106" i="22"/>
  <c r="E1106" i="22"/>
  <c r="F1105" i="22"/>
  <c r="E1105" i="22"/>
  <c r="F1104" i="22"/>
  <c r="E1104" i="22"/>
  <c r="F1103" i="22"/>
  <c r="E1103" i="22"/>
  <c r="F1102" i="22"/>
  <c r="E1102" i="22"/>
  <c r="F1101" i="22"/>
  <c r="E1101" i="22"/>
  <c r="F1100" i="22"/>
  <c r="E1100" i="22"/>
  <c r="F1099" i="22"/>
  <c r="E1099" i="22"/>
  <c r="F1098" i="22"/>
  <c r="E1098" i="22"/>
  <c r="F1097" i="22"/>
  <c r="E1097" i="22"/>
  <c r="F1096" i="22"/>
  <c r="E1096" i="22"/>
  <c r="F1095" i="22"/>
  <c r="E1095" i="22"/>
  <c r="F1094" i="22"/>
  <c r="E1094" i="22"/>
  <c r="F1093" i="22"/>
  <c r="E1093" i="22"/>
  <c r="F1092" i="22"/>
  <c r="E1092" i="22"/>
  <c r="F1091" i="22"/>
  <c r="E1091" i="22"/>
  <c r="F1090" i="22"/>
  <c r="E1090" i="22"/>
  <c r="F1089" i="22"/>
  <c r="E1089" i="22"/>
  <c r="F1088" i="22"/>
  <c r="E1088" i="22"/>
  <c r="F1087" i="22"/>
  <c r="E1087" i="22"/>
  <c r="F1086" i="22"/>
  <c r="E1086" i="22"/>
  <c r="F1085" i="22"/>
  <c r="E1085" i="22"/>
  <c r="F1084" i="22"/>
  <c r="E1084" i="22"/>
  <c r="F1083" i="22"/>
  <c r="E1083" i="22"/>
  <c r="F1082" i="22"/>
  <c r="E1082" i="22"/>
  <c r="F1081" i="22"/>
  <c r="E1081" i="22"/>
  <c r="F1080" i="22"/>
  <c r="E1080" i="22"/>
  <c r="F1079" i="22"/>
  <c r="E1079" i="22"/>
  <c r="F1078" i="22"/>
  <c r="E1078" i="22"/>
  <c r="F1077" i="22"/>
  <c r="E1077" i="22"/>
  <c r="F1076" i="22"/>
  <c r="E1076" i="22"/>
  <c r="F1075" i="22"/>
  <c r="E1075" i="22"/>
  <c r="F1074" i="22"/>
  <c r="E1074" i="22"/>
  <c r="F1073" i="22"/>
  <c r="E1073" i="22"/>
  <c r="F1072" i="22"/>
  <c r="E1072" i="22"/>
  <c r="F1071" i="22"/>
  <c r="E1071" i="22"/>
  <c r="F1070" i="22"/>
  <c r="E1070" i="22"/>
  <c r="F1069" i="22"/>
  <c r="E1069" i="22"/>
  <c r="F1068" i="22"/>
  <c r="E1068" i="22"/>
  <c r="F1067" i="22"/>
  <c r="E1067" i="22"/>
  <c r="F1066" i="22"/>
  <c r="E1066" i="22"/>
  <c r="F1065" i="22"/>
  <c r="E1065" i="22"/>
  <c r="F1064" i="22"/>
  <c r="E1064" i="22"/>
  <c r="F1063" i="22"/>
  <c r="E1063" i="22"/>
  <c r="F1062" i="22"/>
  <c r="E1062" i="22"/>
  <c r="F1061" i="22"/>
  <c r="E1061" i="22"/>
  <c r="F1060" i="22"/>
  <c r="E1060" i="22"/>
  <c r="F1059" i="22"/>
  <c r="E1059" i="22"/>
  <c r="F1058" i="22"/>
  <c r="E1058" i="22"/>
  <c r="F1057" i="22"/>
  <c r="E1057" i="22"/>
  <c r="F1056" i="22"/>
  <c r="E1056" i="22"/>
  <c r="F1055" i="22"/>
  <c r="E1055" i="22"/>
  <c r="F1054" i="22"/>
  <c r="E1054" i="22"/>
  <c r="F1053" i="22"/>
  <c r="E1053" i="22"/>
  <c r="F1052" i="22"/>
  <c r="E1052" i="22"/>
  <c r="F1051" i="22"/>
  <c r="E1051" i="22"/>
  <c r="F1050" i="22"/>
  <c r="E1050" i="22"/>
  <c r="F1049" i="22"/>
  <c r="E1049" i="22"/>
  <c r="F1048" i="22"/>
  <c r="E1048" i="22"/>
  <c r="F1047" i="22"/>
  <c r="E1047" i="22"/>
  <c r="F1046" i="22"/>
  <c r="E1046" i="22"/>
  <c r="F1045" i="22"/>
  <c r="E1045" i="22"/>
  <c r="F1044" i="22"/>
  <c r="E1044" i="22"/>
  <c r="F1043" i="22"/>
  <c r="E1043" i="22"/>
  <c r="F1042" i="22"/>
  <c r="E1042" i="22"/>
  <c r="F1041" i="22"/>
  <c r="E1041" i="22"/>
  <c r="F1040" i="22"/>
  <c r="E1040" i="22"/>
  <c r="F1039" i="22"/>
  <c r="E1039" i="22"/>
  <c r="F1038" i="22"/>
  <c r="E1038" i="22"/>
  <c r="F1037" i="22"/>
  <c r="E1037" i="22"/>
  <c r="F1036" i="22"/>
  <c r="E1036" i="22"/>
  <c r="F1035" i="22"/>
  <c r="E1035" i="22"/>
  <c r="F1034" i="22"/>
  <c r="E1034" i="22"/>
  <c r="F1033" i="22"/>
  <c r="E1033" i="22"/>
  <c r="F1032" i="22"/>
  <c r="E1032" i="22"/>
  <c r="F1031" i="22"/>
  <c r="E1031" i="22"/>
  <c r="F1030" i="22"/>
  <c r="E1030" i="22"/>
  <c r="F1029" i="22"/>
  <c r="E1029" i="22"/>
  <c r="F1028" i="22"/>
  <c r="E1028" i="22"/>
  <c r="F1027" i="22"/>
  <c r="E1027" i="22"/>
  <c r="F1026" i="22"/>
  <c r="E1026" i="22"/>
  <c r="F1025" i="22"/>
  <c r="E1025" i="22"/>
  <c r="F1024" i="22"/>
  <c r="E1024" i="22"/>
  <c r="F1023" i="22"/>
  <c r="E1023" i="22"/>
  <c r="F1022" i="22"/>
  <c r="E1022" i="22"/>
  <c r="F1021" i="22"/>
  <c r="E1021" i="22"/>
  <c r="F1020" i="22"/>
  <c r="E1020" i="22"/>
  <c r="F1019" i="22"/>
  <c r="E1019" i="22"/>
  <c r="F1018" i="22"/>
  <c r="E1018" i="22"/>
  <c r="F1017" i="22"/>
  <c r="E1017" i="22"/>
  <c r="F1016" i="22"/>
  <c r="E1016" i="22"/>
  <c r="F1015" i="22"/>
  <c r="E1015" i="22"/>
  <c r="F1014" i="22"/>
  <c r="E1014" i="22"/>
  <c r="F1013" i="22"/>
  <c r="E1013" i="22"/>
  <c r="F1012" i="22"/>
  <c r="E1012" i="22"/>
  <c r="F1011" i="22"/>
  <c r="E1011" i="22"/>
  <c r="F1010" i="22"/>
  <c r="E1010" i="22"/>
  <c r="F1009" i="22"/>
  <c r="E1009" i="22"/>
  <c r="F1008" i="22"/>
  <c r="E1008" i="22"/>
  <c r="F1007" i="22"/>
  <c r="E1007" i="22"/>
  <c r="F1006" i="22"/>
  <c r="E1006" i="22"/>
  <c r="F1005" i="22"/>
  <c r="E1005" i="22"/>
  <c r="F1004" i="22"/>
  <c r="E1004" i="22"/>
  <c r="F1003" i="22"/>
  <c r="E1003" i="22"/>
  <c r="F1002" i="22"/>
  <c r="E1002" i="22"/>
  <c r="F1001" i="22"/>
  <c r="E1001" i="22"/>
  <c r="F1000" i="22"/>
  <c r="E1000" i="22"/>
  <c r="F999" i="22"/>
  <c r="E999" i="22"/>
  <c r="F998" i="22"/>
  <c r="E998" i="22"/>
  <c r="F997" i="22"/>
  <c r="E997" i="22"/>
  <c r="F996" i="22"/>
  <c r="E996" i="22"/>
  <c r="F995" i="22"/>
  <c r="E995" i="22"/>
  <c r="F994" i="22"/>
  <c r="E994" i="22"/>
  <c r="F993" i="22"/>
  <c r="E993" i="22"/>
  <c r="F992" i="22"/>
  <c r="E992" i="22"/>
  <c r="F991" i="22"/>
  <c r="E991" i="22"/>
  <c r="F990" i="22"/>
  <c r="E990" i="22"/>
  <c r="F989" i="22"/>
  <c r="E989" i="22"/>
  <c r="F988" i="22"/>
  <c r="E988" i="22"/>
  <c r="F987" i="22"/>
  <c r="E987" i="22"/>
  <c r="F986" i="22"/>
  <c r="E986" i="22"/>
  <c r="F985" i="22"/>
  <c r="E985" i="22"/>
  <c r="F984" i="22"/>
  <c r="E984" i="22"/>
  <c r="F983" i="22"/>
  <c r="E983" i="22"/>
  <c r="F982" i="22"/>
  <c r="E982" i="22"/>
  <c r="F981" i="22"/>
  <c r="E981" i="22"/>
  <c r="F980" i="22"/>
  <c r="E980" i="22"/>
  <c r="F979" i="22"/>
  <c r="E979" i="22"/>
  <c r="F978" i="22"/>
  <c r="E978" i="22"/>
  <c r="F977" i="22"/>
  <c r="E977" i="22"/>
  <c r="F976" i="22"/>
  <c r="E976" i="22"/>
  <c r="F975" i="22"/>
  <c r="E975" i="22"/>
  <c r="F974" i="22"/>
  <c r="E974" i="22"/>
  <c r="F973" i="22"/>
  <c r="E973" i="22"/>
  <c r="F972" i="22"/>
  <c r="E972" i="22"/>
  <c r="F971" i="22"/>
  <c r="E971" i="22"/>
  <c r="F970" i="22"/>
  <c r="E970" i="22"/>
  <c r="F969" i="22"/>
  <c r="E969" i="22"/>
  <c r="F968" i="22"/>
  <c r="E968" i="22"/>
  <c r="F967" i="22"/>
  <c r="E967" i="22"/>
  <c r="F966" i="22"/>
  <c r="E966" i="22"/>
  <c r="F965" i="22"/>
  <c r="E965" i="22"/>
  <c r="F964" i="22"/>
  <c r="E964" i="22"/>
  <c r="F963" i="22"/>
  <c r="E963" i="22"/>
  <c r="F962" i="22"/>
  <c r="E962" i="22"/>
  <c r="F961" i="22"/>
  <c r="E961" i="22"/>
  <c r="F960" i="22"/>
  <c r="E960" i="22"/>
  <c r="F959" i="22"/>
  <c r="E959" i="22"/>
  <c r="F958" i="22"/>
  <c r="E958" i="22"/>
  <c r="F957" i="22"/>
  <c r="E957" i="22"/>
  <c r="F956" i="22"/>
  <c r="E956" i="22"/>
  <c r="F955" i="22"/>
  <c r="E955" i="22"/>
  <c r="F954" i="22"/>
  <c r="E954" i="22"/>
  <c r="F953" i="22"/>
  <c r="E953" i="22"/>
  <c r="F952" i="22"/>
  <c r="E952" i="22"/>
  <c r="F951" i="22"/>
  <c r="E951" i="22"/>
  <c r="F950" i="22"/>
  <c r="E950" i="22"/>
  <c r="F949" i="22"/>
  <c r="E949" i="22"/>
  <c r="F948" i="22"/>
  <c r="E948" i="22"/>
  <c r="F947" i="22"/>
  <c r="E947" i="22"/>
  <c r="F946" i="22"/>
  <c r="E946" i="22"/>
  <c r="F945" i="22"/>
  <c r="E945" i="22"/>
  <c r="F944" i="22"/>
  <c r="E944" i="22"/>
  <c r="F943" i="22"/>
  <c r="E943" i="22"/>
  <c r="F942" i="22"/>
  <c r="E942" i="22"/>
  <c r="F941" i="22"/>
  <c r="E941" i="22"/>
  <c r="F940" i="22"/>
  <c r="E940" i="22"/>
  <c r="F939" i="22"/>
  <c r="E939" i="22"/>
  <c r="F938" i="22"/>
  <c r="E938" i="22"/>
  <c r="F937" i="22"/>
  <c r="E937" i="22"/>
  <c r="F936" i="22"/>
  <c r="E936" i="22"/>
  <c r="F935" i="22"/>
  <c r="E935" i="22"/>
  <c r="F934" i="22"/>
  <c r="E934" i="22"/>
  <c r="F933" i="22"/>
  <c r="E933" i="22"/>
  <c r="F932" i="22"/>
  <c r="E932" i="22"/>
  <c r="F931" i="22"/>
  <c r="E931" i="22"/>
  <c r="F930" i="22"/>
  <c r="E930" i="22"/>
  <c r="F929" i="22"/>
  <c r="E929" i="22"/>
  <c r="F928" i="22"/>
  <c r="E928" i="22"/>
  <c r="F927" i="22"/>
  <c r="E927" i="22"/>
  <c r="F926" i="22"/>
  <c r="E926" i="22"/>
  <c r="F925" i="22"/>
  <c r="E925" i="22"/>
  <c r="F924" i="22"/>
  <c r="E924" i="22"/>
  <c r="F923" i="22"/>
  <c r="E923" i="22"/>
  <c r="F922" i="22"/>
  <c r="E922" i="22"/>
  <c r="F921" i="22"/>
  <c r="E921" i="22"/>
  <c r="F920" i="22"/>
  <c r="E920" i="22"/>
  <c r="F919" i="22"/>
  <c r="E919" i="22"/>
  <c r="F918" i="22"/>
  <c r="E918" i="22"/>
  <c r="F917" i="22"/>
  <c r="E917" i="22"/>
  <c r="F916" i="22"/>
  <c r="E916" i="22"/>
  <c r="F915" i="22"/>
  <c r="E915" i="22"/>
  <c r="F914" i="22"/>
  <c r="E914" i="22"/>
  <c r="F913" i="22"/>
  <c r="E913" i="22"/>
  <c r="F912" i="22"/>
  <c r="E912" i="22"/>
  <c r="F911" i="22"/>
  <c r="E911" i="22"/>
  <c r="F910" i="22"/>
  <c r="E910" i="22"/>
  <c r="F909" i="22"/>
  <c r="E909" i="22"/>
  <c r="F908" i="22"/>
  <c r="E908" i="22"/>
  <c r="F907" i="22"/>
  <c r="E907" i="22"/>
  <c r="F906" i="22"/>
  <c r="E906" i="22"/>
  <c r="F905" i="22"/>
  <c r="E905" i="22"/>
  <c r="F904" i="22"/>
  <c r="E904" i="22"/>
  <c r="F903" i="22"/>
  <c r="E903" i="22"/>
  <c r="F902" i="22"/>
  <c r="E902" i="22"/>
  <c r="F901" i="22"/>
  <c r="E901" i="22"/>
  <c r="F900" i="22"/>
  <c r="E900" i="22"/>
  <c r="F899" i="22"/>
  <c r="E899" i="22"/>
  <c r="F898" i="22"/>
  <c r="E898" i="22"/>
  <c r="F897" i="22"/>
  <c r="E897" i="22"/>
  <c r="F896" i="22"/>
  <c r="E896" i="22"/>
  <c r="F895" i="22"/>
  <c r="E895" i="22"/>
  <c r="F894" i="22"/>
  <c r="E894" i="22"/>
  <c r="F893" i="22"/>
  <c r="E893" i="22"/>
  <c r="F892" i="22"/>
  <c r="E892" i="22"/>
  <c r="F891" i="22"/>
  <c r="E891" i="22"/>
  <c r="F890" i="22"/>
  <c r="E890" i="22"/>
  <c r="F889" i="22"/>
  <c r="E889" i="22"/>
  <c r="F888" i="22"/>
  <c r="E888" i="22"/>
  <c r="F887" i="22"/>
  <c r="E887" i="22"/>
  <c r="F886" i="22"/>
  <c r="E886" i="22"/>
  <c r="F885" i="22"/>
  <c r="E885" i="22"/>
  <c r="F884" i="22"/>
  <c r="E884" i="22"/>
  <c r="F883" i="22"/>
  <c r="E883" i="22"/>
  <c r="F882" i="22"/>
  <c r="E882" i="22"/>
  <c r="F881" i="22"/>
  <c r="E881" i="22"/>
  <c r="F880" i="22"/>
  <c r="E880" i="22"/>
  <c r="F879" i="22"/>
  <c r="E879" i="22"/>
  <c r="F878" i="22"/>
  <c r="E878" i="22"/>
  <c r="F877" i="22"/>
  <c r="E877" i="22"/>
  <c r="F876" i="22"/>
  <c r="E876" i="22"/>
  <c r="F875" i="22"/>
  <c r="E875" i="22"/>
  <c r="F874" i="22"/>
  <c r="E874" i="22"/>
  <c r="F873" i="22"/>
  <c r="E873" i="22"/>
  <c r="F872" i="22"/>
  <c r="E872" i="22"/>
  <c r="F871" i="22"/>
  <c r="E871" i="22"/>
  <c r="F870" i="22"/>
  <c r="E870" i="22"/>
  <c r="F869" i="22"/>
  <c r="E869" i="22"/>
  <c r="F868" i="22"/>
  <c r="E868" i="22"/>
  <c r="F867" i="22"/>
  <c r="E867" i="22"/>
  <c r="F866" i="22"/>
  <c r="E866" i="22"/>
  <c r="F865" i="22"/>
  <c r="E865" i="22"/>
  <c r="F864" i="22"/>
  <c r="E864" i="22"/>
  <c r="F863" i="22"/>
  <c r="E863" i="22"/>
  <c r="F862" i="22"/>
  <c r="E862" i="22"/>
  <c r="F861" i="22"/>
  <c r="E861" i="22"/>
  <c r="F860" i="22"/>
  <c r="E860" i="22"/>
  <c r="F859" i="22"/>
  <c r="E859" i="22"/>
  <c r="F858" i="22"/>
  <c r="E858" i="22"/>
  <c r="F857" i="22"/>
  <c r="E857" i="22"/>
  <c r="F856" i="22"/>
  <c r="E856" i="22"/>
  <c r="F855" i="22"/>
  <c r="E855" i="22"/>
  <c r="F854" i="22"/>
  <c r="E854" i="22"/>
  <c r="F853" i="22"/>
  <c r="E853" i="22"/>
  <c r="F852" i="22"/>
  <c r="E852" i="22"/>
  <c r="F851" i="22"/>
  <c r="E851" i="22"/>
  <c r="F850" i="22"/>
  <c r="E850" i="22"/>
  <c r="F849" i="22"/>
  <c r="E849" i="22"/>
  <c r="F848" i="22"/>
  <c r="E848" i="22"/>
  <c r="F847" i="22"/>
  <c r="E847" i="22"/>
  <c r="F846" i="22"/>
  <c r="E846" i="22"/>
  <c r="F845" i="22"/>
  <c r="E845" i="22"/>
  <c r="F844" i="22"/>
  <c r="E844" i="22"/>
  <c r="F843" i="22"/>
  <c r="E843" i="22"/>
  <c r="F842" i="22"/>
  <c r="E842" i="22"/>
  <c r="F841" i="22"/>
  <c r="E841" i="22"/>
  <c r="F840" i="22"/>
  <c r="E840" i="22"/>
  <c r="F839" i="22"/>
  <c r="E839" i="22"/>
  <c r="F838" i="22"/>
  <c r="E838" i="22"/>
  <c r="F837" i="22"/>
  <c r="E837" i="22"/>
  <c r="F836" i="22"/>
  <c r="E836" i="22"/>
  <c r="F835" i="22"/>
  <c r="E835" i="22"/>
  <c r="F834" i="22"/>
  <c r="E834" i="22"/>
  <c r="F833" i="22"/>
  <c r="E833" i="22"/>
  <c r="F832" i="22"/>
  <c r="E832" i="22"/>
  <c r="F831" i="22"/>
  <c r="E831" i="22"/>
  <c r="F830" i="22"/>
  <c r="E830" i="22"/>
  <c r="F829" i="22"/>
  <c r="E829" i="22"/>
  <c r="F828" i="22"/>
  <c r="E828" i="22"/>
  <c r="F827" i="22"/>
  <c r="E827" i="22"/>
  <c r="F826" i="22"/>
  <c r="E826" i="22"/>
  <c r="F825" i="22"/>
  <c r="E825" i="22"/>
  <c r="F824" i="22"/>
  <c r="E824" i="22"/>
  <c r="F823" i="22"/>
  <c r="E823" i="22"/>
  <c r="F822" i="22"/>
  <c r="E822" i="22"/>
  <c r="F821" i="22"/>
  <c r="E821" i="22"/>
  <c r="F820" i="22"/>
  <c r="E820" i="22"/>
  <c r="F819" i="22"/>
  <c r="E819" i="22"/>
  <c r="F818" i="22"/>
  <c r="E818" i="22"/>
  <c r="F817" i="22"/>
  <c r="E817" i="22"/>
  <c r="F816" i="22"/>
  <c r="E816" i="22"/>
  <c r="F815" i="22"/>
  <c r="E815" i="22"/>
  <c r="F814" i="22"/>
  <c r="E814" i="22"/>
  <c r="F813" i="22"/>
  <c r="E813" i="22"/>
  <c r="F812" i="22"/>
  <c r="E812" i="22"/>
  <c r="F811" i="22"/>
  <c r="E811" i="22"/>
  <c r="F810" i="22"/>
  <c r="E810" i="22"/>
  <c r="F809" i="22"/>
  <c r="E809" i="22"/>
  <c r="F808" i="22"/>
  <c r="E808" i="22"/>
  <c r="F807" i="22"/>
  <c r="E807" i="22"/>
  <c r="F806" i="22"/>
  <c r="E806" i="22"/>
  <c r="F805" i="22"/>
  <c r="E805" i="22"/>
  <c r="F804" i="22"/>
  <c r="E804" i="22"/>
  <c r="F803" i="22"/>
  <c r="E803" i="22"/>
  <c r="F802" i="22"/>
  <c r="E802" i="22"/>
  <c r="F801" i="22"/>
  <c r="E801" i="22"/>
  <c r="F800" i="22"/>
  <c r="E800" i="22"/>
  <c r="F799" i="22"/>
  <c r="E799" i="22"/>
  <c r="F798" i="22"/>
  <c r="E798" i="22"/>
  <c r="F797" i="22"/>
  <c r="E797" i="22"/>
  <c r="F796" i="22"/>
  <c r="E796" i="22"/>
  <c r="F795" i="22"/>
  <c r="E795" i="22"/>
  <c r="F794" i="22"/>
  <c r="E794" i="22"/>
  <c r="F793" i="22"/>
  <c r="E793" i="22"/>
  <c r="F792" i="22"/>
  <c r="E792" i="22"/>
  <c r="F791" i="22"/>
  <c r="E791" i="22"/>
  <c r="F790" i="22"/>
  <c r="E790" i="22"/>
  <c r="F789" i="22"/>
  <c r="E789" i="22"/>
  <c r="F788" i="22"/>
  <c r="E788" i="22"/>
  <c r="F787" i="22"/>
  <c r="E787" i="22"/>
  <c r="F786" i="22"/>
  <c r="E786" i="22"/>
  <c r="F785" i="22"/>
  <c r="E785" i="22"/>
  <c r="F784" i="22"/>
  <c r="E784" i="22"/>
  <c r="F783" i="22"/>
  <c r="E783" i="22"/>
  <c r="F782" i="22"/>
  <c r="E782" i="22"/>
  <c r="F781" i="22"/>
  <c r="E781" i="22"/>
  <c r="F780" i="22"/>
  <c r="E780" i="22"/>
  <c r="F779" i="22"/>
  <c r="E779" i="22"/>
  <c r="F778" i="22"/>
  <c r="E778" i="22"/>
  <c r="F777" i="22"/>
  <c r="E777" i="22"/>
  <c r="F776" i="22"/>
  <c r="E776" i="22"/>
  <c r="F775" i="22"/>
  <c r="E775" i="22"/>
  <c r="F774" i="22"/>
  <c r="E774" i="22"/>
  <c r="F773" i="22"/>
  <c r="E773" i="22"/>
  <c r="F772" i="22"/>
  <c r="E772" i="22"/>
  <c r="F771" i="22"/>
  <c r="E771" i="22"/>
  <c r="F770" i="22"/>
  <c r="E770" i="22"/>
  <c r="F769" i="22"/>
  <c r="E769" i="22"/>
  <c r="F768" i="22"/>
  <c r="E768" i="22"/>
  <c r="F767" i="22"/>
  <c r="E767" i="22"/>
  <c r="F766" i="22"/>
  <c r="E766" i="22"/>
  <c r="F765" i="22"/>
  <c r="E765" i="22"/>
  <c r="F764" i="22"/>
  <c r="E764" i="22"/>
  <c r="F763" i="22"/>
  <c r="E763" i="22"/>
  <c r="F762" i="22"/>
  <c r="E762" i="22"/>
  <c r="F761" i="22"/>
  <c r="E761" i="22"/>
  <c r="F760" i="22"/>
  <c r="E760" i="22"/>
  <c r="F759" i="22"/>
  <c r="E759" i="22"/>
  <c r="F758" i="22"/>
  <c r="E758" i="22"/>
  <c r="F757" i="22"/>
  <c r="E757" i="22"/>
  <c r="F756" i="22"/>
  <c r="E756" i="22"/>
  <c r="F755" i="22"/>
  <c r="E755" i="22"/>
  <c r="F754" i="22"/>
  <c r="E754" i="22"/>
  <c r="F753" i="22"/>
  <c r="E753" i="22"/>
  <c r="F752" i="22"/>
  <c r="E752" i="22"/>
  <c r="F751" i="22"/>
  <c r="E751" i="22"/>
  <c r="F750" i="22"/>
  <c r="E750" i="22"/>
  <c r="F749" i="22"/>
  <c r="E749" i="22"/>
  <c r="F748" i="22"/>
  <c r="E748" i="22"/>
  <c r="F747" i="22"/>
  <c r="E747" i="22"/>
  <c r="F746" i="22"/>
  <c r="E746" i="22"/>
  <c r="F745" i="22"/>
  <c r="E745" i="22"/>
  <c r="F744" i="22"/>
  <c r="E744" i="22"/>
  <c r="F743" i="22"/>
  <c r="E743" i="22"/>
  <c r="F742" i="22"/>
  <c r="E742" i="22"/>
  <c r="F741" i="22"/>
  <c r="E741" i="22"/>
  <c r="F740" i="22"/>
  <c r="E740" i="22"/>
  <c r="F739" i="22"/>
  <c r="E739" i="22"/>
  <c r="F738" i="22"/>
  <c r="E738" i="22"/>
  <c r="F737" i="22"/>
  <c r="E737" i="22"/>
  <c r="F736" i="22"/>
  <c r="E736" i="22"/>
  <c r="F735" i="22"/>
  <c r="E735" i="22"/>
  <c r="F734" i="22"/>
  <c r="E734" i="22"/>
  <c r="F733" i="22"/>
  <c r="E733" i="22"/>
  <c r="F732" i="22"/>
  <c r="E732" i="22"/>
  <c r="F731" i="22"/>
  <c r="E731" i="22"/>
  <c r="F730" i="22"/>
  <c r="E730" i="22"/>
  <c r="F729" i="22"/>
  <c r="E729" i="22"/>
  <c r="F728" i="22"/>
  <c r="E728" i="22"/>
  <c r="F727" i="22"/>
  <c r="E727" i="22"/>
  <c r="F726" i="22"/>
  <c r="E726" i="22"/>
  <c r="F725" i="22"/>
  <c r="E725" i="22"/>
  <c r="F724" i="22"/>
  <c r="E724" i="22"/>
  <c r="F723" i="22"/>
  <c r="E723" i="22"/>
  <c r="F722" i="22"/>
  <c r="E722" i="22"/>
  <c r="F721" i="22"/>
  <c r="E721" i="22"/>
  <c r="F720" i="22"/>
  <c r="E720" i="22"/>
  <c r="F719" i="22"/>
  <c r="E719" i="22"/>
  <c r="F718" i="22"/>
  <c r="E718" i="22"/>
  <c r="F717" i="22"/>
  <c r="E717" i="22"/>
  <c r="F716" i="22"/>
  <c r="E716" i="22"/>
  <c r="F715" i="22"/>
  <c r="E715" i="22"/>
  <c r="F714" i="22"/>
  <c r="E714" i="22"/>
  <c r="F713" i="22"/>
  <c r="E713" i="22"/>
  <c r="F712" i="22"/>
  <c r="E712" i="22"/>
  <c r="F711" i="22"/>
  <c r="E711" i="22"/>
  <c r="F710" i="22"/>
  <c r="E710" i="22"/>
  <c r="F709" i="22"/>
  <c r="E709" i="22"/>
  <c r="F708" i="22"/>
  <c r="E708" i="22"/>
  <c r="F707" i="22"/>
  <c r="E707" i="22"/>
  <c r="F706" i="22"/>
  <c r="E706" i="22"/>
  <c r="F705" i="22"/>
  <c r="E705" i="22"/>
  <c r="F704" i="22"/>
  <c r="E704" i="22"/>
  <c r="F703" i="22"/>
  <c r="E703" i="22"/>
  <c r="F702" i="22"/>
  <c r="E702" i="22"/>
  <c r="F701" i="22"/>
  <c r="E701" i="22"/>
  <c r="F700" i="22"/>
  <c r="E700" i="22"/>
  <c r="F699" i="22"/>
  <c r="E699" i="22"/>
  <c r="F698" i="22"/>
  <c r="E698" i="22"/>
  <c r="F697" i="22"/>
  <c r="E697" i="22"/>
  <c r="F696" i="22"/>
  <c r="E696" i="22"/>
  <c r="F695" i="22"/>
  <c r="E695" i="22"/>
  <c r="F694" i="22"/>
  <c r="E694" i="22"/>
  <c r="F693" i="22"/>
  <c r="E693" i="22"/>
  <c r="F692" i="22"/>
  <c r="E692" i="22"/>
  <c r="F691" i="22"/>
  <c r="E691" i="22"/>
  <c r="F690" i="22"/>
  <c r="E690" i="22"/>
  <c r="F689" i="22"/>
  <c r="E689" i="22"/>
  <c r="F688" i="22"/>
  <c r="E688" i="22"/>
  <c r="F687" i="22"/>
  <c r="E687" i="22"/>
  <c r="F686" i="22"/>
  <c r="E686" i="22"/>
  <c r="F685" i="22"/>
  <c r="E685" i="22"/>
  <c r="F684" i="22"/>
  <c r="E684" i="22"/>
  <c r="F683" i="22"/>
  <c r="E683" i="22"/>
  <c r="F682" i="22"/>
  <c r="E682" i="22"/>
  <c r="F681" i="22"/>
  <c r="E681" i="22"/>
  <c r="F680" i="22"/>
  <c r="E680" i="22"/>
  <c r="F679" i="22"/>
  <c r="E679" i="22"/>
  <c r="F678" i="22"/>
  <c r="E678" i="22"/>
  <c r="F677" i="22"/>
  <c r="E677" i="22"/>
  <c r="F676" i="22"/>
  <c r="E676" i="22"/>
  <c r="F675" i="22"/>
  <c r="E675" i="22"/>
  <c r="F674" i="22"/>
  <c r="E674" i="22"/>
  <c r="F673" i="22"/>
  <c r="E673" i="22"/>
  <c r="F672" i="22"/>
  <c r="E672" i="22"/>
  <c r="F671" i="22"/>
  <c r="E671" i="22"/>
  <c r="F670" i="22"/>
  <c r="E670" i="22"/>
  <c r="F669" i="22"/>
  <c r="E669" i="22"/>
  <c r="F668" i="22"/>
  <c r="E668" i="22"/>
  <c r="F667" i="22"/>
  <c r="E667" i="22"/>
  <c r="F666" i="22"/>
  <c r="E666" i="22"/>
  <c r="F665" i="22"/>
  <c r="E665" i="22"/>
  <c r="F664" i="22"/>
  <c r="E664" i="22"/>
  <c r="F663" i="22"/>
  <c r="E663" i="22"/>
  <c r="F662" i="22"/>
  <c r="E662" i="22"/>
  <c r="F661" i="22"/>
  <c r="E661" i="22"/>
  <c r="F660" i="22"/>
  <c r="E660" i="22"/>
  <c r="F659" i="22"/>
  <c r="E659" i="22"/>
  <c r="F658" i="22"/>
  <c r="E658" i="22"/>
  <c r="F657" i="22"/>
  <c r="E657" i="22"/>
  <c r="F656" i="22"/>
  <c r="E656" i="22"/>
  <c r="F655" i="22"/>
  <c r="E655" i="22"/>
  <c r="F654" i="22"/>
  <c r="E654" i="22"/>
  <c r="F653" i="22"/>
  <c r="E653" i="22"/>
  <c r="F652" i="22"/>
  <c r="E652" i="22"/>
  <c r="F651" i="22"/>
  <c r="E651" i="22"/>
  <c r="F650" i="22"/>
  <c r="E650" i="22"/>
  <c r="F649" i="22"/>
  <c r="E649" i="22"/>
  <c r="F648" i="22"/>
  <c r="E648" i="22"/>
  <c r="F647" i="22"/>
  <c r="E647" i="22"/>
  <c r="F646" i="22"/>
  <c r="E646" i="22"/>
  <c r="F645" i="22"/>
  <c r="E645" i="22"/>
  <c r="F644" i="22"/>
  <c r="E644" i="22"/>
  <c r="F643" i="22"/>
  <c r="E643" i="22"/>
  <c r="F642" i="22"/>
  <c r="E642" i="22"/>
  <c r="F641" i="22"/>
  <c r="E641" i="22"/>
  <c r="F640" i="22"/>
  <c r="E640" i="22"/>
  <c r="F639" i="22"/>
  <c r="E639" i="22"/>
  <c r="F638" i="22"/>
  <c r="E638" i="22"/>
  <c r="F637" i="22"/>
  <c r="E637" i="22"/>
  <c r="F636" i="22"/>
  <c r="E636" i="22"/>
  <c r="F635" i="22"/>
  <c r="E635" i="22"/>
  <c r="F634" i="22"/>
  <c r="E634" i="22"/>
  <c r="F633" i="22"/>
  <c r="E633" i="22"/>
  <c r="F632" i="22"/>
  <c r="E632" i="22"/>
  <c r="F631" i="22"/>
  <c r="E631" i="22"/>
  <c r="F630" i="22"/>
  <c r="E630" i="22"/>
  <c r="F629" i="22"/>
  <c r="E629" i="22"/>
  <c r="F628" i="22"/>
  <c r="E628" i="22"/>
  <c r="F627" i="22"/>
  <c r="E627" i="22"/>
  <c r="F626" i="22"/>
  <c r="E626" i="22"/>
  <c r="F625" i="22"/>
  <c r="E625" i="22"/>
  <c r="F624" i="22"/>
  <c r="E624" i="22"/>
  <c r="F623" i="22"/>
  <c r="E623" i="22"/>
  <c r="F622" i="22"/>
  <c r="E622" i="22"/>
  <c r="F621" i="22"/>
  <c r="E621" i="22"/>
  <c r="F620" i="22"/>
  <c r="E620" i="22"/>
  <c r="F619" i="22"/>
  <c r="E619" i="22"/>
  <c r="F618" i="22"/>
  <c r="E618" i="22"/>
  <c r="F617" i="22"/>
  <c r="E617" i="22"/>
  <c r="F616" i="22"/>
  <c r="E616" i="22"/>
  <c r="F615" i="22"/>
  <c r="E615" i="22"/>
  <c r="F614" i="22"/>
  <c r="E614" i="22"/>
  <c r="F613" i="22"/>
  <c r="E613" i="22"/>
  <c r="F612" i="22"/>
  <c r="E612" i="22"/>
  <c r="F611" i="22"/>
  <c r="E611" i="22"/>
  <c r="F610" i="22"/>
  <c r="E610" i="22"/>
  <c r="F609" i="22"/>
  <c r="E609" i="22"/>
  <c r="F608" i="22"/>
  <c r="E608" i="22"/>
  <c r="F607" i="22"/>
  <c r="E607" i="22"/>
  <c r="F606" i="22"/>
  <c r="E606" i="22"/>
  <c r="F605" i="22"/>
  <c r="E605" i="22"/>
  <c r="F604" i="22"/>
  <c r="E604" i="22"/>
  <c r="F603" i="22"/>
  <c r="E603" i="22"/>
  <c r="F602" i="22"/>
  <c r="E602" i="22"/>
  <c r="F601" i="22"/>
  <c r="E601" i="22"/>
  <c r="F600" i="22"/>
  <c r="E600" i="22"/>
  <c r="F599" i="22"/>
  <c r="E599" i="22"/>
  <c r="F598" i="22"/>
  <c r="E598" i="22"/>
  <c r="F597" i="22"/>
  <c r="E597" i="22"/>
  <c r="F596" i="22"/>
  <c r="E596" i="22"/>
  <c r="F595" i="22"/>
  <c r="E595" i="22"/>
  <c r="F594" i="22"/>
  <c r="E594" i="22"/>
  <c r="F593" i="22"/>
  <c r="E593" i="22"/>
  <c r="F592" i="22"/>
  <c r="E592" i="22"/>
  <c r="F591" i="22"/>
  <c r="E591" i="22"/>
  <c r="F590" i="22"/>
  <c r="E590" i="22"/>
  <c r="F589" i="22"/>
  <c r="E589" i="22"/>
  <c r="F588" i="22"/>
  <c r="E588" i="22"/>
  <c r="F587" i="22"/>
  <c r="E587" i="22"/>
  <c r="F586" i="22"/>
  <c r="E586" i="22"/>
  <c r="F585" i="22"/>
  <c r="E585" i="22"/>
  <c r="F584" i="22"/>
  <c r="E584" i="22"/>
  <c r="F583" i="22"/>
  <c r="E583" i="22"/>
  <c r="F582" i="22"/>
  <c r="E582" i="22"/>
  <c r="F581" i="22"/>
  <c r="E581" i="22"/>
  <c r="F580" i="22"/>
  <c r="E580" i="22"/>
  <c r="F579" i="22"/>
  <c r="E579" i="22"/>
  <c r="F578" i="22"/>
  <c r="E578" i="22"/>
  <c r="F577" i="22"/>
  <c r="E577" i="22"/>
  <c r="F576" i="22"/>
  <c r="E576" i="22"/>
  <c r="F575" i="22"/>
  <c r="E575" i="22"/>
  <c r="F574" i="22"/>
  <c r="E574" i="22"/>
  <c r="F573" i="22"/>
  <c r="E573" i="22"/>
  <c r="F572" i="22"/>
  <c r="E572" i="22"/>
  <c r="F571" i="22"/>
  <c r="E571" i="22"/>
  <c r="F570" i="22"/>
  <c r="E570" i="22"/>
  <c r="F569" i="22"/>
  <c r="E569" i="22"/>
  <c r="F568" i="22"/>
  <c r="E568" i="22"/>
  <c r="F567" i="22"/>
  <c r="E567" i="22"/>
  <c r="F566" i="22"/>
  <c r="E566" i="22"/>
  <c r="F565" i="22"/>
  <c r="E565" i="22"/>
  <c r="F564" i="22"/>
  <c r="E564" i="22"/>
  <c r="F563" i="22"/>
  <c r="E563" i="22"/>
  <c r="F562" i="22"/>
  <c r="E562" i="22"/>
  <c r="F561" i="22"/>
  <c r="E561" i="22"/>
  <c r="F560" i="22"/>
  <c r="E560" i="22"/>
  <c r="F559" i="22"/>
  <c r="E559" i="22"/>
  <c r="F558" i="22"/>
  <c r="E558" i="22"/>
  <c r="F557" i="22"/>
  <c r="E557" i="22"/>
  <c r="F556" i="22"/>
  <c r="E556" i="22"/>
  <c r="F555" i="22"/>
  <c r="E555" i="22"/>
  <c r="F554" i="22"/>
  <c r="E554" i="22"/>
  <c r="F553" i="22"/>
  <c r="E553" i="22"/>
  <c r="F552" i="22"/>
  <c r="E552" i="22"/>
  <c r="F551" i="22"/>
  <c r="E551" i="22"/>
  <c r="F550" i="22"/>
  <c r="E550" i="22"/>
  <c r="F549" i="22"/>
  <c r="E549" i="22"/>
  <c r="F548" i="22"/>
  <c r="E548" i="22"/>
  <c r="F547" i="22"/>
  <c r="E547" i="22"/>
  <c r="F546" i="22"/>
  <c r="E546" i="22"/>
  <c r="F545" i="22"/>
  <c r="E545" i="22"/>
  <c r="F544" i="22"/>
  <c r="E544" i="22"/>
  <c r="F543" i="22"/>
  <c r="E543" i="22"/>
  <c r="F542" i="22"/>
  <c r="E542" i="22"/>
  <c r="F541" i="22"/>
  <c r="E541" i="22"/>
  <c r="F540" i="22"/>
  <c r="E540" i="22"/>
  <c r="F539" i="22"/>
  <c r="E539" i="22"/>
  <c r="F538" i="22"/>
  <c r="E538" i="22"/>
  <c r="F537" i="22"/>
  <c r="E537" i="22"/>
  <c r="F536" i="22"/>
  <c r="E536" i="22"/>
  <c r="F535" i="22"/>
  <c r="E535" i="22"/>
  <c r="F534" i="22"/>
  <c r="E534" i="22"/>
  <c r="F533" i="22"/>
  <c r="E533" i="22"/>
  <c r="F532" i="22"/>
  <c r="E532" i="22"/>
  <c r="F531" i="22"/>
  <c r="E531" i="22"/>
  <c r="F530" i="22"/>
  <c r="E530" i="22"/>
  <c r="F529" i="22"/>
  <c r="E529" i="22"/>
  <c r="F528" i="22"/>
  <c r="E528" i="22"/>
  <c r="F527" i="22"/>
  <c r="E527" i="22"/>
  <c r="F526" i="22"/>
  <c r="E526" i="22"/>
  <c r="F525" i="22"/>
  <c r="E525" i="22"/>
  <c r="F524" i="22"/>
  <c r="E524" i="22"/>
  <c r="F523" i="22"/>
  <c r="E523" i="22"/>
  <c r="F522" i="22"/>
  <c r="E522" i="22"/>
  <c r="F521" i="22"/>
  <c r="E521" i="22"/>
  <c r="F520" i="22"/>
  <c r="E520" i="22"/>
  <c r="F519" i="22"/>
  <c r="E519" i="22"/>
  <c r="F518" i="22"/>
  <c r="E518" i="22"/>
  <c r="F517" i="22"/>
  <c r="E517" i="22"/>
  <c r="F516" i="22"/>
  <c r="E516" i="22"/>
  <c r="F515" i="22"/>
  <c r="E515" i="22"/>
  <c r="F514" i="22"/>
  <c r="E514" i="22"/>
  <c r="F513" i="22"/>
  <c r="E513" i="22"/>
  <c r="F512" i="22"/>
  <c r="E512" i="22"/>
  <c r="F511" i="22"/>
  <c r="E511" i="22"/>
  <c r="F510" i="22"/>
  <c r="E510" i="22"/>
  <c r="F509" i="22"/>
  <c r="E509" i="22"/>
  <c r="F508" i="22"/>
  <c r="E508" i="22"/>
  <c r="F507" i="22"/>
  <c r="E507" i="22"/>
  <c r="F506" i="22"/>
  <c r="E506" i="22"/>
  <c r="F505" i="22"/>
  <c r="E505" i="22"/>
  <c r="F504" i="22"/>
  <c r="E504" i="22"/>
  <c r="F503" i="22"/>
  <c r="E503" i="22"/>
  <c r="F502" i="22"/>
  <c r="E502" i="22"/>
  <c r="F501" i="22"/>
  <c r="E501" i="22"/>
  <c r="F500" i="22"/>
  <c r="E500" i="22"/>
  <c r="F499" i="22"/>
  <c r="E499" i="22"/>
  <c r="F498" i="22"/>
  <c r="E498" i="22"/>
  <c r="F497" i="22"/>
  <c r="E497" i="22"/>
  <c r="F496" i="22"/>
  <c r="E496" i="22"/>
  <c r="F495" i="22"/>
  <c r="E495" i="22"/>
  <c r="F494" i="22"/>
  <c r="E494" i="22"/>
  <c r="F493" i="22"/>
  <c r="E493" i="22"/>
  <c r="F492" i="22"/>
  <c r="E492" i="22"/>
  <c r="F491" i="22"/>
  <c r="E491" i="22"/>
  <c r="F490" i="22"/>
  <c r="E490" i="22"/>
  <c r="F489" i="22"/>
  <c r="E489" i="22"/>
  <c r="F488" i="22"/>
  <c r="E488" i="22"/>
  <c r="F487" i="22"/>
  <c r="E487" i="22"/>
  <c r="F486" i="22"/>
  <c r="E486" i="22"/>
  <c r="F485" i="22"/>
  <c r="E485" i="22"/>
  <c r="F484" i="22"/>
  <c r="E484" i="22"/>
  <c r="F483" i="22"/>
  <c r="E483" i="22"/>
  <c r="F482" i="22"/>
  <c r="E482" i="22"/>
  <c r="F481" i="22"/>
  <c r="E481" i="22"/>
  <c r="F480" i="22"/>
  <c r="E480" i="22"/>
  <c r="F479" i="22"/>
  <c r="E479" i="22"/>
  <c r="F478" i="22"/>
  <c r="E478" i="22"/>
  <c r="F477" i="22"/>
  <c r="E477" i="22"/>
  <c r="F476" i="22"/>
  <c r="E476" i="22"/>
  <c r="F475" i="22"/>
  <c r="E475" i="22"/>
  <c r="F474" i="22"/>
  <c r="E474" i="22"/>
  <c r="F473" i="22"/>
  <c r="E473" i="22"/>
  <c r="F472" i="22"/>
  <c r="E472" i="22"/>
  <c r="F471" i="22"/>
  <c r="E471" i="22"/>
  <c r="F470" i="22"/>
  <c r="E470" i="22"/>
  <c r="F469" i="22"/>
  <c r="E469" i="22"/>
  <c r="F468" i="22"/>
  <c r="E468" i="22"/>
  <c r="F467" i="22"/>
  <c r="E467" i="22"/>
  <c r="F466" i="22"/>
  <c r="E466" i="22"/>
  <c r="F465" i="22"/>
  <c r="E465" i="22"/>
  <c r="F464" i="22"/>
  <c r="E464" i="22"/>
  <c r="F463" i="22"/>
  <c r="E463" i="22"/>
  <c r="F462" i="22"/>
  <c r="E462" i="22"/>
  <c r="F461" i="22"/>
  <c r="E461" i="22"/>
  <c r="F460" i="22"/>
  <c r="E460" i="22"/>
  <c r="F459" i="22"/>
  <c r="E459" i="22"/>
  <c r="F458" i="22"/>
  <c r="E458" i="22"/>
  <c r="F457" i="22"/>
  <c r="E457" i="22"/>
  <c r="F456" i="22"/>
  <c r="E456" i="22"/>
  <c r="F455" i="22"/>
  <c r="E455" i="22"/>
  <c r="F454" i="22"/>
  <c r="E454" i="22"/>
  <c r="F453" i="22"/>
  <c r="E453" i="22"/>
  <c r="F452" i="22"/>
  <c r="E452" i="22"/>
  <c r="F451" i="22"/>
  <c r="E451" i="22"/>
  <c r="F450" i="22"/>
  <c r="E450" i="22"/>
  <c r="F449" i="22"/>
  <c r="E449" i="22"/>
  <c r="F448" i="22"/>
  <c r="E448" i="22"/>
  <c r="F447" i="22"/>
  <c r="E447" i="22"/>
  <c r="F446" i="22"/>
  <c r="E446" i="22"/>
  <c r="F445" i="22"/>
  <c r="E445" i="22"/>
  <c r="F444" i="22"/>
  <c r="E444" i="22"/>
  <c r="F443" i="22"/>
  <c r="E443" i="22"/>
  <c r="F442" i="22"/>
  <c r="E442" i="22"/>
  <c r="F441" i="22"/>
  <c r="E441" i="22"/>
  <c r="F440" i="22"/>
  <c r="E440" i="22"/>
  <c r="F439" i="22"/>
  <c r="E439" i="22"/>
  <c r="F438" i="22"/>
  <c r="E438" i="22"/>
  <c r="F437" i="22"/>
  <c r="E437" i="22"/>
  <c r="F436" i="22"/>
  <c r="E436" i="22"/>
  <c r="F435" i="22"/>
  <c r="E435" i="22"/>
  <c r="F434" i="22"/>
  <c r="E434" i="22"/>
  <c r="F433" i="22"/>
  <c r="E433" i="22"/>
  <c r="F432" i="22"/>
  <c r="E432" i="22"/>
  <c r="F431" i="22"/>
  <c r="E431" i="22"/>
  <c r="F430" i="22"/>
  <c r="E430" i="22"/>
  <c r="F429" i="22"/>
  <c r="E429" i="22"/>
  <c r="F428" i="22"/>
  <c r="E428" i="22"/>
  <c r="F427" i="22"/>
  <c r="E427" i="22"/>
  <c r="F426" i="22"/>
  <c r="E426" i="22"/>
  <c r="F425" i="22"/>
  <c r="E425" i="22"/>
  <c r="F424" i="22"/>
  <c r="E424" i="22"/>
  <c r="F423" i="22"/>
  <c r="E423" i="22"/>
  <c r="F422" i="22"/>
  <c r="E422" i="22"/>
  <c r="F421" i="22"/>
  <c r="E421" i="22"/>
  <c r="F420" i="22"/>
  <c r="E420" i="22"/>
  <c r="F419" i="22"/>
  <c r="E419" i="22"/>
  <c r="F418" i="22"/>
  <c r="E418" i="22"/>
  <c r="F417" i="22"/>
  <c r="E417" i="22"/>
  <c r="F416" i="22"/>
  <c r="E416" i="22"/>
  <c r="F415" i="22"/>
  <c r="E415" i="22"/>
  <c r="F414" i="22"/>
  <c r="E414" i="22"/>
  <c r="F413" i="22"/>
  <c r="E413" i="22"/>
  <c r="F412" i="22"/>
  <c r="E412" i="22"/>
  <c r="F411" i="22"/>
  <c r="E411" i="22"/>
  <c r="F410" i="22"/>
  <c r="E410" i="22"/>
  <c r="F409" i="22"/>
  <c r="E409" i="22"/>
  <c r="F408" i="22"/>
  <c r="E408" i="22"/>
  <c r="F407" i="22"/>
  <c r="E407" i="22"/>
  <c r="F406" i="22"/>
  <c r="E406" i="22"/>
  <c r="F405" i="22"/>
  <c r="E405" i="22"/>
  <c r="F404" i="22"/>
  <c r="E404" i="22"/>
  <c r="F403" i="22"/>
  <c r="E403" i="22"/>
  <c r="F402" i="22"/>
  <c r="E402" i="22"/>
  <c r="F401" i="22"/>
  <c r="E401" i="22"/>
  <c r="F400" i="22"/>
  <c r="E400" i="22"/>
  <c r="F399" i="22"/>
  <c r="E399" i="22"/>
  <c r="F398" i="22"/>
  <c r="E398" i="22"/>
  <c r="F397" i="22"/>
  <c r="E397" i="22"/>
  <c r="F396" i="22"/>
  <c r="E396" i="22"/>
  <c r="F395" i="22"/>
  <c r="E395" i="22"/>
  <c r="F394" i="22"/>
  <c r="E394" i="22"/>
  <c r="F393" i="22"/>
  <c r="E393" i="22"/>
  <c r="F392" i="22"/>
  <c r="E392" i="22"/>
  <c r="F391" i="22"/>
  <c r="E391" i="22"/>
  <c r="F390" i="22"/>
  <c r="E390" i="22"/>
  <c r="F389" i="22"/>
  <c r="E389" i="22"/>
  <c r="F388" i="22"/>
  <c r="E388" i="22"/>
  <c r="F387" i="22"/>
  <c r="E387" i="22"/>
  <c r="F386" i="22"/>
  <c r="E386" i="22"/>
  <c r="F385" i="22"/>
  <c r="E385" i="22"/>
  <c r="F384" i="22"/>
  <c r="E384" i="22"/>
  <c r="F383" i="22"/>
  <c r="E383" i="22"/>
  <c r="F382" i="22"/>
  <c r="E382" i="22"/>
  <c r="F381" i="22"/>
  <c r="E381" i="22"/>
  <c r="F380" i="22"/>
  <c r="E380" i="22"/>
  <c r="F379" i="22"/>
  <c r="E379" i="22"/>
  <c r="F378" i="22"/>
  <c r="E378" i="22"/>
  <c r="F377" i="22"/>
  <c r="E377" i="22"/>
  <c r="F376" i="22"/>
  <c r="E376" i="22"/>
  <c r="F375" i="22"/>
  <c r="E375" i="22"/>
  <c r="F374" i="22"/>
  <c r="E374" i="22"/>
  <c r="F373" i="22"/>
  <c r="E373" i="22"/>
  <c r="F372" i="22"/>
  <c r="E372" i="22"/>
  <c r="F371" i="22"/>
  <c r="E371" i="22"/>
  <c r="F370" i="22"/>
  <c r="E370" i="22"/>
  <c r="F369" i="22"/>
  <c r="E369" i="22"/>
  <c r="F368" i="22"/>
  <c r="E368" i="22"/>
  <c r="F367" i="22"/>
  <c r="E367" i="22"/>
  <c r="F366" i="22"/>
  <c r="E366" i="22"/>
  <c r="F365" i="22"/>
  <c r="E365" i="22"/>
  <c r="F364" i="22"/>
  <c r="E364" i="22"/>
  <c r="F363" i="22"/>
  <c r="E363" i="22"/>
  <c r="F362" i="22"/>
  <c r="E362" i="22"/>
  <c r="F361" i="22"/>
  <c r="E361" i="22"/>
  <c r="F360" i="22"/>
  <c r="E360" i="22"/>
  <c r="F359" i="22"/>
  <c r="E359" i="22"/>
  <c r="F358" i="22"/>
  <c r="E358" i="22"/>
  <c r="F357" i="22"/>
  <c r="E357" i="22"/>
  <c r="F356" i="22"/>
  <c r="E356" i="22"/>
  <c r="F355" i="22"/>
  <c r="E355" i="22"/>
  <c r="F354" i="22"/>
  <c r="E354" i="22"/>
  <c r="F353" i="22"/>
  <c r="E353" i="22"/>
  <c r="F352" i="22"/>
  <c r="E352" i="22"/>
  <c r="F351" i="22"/>
  <c r="E351" i="22"/>
  <c r="F350" i="22"/>
  <c r="E350" i="22"/>
  <c r="F349" i="22"/>
  <c r="E349" i="22"/>
  <c r="F348" i="22"/>
  <c r="E348" i="22"/>
  <c r="F347" i="22"/>
  <c r="E347" i="22"/>
  <c r="F346" i="22"/>
  <c r="E346" i="22"/>
  <c r="F345" i="22"/>
  <c r="E345" i="22"/>
  <c r="F344" i="22"/>
  <c r="E344" i="22"/>
  <c r="F343" i="22"/>
  <c r="E343" i="22"/>
  <c r="F342" i="22"/>
  <c r="E342" i="22"/>
  <c r="F341" i="22"/>
  <c r="E341" i="22"/>
  <c r="F340" i="22"/>
  <c r="E340" i="22"/>
  <c r="F339" i="22"/>
  <c r="E339" i="22"/>
  <c r="F338" i="22"/>
  <c r="E338" i="22"/>
  <c r="F337" i="22"/>
  <c r="E337" i="22"/>
  <c r="F336" i="22"/>
  <c r="E336" i="22"/>
  <c r="F335" i="22"/>
  <c r="E335" i="22"/>
  <c r="F334" i="22"/>
  <c r="E334" i="22"/>
  <c r="F333" i="22"/>
  <c r="E333" i="22"/>
  <c r="F332" i="22"/>
  <c r="E332" i="22"/>
  <c r="F331" i="22"/>
  <c r="E331" i="22"/>
  <c r="F330" i="22"/>
  <c r="E330" i="22"/>
  <c r="F329" i="22"/>
  <c r="E329" i="22"/>
  <c r="F328" i="22"/>
  <c r="E328" i="22"/>
  <c r="F327" i="22"/>
  <c r="E327" i="22"/>
  <c r="F326" i="22"/>
  <c r="E326" i="22"/>
  <c r="F325" i="22"/>
  <c r="E325" i="22"/>
  <c r="F324" i="22"/>
  <c r="E324" i="22"/>
  <c r="F323" i="22"/>
  <c r="E323" i="22"/>
  <c r="F322" i="22"/>
  <c r="E322" i="22"/>
  <c r="F321" i="22"/>
  <c r="E321" i="22"/>
  <c r="F320" i="22"/>
  <c r="E320" i="22"/>
  <c r="F319" i="22"/>
  <c r="E319" i="22"/>
  <c r="F318" i="22"/>
  <c r="E318" i="22"/>
  <c r="F317" i="22"/>
  <c r="E317" i="22"/>
  <c r="F316" i="22"/>
  <c r="E316" i="22"/>
  <c r="F315" i="22"/>
  <c r="E315" i="22"/>
  <c r="F314" i="22"/>
  <c r="E314" i="22"/>
  <c r="F313" i="22"/>
  <c r="E313" i="22"/>
  <c r="F312" i="22"/>
  <c r="E312" i="22"/>
  <c r="F311" i="22"/>
  <c r="E311" i="22"/>
  <c r="F310" i="22"/>
  <c r="E310" i="22"/>
  <c r="F309" i="22"/>
  <c r="E309" i="22"/>
  <c r="F308" i="22"/>
  <c r="E308" i="22"/>
  <c r="F307" i="22"/>
  <c r="E307" i="22"/>
  <c r="F306" i="22"/>
  <c r="E306" i="22"/>
  <c r="F305" i="22"/>
  <c r="E305" i="22"/>
  <c r="F304" i="22"/>
  <c r="E304" i="22"/>
  <c r="F303" i="22"/>
  <c r="E303" i="22"/>
  <c r="F302" i="22"/>
  <c r="E302" i="22"/>
  <c r="F301" i="22"/>
  <c r="E301" i="22"/>
  <c r="F300" i="22"/>
  <c r="E300" i="22"/>
  <c r="F299" i="22"/>
  <c r="E299" i="22"/>
  <c r="F298" i="22"/>
  <c r="E298" i="22"/>
  <c r="F297" i="22"/>
  <c r="E297" i="22"/>
  <c r="F296" i="22"/>
  <c r="E296" i="22"/>
  <c r="F295" i="22"/>
  <c r="E295" i="22"/>
  <c r="F294" i="22"/>
  <c r="E294" i="22"/>
  <c r="F293" i="22"/>
  <c r="E293" i="22"/>
  <c r="F292" i="22"/>
  <c r="E292" i="22"/>
  <c r="F291" i="22"/>
  <c r="E291" i="22"/>
  <c r="F290" i="22"/>
  <c r="E290" i="22"/>
  <c r="F289" i="22"/>
  <c r="E289" i="22"/>
  <c r="F288" i="22"/>
  <c r="E288" i="22"/>
  <c r="F287" i="22"/>
  <c r="E287" i="22"/>
  <c r="F286" i="22"/>
  <c r="E286" i="22"/>
  <c r="F285" i="22"/>
  <c r="E285" i="22"/>
  <c r="F284" i="22"/>
  <c r="E284" i="22"/>
  <c r="F283" i="22"/>
  <c r="E283" i="22"/>
  <c r="F282" i="22"/>
  <c r="E282" i="22"/>
  <c r="F281" i="22"/>
  <c r="E281" i="22"/>
  <c r="F280" i="22"/>
  <c r="E280" i="22"/>
  <c r="F279" i="22"/>
  <c r="E279" i="22"/>
  <c r="F278" i="22"/>
  <c r="E278" i="22"/>
  <c r="F277" i="22"/>
  <c r="E277" i="22"/>
  <c r="F276" i="22"/>
  <c r="E276" i="22"/>
  <c r="F275" i="22"/>
  <c r="E275" i="22"/>
  <c r="F274" i="22"/>
  <c r="E274" i="22"/>
  <c r="F273" i="22"/>
  <c r="E273" i="22"/>
  <c r="F272" i="22"/>
  <c r="E272" i="22"/>
  <c r="F271" i="22"/>
  <c r="E271" i="22"/>
  <c r="F270" i="22"/>
  <c r="E270" i="22"/>
  <c r="F269" i="22"/>
  <c r="E269" i="22"/>
  <c r="F268" i="22"/>
  <c r="E268" i="22"/>
  <c r="F267" i="22"/>
  <c r="E267" i="22"/>
  <c r="F266" i="22"/>
  <c r="E266" i="22"/>
  <c r="F265" i="22"/>
  <c r="E265" i="22"/>
  <c r="F264" i="22"/>
  <c r="E264" i="22"/>
  <c r="F263" i="22"/>
  <c r="E263" i="22"/>
  <c r="F262" i="22"/>
  <c r="E262" i="22"/>
  <c r="F261" i="22"/>
  <c r="E261" i="22"/>
  <c r="F260" i="22"/>
  <c r="E260" i="22"/>
  <c r="F259" i="22"/>
  <c r="E259" i="22"/>
  <c r="F258" i="22"/>
  <c r="E258" i="22"/>
  <c r="F257" i="22"/>
  <c r="E257" i="22"/>
  <c r="F256" i="22"/>
  <c r="E256" i="22"/>
  <c r="F255" i="22"/>
  <c r="E255" i="22"/>
  <c r="F254" i="22"/>
  <c r="E254" i="22"/>
  <c r="F253" i="22"/>
  <c r="E253" i="22"/>
  <c r="F252" i="22"/>
  <c r="E252" i="22"/>
  <c r="F251" i="22"/>
  <c r="E251" i="22"/>
  <c r="F250" i="22"/>
  <c r="E250" i="22"/>
  <c r="F249" i="22"/>
  <c r="E249" i="22"/>
  <c r="F248" i="22"/>
  <c r="E248" i="22"/>
  <c r="F247" i="22"/>
  <c r="E247" i="22"/>
  <c r="F246" i="22"/>
  <c r="E246" i="22"/>
  <c r="F245" i="22"/>
  <c r="E245" i="22"/>
  <c r="F244" i="22"/>
  <c r="E244" i="22"/>
  <c r="F243" i="22"/>
  <c r="E243" i="22"/>
  <c r="F242" i="22"/>
  <c r="E242" i="22"/>
  <c r="F241" i="22"/>
  <c r="E241" i="22"/>
  <c r="F240" i="22"/>
  <c r="E240" i="22"/>
  <c r="F239" i="22"/>
  <c r="E239" i="22"/>
  <c r="F238" i="22"/>
  <c r="E238" i="22"/>
  <c r="F237" i="22"/>
  <c r="E237" i="22"/>
  <c r="F236" i="22"/>
  <c r="E236" i="22"/>
  <c r="F235" i="22"/>
  <c r="E235" i="22"/>
  <c r="F234" i="22"/>
  <c r="E234" i="22"/>
  <c r="F233" i="22"/>
  <c r="E233" i="22"/>
  <c r="F232" i="22"/>
  <c r="E232" i="22"/>
  <c r="F231" i="22"/>
  <c r="E231" i="22"/>
  <c r="F230" i="22"/>
  <c r="E230" i="22"/>
  <c r="F229" i="22"/>
  <c r="E229" i="22"/>
  <c r="F228" i="22"/>
  <c r="E228" i="22"/>
  <c r="F227" i="22"/>
  <c r="E227" i="22"/>
  <c r="F226" i="22"/>
  <c r="E226" i="22"/>
  <c r="F225" i="22"/>
  <c r="E225" i="22"/>
  <c r="F224" i="22"/>
  <c r="E224" i="22"/>
  <c r="F223" i="22"/>
  <c r="E223" i="22"/>
  <c r="F222" i="22"/>
  <c r="E222" i="22"/>
  <c r="F221" i="22"/>
  <c r="E221" i="22"/>
  <c r="F220" i="22"/>
  <c r="E220" i="22"/>
  <c r="F219" i="22"/>
  <c r="E219" i="22"/>
  <c r="F218" i="22"/>
  <c r="E218" i="22"/>
  <c r="F217" i="22"/>
  <c r="E217" i="22"/>
  <c r="F216" i="22"/>
  <c r="E216" i="22"/>
  <c r="F215" i="22"/>
  <c r="E215" i="22"/>
  <c r="F214" i="22"/>
  <c r="E214" i="22"/>
  <c r="F213" i="22"/>
  <c r="E213" i="22"/>
  <c r="F212" i="22"/>
  <c r="E212" i="22"/>
  <c r="F211" i="22"/>
  <c r="E211" i="22"/>
  <c r="F210" i="22"/>
  <c r="E210" i="22"/>
  <c r="F209" i="22"/>
  <c r="E209" i="22"/>
  <c r="F208" i="22"/>
  <c r="E208" i="22"/>
  <c r="F207" i="22"/>
  <c r="E207" i="22"/>
  <c r="F206" i="22"/>
  <c r="E206" i="22"/>
  <c r="F205" i="22"/>
  <c r="E205" i="22"/>
  <c r="F204" i="22"/>
  <c r="E204" i="22"/>
  <c r="F203" i="22"/>
  <c r="E203" i="22"/>
  <c r="F202" i="22"/>
  <c r="E202" i="22"/>
  <c r="F201" i="22"/>
  <c r="E201" i="22"/>
  <c r="F200" i="22"/>
  <c r="E200" i="22"/>
  <c r="F199" i="22"/>
  <c r="E199" i="22"/>
  <c r="F198" i="22"/>
  <c r="E198" i="22"/>
  <c r="F197" i="22"/>
  <c r="E197" i="22"/>
  <c r="F196" i="22"/>
  <c r="E196" i="22"/>
  <c r="F195" i="22"/>
  <c r="E195" i="22"/>
  <c r="F194" i="22"/>
  <c r="E194" i="22"/>
  <c r="F193" i="22"/>
  <c r="E193" i="22"/>
  <c r="F192" i="22"/>
  <c r="E192" i="22"/>
  <c r="F191" i="22"/>
  <c r="E191" i="22"/>
  <c r="F190" i="22"/>
  <c r="E190" i="22"/>
  <c r="F189" i="22"/>
  <c r="E189" i="22"/>
  <c r="F188" i="22"/>
  <c r="E188" i="22"/>
  <c r="F187" i="22"/>
  <c r="E187" i="22"/>
  <c r="F186" i="22"/>
  <c r="E186" i="22"/>
  <c r="F185" i="22"/>
  <c r="E185" i="22"/>
  <c r="F184" i="22"/>
  <c r="E184" i="22"/>
  <c r="F183" i="22"/>
  <c r="E183" i="22"/>
  <c r="F182" i="22"/>
  <c r="E182" i="22"/>
  <c r="F181" i="22"/>
  <c r="E181" i="22"/>
  <c r="F180" i="22"/>
  <c r="E180" i="22"/>
  <c r="F179" i="22"/>
  <c r="E179" i="22"/>
  <c r="F178" i="22"/>
  <c r="E178" i="22"/>
  <c r="F177" i="22"/>
  <c r="E177" i="22"/>
  <c r="F176" i="22"/>
  <c r="E176" i="22"/>
  <c r="F175" i="22"/>
  <c r="E175" i="22"/>
  <c r="F174" i="22"/>
  <c r="E174" i="22"/>
  <c r="F173" i="22"/>
  <c r="E173" i="22"/>
  <c r="F172" i="22"/>
  <c r="E172" i="22"/>
  <c r="F171" i="22"/>
  <c r="E171" i="22"/>
  <c r="F170" i="22"/>
  <c r="E170" i="22"/>
  <c r="F169" i="22"/>
  <c r="E169" i="22"/>
  <c r="F168" i="22"/>
  <c r="E168" i="22"/>
  <c r="F167" i="22"/>
  <c r="E167" i="22"/>
  <c r="F166" i="22"/>
  <c r="E166" i="22"/>
  <c r="F165" i="22"/>
  <c r="E165" i="22"/>
  <c r="F164" i="22"/>
  <c r="E164" i="22"/>
  <c r="F163" i="22"/>
  <c r="E163" i="22"/>
  <c r="F162" i="22"/>
  <c r="E162" i="22"/>
  <c r="F161" i="22"/>
  <c r="E161" i="22"/>
  <c r="F160" i="22"/>
  <c r="E160" i="22"/>
  <c r="F159" i="22"/>
  <c r="E159" i="22"/>
  <c r="F158" i="22"/>
  <c r="E158" i="22"/>
  <c r="F157" i="22"/>
  <c r="E157" i="22"/>
  <c r="F156" i="22"/>
  <c r="E156" i="22"/>
  <c r="F155" i="22"/>
  <c r="E155" i="22"/>
  <c r="F154" i="22"/>
  <c r="E154" i="22"/>
  <c r="F153" i="22"/>
  <c r="E153" i="22"/>
  <c r="F152" i="22"/>
  <c r="E152" i="22"/>
  <c r="F151" i="22"/>
  <c r="E151" i="22"/>
  <c r="F150" i="22"/>
  <c r="E150" i="22"/>
  <c r="F149" i="22"/>
  <c r="E149" i="22"/>
  <c r="F148" i="22"/>
  <c r="E148" i="22"/>
  <c r="F147" i="22"/>
  <c r="E147" i="22"/>
  <c r="F146" i="22"/>
  <c r="E146" i="22"/>
  <c r="F145" i="22"/>
  <c r="E145" i="22"/>
  <c r="F144" i="22"/>
  <c r="E144" i="22"/>
  <c r="F143" i="22"/>
  <c r="E143" i="22"/>
  <c r="F142" i="22"/>
  <c r="E142" i="22"/>
  <c r="F141" i="22"/>
  <c r="E141" i="22"/>
  <c r="F140" i="22"/>
  <c r="E140" i="22"/>
  <c r="F139" i="22"/>
  <c r="E139" i="22"/>
  <c r="F138" i="22"/>
  <c r="E138" i="22"/>
  <c r="F137" i="22"/>
  <c r="E137" i="22"/>
  <c r="F136" i="22"/>
  <c r="E136" i="22"/>
  <c r="F135" i="22"/>
  <c r="E135" i="22"/>
  <c r="F134" i="22"/>
  <c r="E134" i="22"/>
  <c r="F133" i="22"/>
  <c r="E133" i="22"/>
  <c r="F132" i="22"/>
  <c r="E132" i="22"/>
  <c r="F131" i="22"/>
  <c r="E131" i="22"/>
  <c r="F130" i="22"/>
  <c r="E130" i="22"/>
  <c r="F129" i="22"/>
  <c r="E129" i="22"/>
  <c r="F128" i="22"/>
  <c r="E128" i="22"/>
  <c r="F127" i="22"/>
  <c r="E127" i="22"/>
  <c r="F126" i="22"/>
  <c r="E126" i="22"/>
  <c r="F125" i="22"/>
  <c r="E125" i="22"/>
  <c r="F124" i="22"/>
  <c r="E124" i="22"/>
  <c r="F123" i="22"/>
  <c r="E123" i="22"/>
  <c r="F122" i="22"/>
  <c r="E122" i="22"/>
  <c r="F121" i="22"/>
  <c r="E121" i="22"/>
  <c r="F120" i="22"/>
  <c r="E120" i="22"/>
  <c r="F119" i="22"/>
  <c r="E119" i="22"/>
  <c r="F118" i="22"/>
  <c r="E118" i="22"/>
  <c r="F117" i="22"/>
  <c r="E117" i="22"/>
  <c r="F116" i="22"/>
  <c r="E116" i="22"/>
  <c r="F115" i="22"/>
  <c r="E115" i="22"/>
  <c r="F114" i="22"/>
  <c r="E114" i="22"/>
  <c r="F113" i="22"/>
  <c r="E113" i="22"/>
  <c r="F112" i="22"/>
  <c r="E112" i="22"/>
  <c r="F111" i="22"/>
  <c r="E111" i="22"/>
  <c r="F110" i="22"/>
  <c r="E110" i="22"/>
  <c r="F109" i="22"/>
  <c r="E109" i="22"/>
  <c r="F108" i="22"/>
  <c r="E108" i="22"/>
  <c r="F107" i="22"/>
  <c r="E107" i="22"/>
  <c r="F106" i="22"/>
  <c r="E106" i="22"/>
  <c r="F105" i="22"/>
  <c r="E105" i="22"/>
  <c r="F104" i="22"/>
  <c r="E104" i="22"/>
  <c r="F103" i="22"/>
  <c r="E103" i="22"/>
  <c r="F102" i="22"/>
  <c r="E102" i="22"/>
  <c r="F101" i="22"/>
  <c r="E101" i="22"/>
  <c r="F100" i="22"/>
  <c r="E100" i="22"/>
  <c r="F99" i="22"/>
  <c r="E99" i="22"/>
  <c r="F98" i="22"/>
  <c r="E98" i="22"/>
  <c r="F97" i="22"/>
  <c r="E97" i="22"/>
  <c r="F96" i="22"/>
  <c r="E96" i="22"/>
  <c r="F95" i="22"/>
  <c r="E95" i="22"/>
  <c r="F94" i="22"/>
  <c r="E94" i="22"/>
  <c r="F93" i="22"/>
  <c r="E93" i="22"/>
  <c r="F92" i="22"/>
  <c r="E92" i="22"/>
  <c r="F91" i="22"/>
  <c r="E91" i="22"/>
  <c r="F90" i="22"/>
  <c r="E90" i="22"/>
  <c r="F89" i="22"/>
  <c r="E89" i="22"/>
  <c r="F88" i="22"/>
  <c r="E88" i="22"/>
  <c r="F87" i="22"/>
  <c r="E87" i="22"/>
  <c r="F86" i="22"/>
  <c r="E86" i="22"/>
  <c r="F85" i="22"/>
  <c r="E85" i="22"/>
  <c r="F84" i="22"/>
  <c r="E84" i="22"/>
  <c r="F83" i="22"/>
  <c r="E83" i="22"/>
  <c r="F82" i="22"/>
  <c r="E82" i="22"/>
  <c r="F81" i="22"/>
  <c r="E81" i="22"/>
  <c r="F80" i="22"/>
  <c r="E80" i="22"/>
  <c r="F79" i="22"/>
  <c r="E79" i="22"/>
  <c r="F78" i="22"/>
  <c r="E78" i="22"/>
  <c r="F77" i="22"/>
  <c r="E77" i="22"/>
  <c r="F76" i="22"/>
  <c r="E76" i="22"/>
  <c r="F75" i="22"/>
  <c r="E75" i="22"/>
  <c r="F74" i="22"/>
  <c r="E74" i="22"/>
  <c r="F73" i="22"/>
  <c r="E73" i="22"/>
  <c r="F72" i="22"/>
  <c r="E72" i="22"/>
  <c r="F71" i="22"/>
  <c r="E71" i="22"/>
  <c r="F70" i="22"/>
  <c r="E70" i="22"/>
  <c r="F69" i="22"/>
  <c r="E69" i="22"/>
  <c r="F68" i="22"/>
  <c r="E68" i="22"/>
  <c r="F67" i="22"/>
  <c r="E67" i="22"/>
  <c r="F66" i="22"/>
  <c r="E66" i="22"/>
  <c r="F65" i="22"/>
  <c r="E65" i="22"/>
  <c r="F64" i="22"/>
  <c r="E64" i="22"/>
  <c r="F63" i="22"/>
  <c r="E63" i="22"/>
  <c r="F62" i="22"/>
  <c r="E62" i="22"/>
  <c r="F61" i="22"/>
  <c r="E61" i="22"/>
  <c r="F60" i="22"/>
  <c r="E60" i="22"/>
  <c r="F59" i="22"/>
  <c r="E59" i="22"/>
  <c r="F58" i="22"/>
  <c r="E58" i="22"/>
  <c r="F57" i="22"/>
  <c r="E57" i="22"/>
  <c r="F56" i="22"/>
  <c r="E56" i="22"/>
  <c r="F55" i="22"/>
  <c r="E55" i="22"/>
  <c r="F54" i="22"/>
  <c r="E54" i="22"/>
  <c r="F53" i="22"/>
  <c r="E53" i="22"/>
  <c r="F52" i="22"/>
  <c r="E52" i="22"/>
  <c r="F51" i="22"/>
  <c r="E51" i="22"/>
  <c r="F50" i="22"/>
  <c r="E50" i="22"/>
  <c r="F49" i="22"/>
  <c r="E49" i="22"/>
  <c r="F48" i="22"/>
  <c r="E48" i="22"/>
  <c r="F47" i="22"/>
  <c r="E47" i="22"/>
  <c r="F46" i="22"/>
  <c r="E46" i="22"/>
  <c r="F45" i="22"/>
  <c r="E45" i="22"/>
  <c r="F44" i="22"/>
  <c r="E44" i="22"/>
  <c r="F43" i="22"/>
  <c r="E43" i="22"/>
  <c r="F42" i="22"/>
  <c r="E42" i="22"/>
  <c r="F41" i="22"/>
  <c r="E41" i="22"/>
  <c r="F40" i="22"/>
  <c r="E40" i="22"/>
  <c r="F39" i="22"/>
  <c r="E39" i="22"/>
  <c r="F38" i="22"/>
  <c r="E38" i="22"/>
  <c r="F37" i="22"/>
  <c r="E37" i="22"/>
  <c r="F36" i="22"/>
  <c r="E36" i="22"/>
  <c r="F35" i="22"/>
  <c r="E35" i="22"/>
  <c r="F34" i="22"/>
  <c r="E34" i="22"/>
  <c r="F33" i="22"/>
  <c r="E33" i="22"/>
  <c r="F32" i="22"/>
  <c r="E32" i="22"/>
  <c r="F31" i="22"/>
  <c r="E31" i="22"/>
  <c r="F30" i="22"/>
  <c r="E30" i="22"/>
  <c r="F29" i="22"/>
  <c r="E29" i="22"/>
  <c r="F28" i="22"/>
  <c r="E28" i="22"/>
  <c r="F27" i="22"/>
  <c r="E27" i="22"/>
  <c r="F26" i="22"/>
  <c r="E26" i="22"/>
  <c r="F25" i="22"/>
  <c r="E25" i="22"/>
  <c r="F24" i="22"/>
  <c r="E24" i="22"/>
  <c r="F23" i="22"/>
  <c r="E23" i="22"/>
  <c r="F22" i="22"/>
  <c r="E22" i="22"/>
  <c r="F21" i="22"/>
  <c r="E21" i="22"/>
  <c r="F20" i="22"/>
  <c r="E20" i="22"/>
  <c r="F19" i="22"/>
  <c r="E19" i="22"/>
  <c r="F18" i="22"/>
  <c r="E18" i="22"/>
  <c r="F17" i="22"/>
  <c r="E17" i="22"/>
  <c r="F16" i="22"/>
  <c r="E16" i="22"/>
  <c r="F15" i="22"/>
  <c r="E15" i="22"/>
  <c r="F14" i="22"/>
  <c r="E14" i="22"/>
  <c r="F13" i="22"/>
  <c r="E13" i="22"/>
  <c r="F12" i="22"/>
  <c r="E12" i="22"/>
  <c r="F11" i="22"/>
  <c r="E11" i="22"/>
  <c r="F10" i="22"/>
  <c r="E10" i="22"/>
  <c r="F9" i="22"/>
  <c r="E9" i="22"/>
  <c r="F8" i="22"/>
  <c r="E8" i="22"/>
  <c r="F7" i="22"/>
  <c r="E7" i="22"/>
  <c r="F6" i="22"/>
  <c r="E6" i="22"/>
  <c r="F5" i="22"/>
  <c r="E5" i="22"/>
  <c r="F4" i="22"/>
  <c r="E4" i="22"/>
  <c r="F3" i="22"/>
  <c r="E3" i="22"/>
  <c r="F2" i="22"/>
  <c r="E2" i="22"/>
  <c r="O591" i="10" s="1"/>
  <c r="F1" i="22"/>
  <c r="E1" i="22"/>
  <c r="S204" i="12"/>
  <c r="R204" i="12"/>
  <c r="S203" i="12"/>
  <c r="R203" i="12"/>
  <c r="S202" i="12"/>
  <c r="R202" i="12"/>
  <c r="S201" i="12"/>
  <c r="R201" i="12"/>
  <c r="S200" i="12"/>
  <c r="R200" i="12"/>
  <c r="S199" i="12"/>
  <c r="R199" i="12"/>
  <c r="S198" i="12"/>
  <c r="R198" i="12"/>
  <c r="S197" i="12"/>
  <c r="R197" i="12"/>
  <c r="S196" i="12"/>
  <c r="R196" i="12"/>
  <c r="S195" i="12"/>
  <c r="R195" i="12"/>
  <c r="S194" i="12"/>
  <c r="R194" i="12"/>
  <c r="S193" i="12"/>
  <c r="R193" i="12"/>
  <c r="S192" i="12"/>
  <c r="R192" i="12"/>
  <c r="S191" i="12"/>
  <c r="R191" i="12"/>
  <c r="S190" i="12"/>
  <c r="R190" i="12"/>
  <c r="S189" i="12"/>
  <c r="R189" i="12"/>
  <c r="S188" i="12"/>
  <c r="R188" i="12"/>
  <c r="S187" i="12"/>
  <c r="R187" i="12"/>
  <c r="S186" i="12"/>
  <c r="R186" i="12"/>
  <c r="S185" i="12"/>
  <c r="R185" i="12"/>
  <c r="S184" i="12"/>
  <c r="R184" i="12"/>
  <c r="S183" i="12"/>
  <c r="R183" i="12"/>
  <c r="S182" i="12"/>
  <c r="R182" i="12"/>
  <c r="S181" i="12"/>
  <c r="R181" i="12"/>
  <c r="S180" i="12"/>
  <c r="R180" i="12"/>
  <c r="S179" i="12"/>
  <c r="R179" i="12"/>
  <c r="S178" i="12"/>
  <c r="R178" i="12"/>
  <c r="S177" i="12"/>
  <c r="R177" i="12"/>
  <c r="S176" i="12"/>
  <c r="R176" i="12"/>
  <c r="S175" i="12"/>
  <c r="R175" i="12"/>
  <c r="S174" i="12"/>
  <c r="R174" i="12"/>
  <c r="S173" i="12"/>
  <c r="R173" i="12"/>
  <c r="S172" i="12"/>
  <c r="R172" i="12"/>
  <c r="S171" i="12"/>
  <c r="R171" i="12"/>
  <c r="S170" i="12"/>
  <c r="R170" i="12"/>
  <c r="S169" i="12"/>
  <c r="R169" i="12"/>
  <c r="S168" i="12"/>
  <c r="R168" i="12"/>
  <c r="S167" i="12"/>
  <c r="R167" i="12"/>
  <c r="S166" i="12"/>
  <c r="R166" i="12"/>
  <c r="S165" i="12"/>
  <c r="R165" i="12"/>
  <c r="S164" i="12"/>
  <c r="R164" i="12"/>
  <c r="S163" i="12"/>
  <c r="R163" i="12"/>
  <c r="S162" i="12"/>
  <c r="R162" i="12"/>
  <c r="S161" i="12"/>
  <c r="R161" i="12"/>
  <c r="S160" i="12"/>
  <c r="R160" i="12"/>
  <c r="S159" i="12"/>
  <c r="R159" i="12"/>
  <c r="S158" i="12"/>
  <c r="R158" i="12"/>
  <c r="S157" i="12"/>
  <c r="R157" i="12"/>
  <c r="S156" i="12"/>
  <c r="R156" i="12"/>
  <c r="S155" i="12"/>
  <c r="R155" i="12"/>
  <c r="S154" i="12"/>
  <c r="R154" i="12"/>
  <c r="S153" i="12"/>
  <c r="R153" i="12"/>
  <c r="S152" i="12"/>
  <c r="R152" i="12"/>
  <c r="S151" i="12"/>
  <c r="R151" i="12"/>
  <c r="S150" i="12"/>
  <c r="R150" i="12"/>
  <c r="S149" i="12"/>
  <c r="R149" i="12"/>
  <c r="S148" i="12"/>
  <c r="R148" i="12"/>
  <c r="S147" i="12"/>
  <c r="R147" i="12"/>
  <c r="S146" i="12"/>
  <c r="R146" i="12"/>
  <c r="S145" i="12"/>
  <c r="R145" i="12"/>
  <c r="S144" i="12"/>
  <c r="R144" i="12"/>
  <c r="S143" i="12"/>
  <c r="R143" i="12"/>
  <c r="S142" i="12"/>
  <c r="R142" i="12"/>
  <c r="S141" i="12"/>
  <c r="R141" i="12"/>
  <c r="S140" i="12"/>
  <c r="R140" i="12"/>
  <c r="S139" i="12"/>
  <c r="R139" i="12"/>
  <c r="S138" i="12"/>
  <c r="R138" i="12"/>
  <c r="S137" i="12"/>
  <c r="R137" i="12"/>
  <c r="S136" i="12"/>
  <c r="R136" i="12"/>
  <c r="S135" i="12"/>
  <c r="R135" i="12"/>
  <c r="S134" i="12"/>
  <c r="R134" i="12"/>
  <c r="S133" i="12"/>
  <c r="R133" i="12"/>
  <c r="S132" i="12"/>
  <c r="R132" i="12"/>
  <c r="S131" i="12"/>
  <c r="R131" i="12"/>
  <c r="S130" i="12"/>
  <c r="R130" i="12"/>
  <c r="S129" i="12"/>
  <c r="R129" i="12"/>
  <c r="S128" i="12"/>
  <c r="R128" i="12"/>
  <c r="S127" i="12"/>
  <c r="R127" i="12"/>
  <c r="S126" i="12"/>
  <c r="R126" i="12"/>
  <c r="S125" i="12"/>
  <c r="R125" i="12"/>
  <c r="S124" i="12"/>
  <c r="R124" i="12"/>
  <c r="S123" i="12"/>
  <c r="R123" i="12"/>
  <c r="S122" i="12"/>
  <c r="R122" i="12"/>
  <c r="S121" i="12"/>
  <c r="R121" i="12"/>
  <c r="S120" i="12"/>
  <c r="R120" i="12"/>
  <c r="S119" i="12"/>
  <c r="R119" i="12"/>
  <c r="S118" i="12"/>
  <c r="R118" i="12"/>
  <c r="S117" i="12"/>
  <c r="R117" i="12"/>
  <c r="S116" i="12"/>
  <c r="R116" i="12"/>
  <c r="S115" i="12"/>
  <c r="R115" i="12"/>
  <c r="S114" i="12"/>
  <c r="R114" i="12"/>
  <c r="S113" i="12"/>
  <c r="R113" i="12"/>
  <c r="S112" i="12"/>
  <c r="R112" i="12"/>
  <c r="S111" i="12"/>
  <c r="R111" i="12"/>
  <c r="S110" i="12"/>
  <c r="R110" i="12"/>
  <c r="S109" i="12"/>
  <c r="R109" i="12"/>
  <c r="S108" i="12"/>
  <c r="R108" i="12"/>
  <c r="S107" i="12"/>
  <c r="R107" i="12"/>
  <c r="S106" i="12"/>
  <c r="R106" i="12"/>
  <c r="S105" i="12"/>
  <c r="R105" i="12"/>
  <c r="S104" i="12"/>
  <c r="R104" i="12"/>
  <c r="S103" i="12"/>
  <c r="R103" i="12"/>
  <c r="S102" i="12"/>
  <c r="R102" i="12"/>
  <c r="S101" i="12"/>
  <c r="R101" i="12"/>
  <c r="S100" i="12"/>
  <c r="R100" i="12"/>
  <c r="S99" i="12"/>
  <c r="R99" i="12"/>
  <c r="S98" i="12"/>
  <c r="R98" i="12"/>
  <c r="S97" i="12"/>
  <c r="R97" i="12"/>
  <c r="S96" i="12"/>
  <c r="R96" i="12"/>
  <c r="S95" i="12"/>
  <c r="R95" i="12"/>
  <c r="S94" i="12"/>
  <c r="R94" i="12"/>
  <c r="S93" i="12"/>
  <c r="R93" i="12"/>
  <c r="S92" i="12"/>
  <c r="R92" i="12"/>
  <c r="S91" i="12"/>
  <c r="R91" i="12"/>
  <c r="S90" i="12"/>
  <c r="R90" i="12"/>
  <c r="S89" i="12"/>
  <c r="R89" i="12"/>
  <c r="S88" i="12"/>
  <c r="R88" i="12"/>
  <c r="S87" i="12"/>
  <c r="R87" i="12"/>
  <c r="S86" i="12"/>
  <c r="R86" i="12"/>
  <c r="S85" i="12"/>
  <c r="R85" i="12"/>
  <c r="S84" i="12"/>
  <c r="R84" i="12"/>
  <c r="S83" i="12"/>
  <c r="R83" i="12"/>
  <c r="S82" i="12"/>
  <c r="R82" i="12"/>
  <c r="S81" i="12"/>
  <c r="R81" i="12"/>
  <c r="S80" i="12"/>
  <c r="R80" i="12"/>
  <c r="S79" i="12"/>
  <c r="R79" i="12"/>
  <c r="S78" i="12"/>
  <c r="R78" i="12"/>
  <c r="S77" i="12"/>
  <c r="R77" i="12"/>
  <c r="S76" i="12"/>
  <c r="R76" i="12"/>
  <c r="S75" i="12"/>
  <c r="R75" i="12"/>
  <c r="S74" i="12"/>
  <c r="R74" i="12"/>
  <c r="S73" i="12"/>
  <c r="R73" i="12"/>
  <c r="S72" i="12"/>
  <c r="R72" i="12"/>
  <c r="S71" i="12"/>
  <c r="R71" i="12"/>
  <c r="S70" i="12"/>
  <c r="R70" i="12"/>
  <c r="S69" i="12"/>
  <c r="R69" i="12"/>
  <c r="S68" i="12"/>
  <c r="R68" i="12"/>
  <c r="S67" i="12"/>
  <c r="R67" i="12"/>
  <c r="S66" i="12"/>
  <c r="R66" i="12"/>
  <c r="S65" i="12"/>
  <c r="R65" i="12"/>
  <c r="S64" i="12"/>
  <c r="R64" i="12"/>
  <c r="S63" i="12"/>
  <c r="R63" i="12"/>
  <c r="S62" i="12"/>
  <c r="R62" i="12"/>
  <c r="S61" i="12"/>
  <c r="R61" i="12"/>
  <c r="S60" i="12"/>
  <c r="R60" i="12"/>
  <c r="S59" i="12"/>
  <c r="R59" i="12"/>
  <c r="S58" i="12"/>
  <c r="R58" i="12"/>
  <c r="S57" i="12"/>
  <c r="R57" i="12"/>
  <c r="S56" i="12"/>
  <c r="R56" i="12"/>
  <c r="S55" i="12"/>
  <c r="R55" i="12"/>
  <c r="S54" i="12"/>
  <c r="R54" i="12"/>
  <c r="S53" i="12"/>
  <c r="R53" i="12"/>
  <c r="S52" i="12"/>
  <c r="R52" i="12"/>
  <c r="S51" i="12"/>
  <c r="R51" i="12"/>
  <c r="S50" i="12"/>
  <c r="R50" i="12"/>
  <c r="S49" i="12"/>
  <c r="R49" i="12"/>
  <c r="S48" i="12"/>
  <c r="R48" i="12"/>
  <c r="S47" i="12"/>
  <c r="R47" i="12"/>
  <c r="S46" i="12"/>
  <c r="R46" i="12"/>
  <c r="S45" i="12"/>
  <c r="R45" i="12"/>
  <c r="S44" i="12"/>
  <c r="R44" i="12"/>
  <c r="S43" i="12"/>
  <c r="R43" i="12"/>
  <c r="S42" i="12"/>
  <c r="R42" i="12"/>
  <c r="S41" i="12"/>
  <c r="R41" i="12"/>
  <c r="S40" i="12"/>
  <c r="R40" i="12"/>
  <c r="S39" i="12"/>
  <c r="R39" i="12"/>
  <c r="S38" i="12"/>
  <c r="R38" i="12"/>
  <c r="S37" i="12"/>
  <c r="R37" i="12"/>
  <c r="S36" i="12"/>
  <c r="R36" i="12"/>
  <c r="S35" i="12"/>
  <c r="R35" i="12"/>
  <c r="S34" i="12"/>
  <c r="R34" i="12"/>
  <c r="S33" i="12"/>
  <c r="R33" i="12"/>
  <c r="S32" i="12"/>
  <c r="R32" i="12"/>
  <c r="S31" i="12"/>
  <c r="R31" i="12"/>
  <c r="S30" i="12"/>
  <c r="R30" i="12"/>
  <c r="S29" i="12"/>
  <c r="R29" i="12"/>
  <c r="S28" i="12"/>
  <c r="R28" i="12"/>
  <c r="S27" i="12"/>
  <c r="R27" i="12"/>
  <c r="S26" i="12"/>
  <c r="R26" i="12"/>
  <c r="S25" i="12"/>
  <c r="R25" i="12"/>
  <c r="S24" i="12"/>
  <c r="R24" i="12"/>
  <c r="S23" i="12"/>
  <c r="R23" i="12"/>
  <c r="S22" i="12"/>
  <c r="R22" i="12"/>
  <c r="S21" i="12"/>
  <c r="R21" i="12"/>
  <c r="S20" i="12"/>
  <c r="R20" i="12"/>
  <c r="S19" i="12"/>
  <c r="R19" i="12"/>
  <c r="S18" i="12"/>
  <c r="R18" i="12"/>
  <c r="S17" i="12"/>
  <c r="R17" i="12"/>
  <c r="S16" i="12"/>
  <c r="R16" i="12"/>
  <c r="S15" i="12"/>
  <c r="R15" i="12"/>
  <c r="S14" i="12"/>
  <c r="R14" i="12"/>
  <c r="S13" i="12"/>
  <c r="R13" i="12"/>
  <c r="S12" i="12"/>
  <c r="R12" i="12"/>
  <c r="S11" i="12"/>
  <c r="R11" i="12"/>
  <c r="S10" i="12"/>
  <c r="R10" i="12"/>
  <c r="S9" i="12"/>
  <c r="R9" i="12"/>
  <c r="S8" i="12"/>
  <c r="R8" i="12"/>
  <c r="S7" i="12"/>
  <c r="R7" i="12"/>
  <c r="S6" i="12"/>
  <c r="R6" i="12"/>
  <c r="S5" i="12"/>
  <c r="R5" i="12"/>
  <c r="S4" i="12"/>
  <c r="R4" i="12"/>
  <c r="S3" i="12"/>
  <c r="R3" i="12"/>
  <c r="S2" i="12"/>
  <c r="R2" i="12"/>
  <c r="AD2" i="4" a="1"/>
  <c r="AD2" i="4" s="1"/>
  <c r="AB2" i="25" s="1"/>
  <c r="W2" i="4" a="1"/>
  <c r="W2" i="4" s="1"/>
  <c r="Q2" i="4" a="1"/>
  <c r="Q2" i="4" s="1"/>
  <c r="K2" i="4" a="1"/>
  <c r="K2" i="4" s="1"/>
  <c r="AI2" i="5" s="1"/>
  <c r="E2" i="4" a="1"/>
  <c r="E2" i="4"/>
  <c r="Q51" i="3"/>
  <c r="P51" i="3"/>
  <c r="F51" i="3"/>
  <c r="Q50" i="3"/>
  <c r="P50" i="3"/>
  <c r="F50" i="3"/>
  <c r="Q49" i="3"/>
  <c r="P49" i="3"/>
  <c r="F49" i="3"/>
  <c r="Q48" i="3"/>
  <c r="P48" i="3"/>
  <c r="F48" i="3"/>
  <c r="Q47" i="3"/>
  <c r="P47" i="3"/>
  <c r="F47" i="3"/>
  <c r="Q46" i="3"/>
  <c r="P46" i="3"/>
  <c r="F46" i="3"/>
  <c r="Q45" i="3"/>
  <c r="P45" i="3"/>
  <c r="F45" i="3"/>
  <c r="Q44" i="3"/>
  <c r="P44" i="3"/>
  <c r="F44" i="3"/>
  <c r="Q43" i="3"/>
  <c r="P43" i="3"/>
  <c r="F43" i="3"/>
  <c r="Q42" i="3"/>
  <c r="P42" i="3"/>
  <c r="F42" i="3"/>
  <c r="Q41" i="3"/>
  <c r="P41" i="3"/>
  <c r="F41" i="3"/>
  <c r="Q40" i="3"/>
  <c r="P40" i="3"/>
  <c r="F40" i="3"/>
  <c r="Q39" i="3"/>
  <c r="P39" i="3"/>
  <c r="F39" i="3"/>
  <c r="Q38" i="3"/>
  <c r="P38" i="3"/>
  <c r="F38" i="3"/>
  <c r="Q37" i="3"/>
  <c r="P37" i="3"/>
  <c r="F37" i="3"/>
  <c r="Q36" i="3"/>
  <c r="P36" i="3"/>
  <c r="F36" i="3"/>
  <c r="Q35" i="3"/>
  <c r="P35" i="3"/>
  <c r="F35" i="3"/>
  <c r="Q34" i="3"/>
  <c r="P34" i="3"/>
  <c r="F34" i="3"/>
  <c r="Q33" i="3"/>
  <c r="P33" i="3"/>
  <c r="F33" i="3"/>
  <c r="Q32" i="3"/>
  <c r="P32" i="3"/>
  <c r="F32" i="3"/>
  <c r="Q31" i="3"/>
  <c r="P31" i="3"/>
  <c r="F31" i="3"/>
  <c r="Q30" i="3"/>
  <c r="P30" i="3"/>
  <c r="F30" i="3"/>
  <c r="Q29" i="3"/>
  <c r="P29" i="3"/>
  <c r="F29" i="3"/>
  <c r="Q28" i="3"/>
  <c r="P28" i="3"/>
  <c r="F28" i="3"/>
  <c r="Q27" i="3"/>
  <c r="P27" i="3"/>
  <c r="F27" i="3"/>
  <c r="Q26" i="3"/>
  <c r="P26" i="3"/>
  <c r="F26" i="3"/>
  <c r="Q25" i="3"/>
  <c r="P25" i="3"/>
  <c r="F25" i="3"/>
  <c r="Q24" i="3"/>
  <c r="P24" i="3"/>
  <c r="F24" i="3"/>
  <c r="Q23" i="3"/>
  <c r="P23" i="3"/>
  <c r="F23" i="3"/>
  <c r="Q22" i="3"/>
  <c r="P22" i="3"/>
  <c r="F22" i="3"/>
  <c r="Q21" i="3"/>
  <c r="P21" i="3"/>
  <c r="F21" i="3"/>
  <c r="Q20" i="3"/>
  <c r="P20" i="3"/>
  <c r="F20" i="3"/>
  <c r="Q19" i="3"/>
  <c r="P19" i="3"/>
  <c r="F19" i="3"/>
  <c r="Q18" i="3"/>
  <c r="P18" i="3"/>
  <c r="F18" i="3"/>
  <c r="Q17" i="3"/>
  <c r="P17" i="3"/>
  <c r="F17" i="3"/>
  <c r="Q16" i="3"/>
  <c r="P16" i="3"/>
  <c r="F16" i="3"/>
  <c r="Q15" i="3"/>
  <c r="P15" i="3"/>
  <c r="F15" i="3"/>
  <c r="Q14" i="3"/>
  <c r="P14" i="3"/>
  <c r="F14" i="3"/>
  <c r="Q13" i="3"/>
  <c r="P13" i="3"/>
  <c r="F13" i="3"/>
  <c r="Q12" i="3"/>
  <c r="P12" i="3"/>
  <c r="F12" i="3"/>
  <c r="Q11" i="3"/>
  <c r="P11" i="3"/>
  <c r="F11" i="3"/>
  <c r="Q10" i="3"/>
  <c r="P10" i="3"/>
  <c r="F10" i="3"/>
  <c r="Q9" i="3"/>
  <c r="P9" i="3"/>
  <c r="F9" i="3"/>
  <c r="Q8" i="3"/>
  <c r="P8" i="3"/>
  <c r="F8" i="3"/>
  <c r="Q7" i="3"/>
  <c r="P7" i="3"/>
  <c r="F7" i="3"/>
  <c r="Q6" i="3"/>
  <c r="P6" i="3"/>
  <c r="F6" i="3"/>
  <c r="Q5" i="3"/>
  <c r="P5" i="3"/>
  <c r="F5" i="3"/>
  <c r="Q4" i="3"/>
  <c r="P4" i="3"/>
  <c r="F4" i="3"/>
  <c r="Q3" i="3"/>
  <c r="P3" i="3"/>
  <c r="F3" i="3"/>
  <c r="Q2" i="3"/>
  <c r="P2" i="3"/>
  <c r="F2" i="3"/>
  <c r="A1" i="20"/>
  <c r="B1" i="20" s="1"/>
  <c r="R46" i="25"/>
  <c r="R45" i="25"/>
  <c r="R44" i="25"/>
  <c r="R43" i="25"/>
  <c r="R42" i="25"/>
  <c r="R40" i="25"/>
  <c r="R39" i="25"/>
  <c r="R35" i="25"/>
  <c r="AE34" i="25"/>
  <c r="AD34" i="25"/>
  <c r="AC34" i="25"/>
  <c r="AB34" i="25"/>
  <c r="AF33" i="25"/>
  <c r="AK30" i="25"/>
  <c r="AJ30" i="25"/>
  <c r="AI30" i="25"/>
  <c r="AH30" i="25"/>
  <c r="AG30" i="25"/>
  <c r="AF30" i="25"/>
  <c r="AE30" i="25"/>
  <c r="AD30" i="25"/>
  <c r="AC30" i="25"/>
  <c r="AB30" i="25"/>
  <c r="AA30" i="25"/>
  <c r="Y26" i="25"/>
  <c r="AJ5" i="25"/>
  <c r="AH2" i="25"/>
  <c r="AG2" i="25"/>
  <c r="AF2" i="25"/>
  <c r="AD2" i="25"/>
  <c r="X2" i="25"/>
  <c r="M610" i="10"/>
  <c r="M609" i="10"/>
  <c r="M608" i="10"/>
  <c r="O608" i="10" s="1"/>
  <c r="M607" i="10"/>
  <c r="M606" i="10"/>
  <c r="M605" i="10"/>
  <c r="O605" i="10" s="1"/>
  <c r="M604" i="10"/>
  <c r="O604" i="10" s="1"/>
  <c r="M603" i="10"/>
  <c r="M602" i="10"/>
  <c r="M601" i="10"/>
  <c r="M600" i="10"/>
  <c r="M599" i="10"/>
  <c r="O599" i="10" s="1"/>
  <c r="M598" i="10"/>
  <c r="O597" i="10"/>
  <c r="M597" i="10"/>
  <c r="M596" i="10"/>
  <c r="M595" i="10"/>
  <c r="O595" i="10" s="1"/>
  <c r="M594" i="10"/>
  <c r="O593" i="10"/>
  <c r="M593" i="10"/>
  <c r="M592" i="10"/>
  <c r="M591" i="10"/>
  <c r="M590" i="10"/>
  <c r="O589" i="10"/>
  <c r="M589" i="10"/>
  <c r="M588" i="10"/>
  <c r="O588" i="10" s="1"/>
  <c r="M587" i="10"/>
  <c r="M586" i="10"/>
  <c r="M585" i="10"/>
  <c r="M584" i="10"/>
  <c r="O584" i="10" s="1"/>
  <c r="M583" i="10"/>
  <c r="M582" i="10"/>
  <c r="M581" i="10"/>
  <c r="O581" i="10" s="1"/>
  <c r="M580" i="10"/>
  <c r="O580" i="10" s="1"/>
  <c r="O579" i="10"/>
  <c r="M579" i="10"/>
  <c r="M578" i="10"/>
  <c r="M577" i="10"/>
  <c r="M576" i="10"/>
  <c r="M575" i="10"/>
  <c r="O575" i="10" s="1"/>
  <c r="M574" i="10"/>
  <c r="O573" i="10"/>
  <c r="M573" i="10"/>
  <c r="M572" i="10"/>
  <c r="M571" i="10"/>
  <c r="O571" i="10" s="1"/>
  <c r="M570" i="10"/>
  <c r="O570" i="10" s="1"/>
  <c r="M569" i="10"/>
  <c r="M568" i="10"/>
  <c r="O567" i="10"/>
  <c r="M567" i="10"/>
  <c r="M566" i="10"/>
  <c r="O565" i="10"/>
  <c r="M565" i="10"/>
  <c r="M564" i="10"/>
  <c r="O564" i="10" s="1"/>
  <c r="M563" i="10"/>
  <c r="M562" i="10"/>
  <c r="M561" i="10"/>
  <c r="O561" i="10" s="1"/>
  <c r="M560" i="10"/>
  <c r="O560" i="10" s="1"/>
  <c r="M559" i="10"/>
  <c r="M558" i="10"/>
  <c r="M557" i="10"/>
  <c r="M556" i="10"/>
  <c r="O556" i="10" s="1"/>
  <c r="O555" i="10"/>
  <c r="M555" i="10"/>
  <c r="M554" i="10"/>
  <c r="M553" i="10"/>
  <c r="M552" i="10"/>
  <c r="O551" i="10"/>
  <c r="M551" i="10"/>
  <c r="M550" i="10"/>
  <c r="O549" i="10"/>
  <c r="M549" i="10"/>
  <c r="M548" i="10"/>
  <c r="M547" i="10"/>
  <c r="M546" i="10"/>
  <c r="O546" i="10" s="1"/>
  <c r="O545" i="10"/>
  <c r="M545" i="10"/>
  <c r="M544" i="10"/>
  <c r="O543" i="10"/>
  <c r="M543" i="10"/>
  <c r="M542" i="10"/>
  <c r="M541" i="10"/>
  <c r="O541" i="10" s="1"/>
  <c r="M540" i="10"/>
  <c r="M539" i="10"/>
  <c r="M538" i="10"/>
  <c r="M537" i="10"/>
  <c r="M536" i="10"/>
  <c r="O536" i="10" s="1"/>
  <c r="M535" i="10"/>
  <c r="M534" i="10"/>
  <c r="M533" i="10"/>
  <c r="O533" i="10" s="1"/>
  <c r="M532" i="10"/>
  <c r="O531" i="10"/>
  <c r="M531" i="10"/>
  <c r="M530" i="10"/>
  <c r="M529" i="10"/>
  <c r="M528" i="10"/>
  <c r="M527" i="10"/>
  <c r="O527" i="10" s="1"/>
  <c r="M526" i="10"/>
  <c r="O525" i="10"/>
  <c r="M525" i="10"/>
  <c r="M524" i="10"/>
  <c r="M523" i="10"/>
  <c r="M522" i="10"/>
  <c r="O522" i="10" s="1"/>
  <c r="M521" i="10"/>
  <c r="M520" i="10"/>
  <c r="O519" i="10"/>
  <c r="M519" i="10"/>
  <c r="M518" i="10"/>
  <c r="O517" i="10"/>
  <c r="M517" i="10"/>
  <c r="M516" i="10"/>
  <c r="M515" i="10"/>
  <c r="M514" i="10"/>
  <c r="M513" i="10"/>
  <c r="O513" i="10" s="1"/>
  <c r="M512" i="10"/>
  <c r="M511" i="10"/>
  <c r="M510" i="10"/>
  <c r="M509" i="10"/>
  <c r="M508" i="10"/>
  <c r="O508" i="10" s="1"/>
  <c r="O507" i="10"/>
  <c r="M507" i="10"/>
  <c r="M506" i="10"/>
  <c r="M505" i="10"/>
  <c r="M504" i="10"/>
  <c r="O503" i="10"/>
  <c r="M503" i="10"/>
  <c r="M502" i="10"/>
  <c r="O501" i="10"/>
  <c r="M501" i="10"/>
  <c r="M500" i="10"/>
  <c r="M499" i="10"/>
  <c r="M498" i="10"/>
  <c r="O498" i="10" s="1"/>
  <c r="O497" i="10"/>
  <c r="M497" i="10"/>
  <c r="M496" i="10"/>
  <c r="O495" i="10"/>
  <c r="M495" i="10"/>
  <c r="M494" i="10"/>
  <c r="M493" i="10"/>
  <c r="O493" i="10" s="1"/>
  <c r="M492" i="10"/>
  <c r="M491" i="10"/>
  <c r="O491" i="10" s="1"/>
  <c r="M490" i="10"/>
  <c r="M489" i="10"/>
  <c r="O489" i="10" s="1"/>
  <c r="M488" i="10"/>
  <c r="O488" i="10" s="1"/>
  <c r="M487" i="10"/>
  <c r="M486" i="10"/>
  <c r="O486" i="10" s="1"/>
  <c r="M485" i="10"/>
  <c r="O485" i="10" s="1"/>
  <c r="M484" i="10"/>
  <c r="O484" i="10" s="1"/>
  <c r="O483" i="10"/>
  <c r="M483" i="10"/>
  <c r="M482" i="10"/>
  <c r="O481" i="10"/>
  <c r="M481" i="10"/>
  <c r="M480" i="10"/>
  <c r="O479" i="10"/>
  <c r="M479" i="10"/>
  <c r="M478" i="10"/>
  <c r="M477" i="10"/>
  <c r="M476" i="10"/>
  <c r="M475" i="10"/>
  <c r="M474" i="10"/>
  <c r="O474" i="10" s="1"/>
  <c r="M473" i="10"/>
  <c r="M472" i="10"/>
  <c r="O471" i="10"/>
  <c r="M471" i="10"/>
  <c r="M470" i="10"/>
  <c r="O469" i="10"/>
  <c r="M469" i="10"/>
  <c r="M468" i="10"/>
  <c r="M467" i="10"/>
  <c r="O467" i="10" s="1"/>
  <c r="M466" i="10"/>
  <c r="M465" i="10"/>
  <c r="O465" i="10" s="1"/>
  <c r="M464" i="10"/>
  <c r="M463" i="10"/>
  <c r="M462" i="10"/>
  <c r="O462" i="10" s="1"/>
  <c r="M461" i="10"/>
  <c r="O461" i="10" s="1"/>
  <c r="M460" i="10"/>
  <c r="O459" i="10"/>
  <c r="M459" i="10"/>
  <c r="M458" i="10"/>
  <c r="O457" i="10"/>
  <c r="M457" i="10"/>
  <c r="M456" i="10"/>
  <c r="M455" i="10"/>
  <c r="M454" i="10"/>
  <c r="O453" i="10"/>
  <c r="M453" i="10"/>
  <c r="M452" i="10"/>
  <c r="M451" i="10"/>
  <c r="M450" i="10"/>
  <c r="O450" i="10" s="1"/>
  <c r="M449" i="10"/>
  <c r="M448" i="10"/>
  <c r="O447" i="10"/>
  <c r="M447" i="10"/>
  <c r="M446" i="10"/>
  <c r="O445" i="10"/>
  <c r="M445" i="10"/>
  <c r="M444" i="10"/>
  <c r="M443" i="10"/>
  <c r="O443" i="10" s="1"/>
  <c r="M442" i="10"/>
  <c r="M441" i="10"/>
  <c r="M440" i="10"/>
  <c r="O440" i="10" s="1"/>
  <c r="O439" i="10"/>
  <c r="M439" i="10"/>
  <c r="M438" i="10"/>
  <c r="M437" i="10"/>
  <c r="O437" i="10" s="1"/>
  <c r="M436" i="10"/>
  <c r="O436" i="10" s="1"/>
  <c r="M435" i="10"/>
  <c r="O435" i="10" s="1"/>
  <c r="M434" i="10"/>
  <c r="O433" i="10"/>
  <c r="M433" i="10"/>
  <c r="M432" i="10"/>
  <c r="O431" i="10"/>
  <c r="M431" i="10"/>
  <c r="M430" i="10"/>
  <c r="O429" i="10"/>
  <c r="M429" i="10"/>
  <c r="M428" i="10"/>
  <c r="M427" i="10"/>
  <c r="M426" i="10"/>
  <c r="O425" i="10"/>
  <c r="M425" i="10"/>
  <c r="M424" i="10"/>
  <c r="O423" i="10"/>
  <c r="M423" i="10"/>
  <c r="M422" i="10"/>
  <c r="O421" i="10"/>
  <c r="M421" i="10"/>
  <c r="O420" i="10"/>
  <c r="M420" i="10"/>
  <c r="O419" i="10"/>
  <c r="M419" i="10"/>
  <c r="M418" i="10"/>
  <c r="M417" i="10"/>
  <c r="O417" i="10" s="1"/>
  <c r="O416" i="10"/>
  <c r="M416" i="10"/>
  <c r="M415" i="10"/>
  <c r="O415" i="10" s="1"/>
  <c r="M414" i="10"/>
  <c r="M413" i="10"/>
  <c r="O413" i="10" s="1"/>
  <c r="O412" i="10"/>
  <c r="M412" i="10"/>
  <c r="M411" i="10"/>
  <c r="M410" i="10"/>
  <c r="M409" i="10"/>
  <c r="O408" i="10"/>
  <c r="M408" i="10"/>
  <c r="O407" i="10"/>
  <c r="M407" i="10"/>
  <c r="M406" i="10"/>
  <c r="O406" i="10" s="1"/>
  <c r="M405" i="10"/>
  <c r="M404" i="10"/>
  <c r="O403" i="10"/>
  <c r="M403" i="10"/>
  <c r="M402" i="10"/>
  <c r="O401" i="10"/>
  <c r="M401" i="10"/>
  <c r="M400" i="10"/>
  <c r="O400" i="10" s="1"/>
  <c r="O399" i="10"/>
  <c r="M399" i="10"/>
  <c r="M398" i="10"/>
  <c r="O397" i="10"/>
  <c r="M397" i="10"/>
  <c r="M396" i="10"/>
  <c r="O395" i="10"/>
  <c r="M395" i="10"/>
  <c r="M394" i="10"/>
  <c r="M393" i="10"/>
  <c r="M392" i="10"/>
  <c r="M391" i="10"/>
  <c r="M390" i="10"/>
  <c r="O390" i="10" s="1"/>
  <c r="M389" i="10"/>
  <c r="O388" i="10"/>
  <c r="M388" i="10"/>
  <c r="M387" i="10"/>
  <c r="M386" i="10"/>
  <c r="O386" i="10" s="1"/>
  <c r="O385" i="10"/>
  <c r="M385" i="10"/>
  <c r="O384" i="10"/>
  <c r="M384" i="10"/>
  <c r="M383" i="10"/>
  <c r="M382" i="10"/>
  <c r="O382" i="10" s="1"/>
  <c r="O381" i="10"/>
  <c r="M381" i="10"/>
  <c r="M380" i="10"/>
  <c r="M379" i="10"/>
  <c r="M378" i="10"/>
  <c r="O378" i="10" s="1"/>
  <c r="O377" i="10"/>
  <c r="M377" i="10"/>
  <c r="M376" i="10"/>
  <c r="O375" i="10"/>
  <c r="M375" i="10"/>
  <c r="M374" i="10"/>
  <c r="M373" i="10"/>
  <c r="O373" i="10" s="1"/>
  <c r="O372" i="10"/>
  <c r="M372" i="10"/>
  <c r="M371" i="10"/>
  <c r="M370" i="10"/>
  <c r="M369" i="10"/>
  <c r="M368" i="10"/>
  <c r="O368" i="10" s="1"/>
  <c r="M367" i="10"/>
  <c r="O367" i="10" s="1"/>
  <c r="M366" i="10"/>
  <c r="M365" i="10"/>
  <c r="O364" i="10"/>
  <c r="M364" i="10"/>
  <c r="O363" i="10"/>
  <c r="M363" i="10"/>
  <c r="M362" i="10"/>
  <c r="M361" i="10"/>
  <c r="O360" i="10"/>
  <c r="M360" i="10"/>
  <c r="O359" i="10"/>
  <c r="M359" i="10"/>
  <c r="M358" i="10"/>
  <c r="M357" i="10"/>
  <c r="O356" i="10"/>
  <c r="M356" i="10"/>
  <c r="O355" i="10"/>
  <c r="M355" i="10"/>
  <c r="M354" i="10"/>
  <c r="O353" i="10"/>
  <c r="M353" i="10"/>
  <c r="M352" i="10"/>
  <c r="M351" i="10"/>
  <c r="O351" i="10" s="1"/>
  <c r="M350" i="10"/>
  <c r="M349" i="10"/>
  <c r="M348" i="10"/>
  <c r="M347" i="10"/>
  <c r="M346" i="10"/>
  <c r="O346" i="10" s="1"/>
  <c r="M345" i="10"/>
  <c r="O345" i="10" s="1"/>
  <c r="M344" i="10"/>
  <c r="M343" i="10"/>
  <c r="M342" i="10"/>
  <c r="O342" i="10" s="1"/>
  <c r="M341" i="10"/>
  <c r="O340" i="10"/>
  <c r="M340" i="10"/>
  <c r="M339" i="10"/>
  <c r="O339" i="10" s="1"/>
  <c r="O338" i="10"/>
  <c r="M338" i="10"/>
  <c r="O337" i="10"/>
  <c r="M337" i="10"/>
  <c r="O336" i="10"/>
  <c r="M336" i="10"/>
  <c r="M335" i="10"/>
  <c r="O334" i="10"/>
  <c r="M334" i="10"/>
  <c r="O333" i="10"/>
  <c r="M333" i="10"/>
  <c r="O332" i="10"/>
  <c r="M332" i="10"/>
  <c r="M331" i="10"/>
  <c r="O331" i="10" s="1"/>
  <c r="M330" i="10"/>
  <c r="O330" i="10" s="1"/>
  <c r="M329" i="10"/>
  <c r="O328" i="10"/>
  <c r="M328" i="10"/>
  <c r="M327" i="10"/>
  <c r="O327" i="10" s="1"/>
  <c r="M326" i="10"/>
  <c r="M325" i="10"/>
  <c r="O324" i="10"/>
  <c r="M324" i="10"/>
  <c r="M323" i="10"/>
  <c r="O323" i="10" s="1"/>
  <c r="O322" i="10"/>
  <c r="M322" i="10"/>
  <c r="O321" i="10"/>
  <c r="M321" i="10"/>
  <c r="O320" i="10"/>
  <c r="M320" i="10"/>
  <c r="M319" i="10"/>
  <c r="O319" i="10" s="1"/>
  <c r="M318" i="10"/>
  <c r="O318" i="10" s="1"/>
  <c r="O317" i="10"/>
  <c r="M317" i="10"/>
  <c r="O316" i="10"/>
  <c r="M316" i="10"/>
  <c r="M315" i="10"/>
  <c r="M314" i="10"/>
  <c r="O314" i="10" s="1"/>
  <c r="O313" i="10"/>
  <c r="M313" i="10"/>
  <c r="O312" i="10"/>
  <c r="M312" i="10"/>
  <c r="M311" i="10"/>
  <c r="O311" i="10" s="1"/>
  <c r="M310" i="10"/>
  <c r="M309" i="10"/>
  <c r="O308" i="10"/>
  <c r="M308" i="10"/>
  <c r="M307" i="10"/>
  <c r="O307" i="10" s="1"/>
  <c r="O306" i="10"/>
  <c r="M306" i="10"/>
  <c r="O305" i="10"/>
  <c r="M305" i="10"/>
  <c r="O304" i="10"/>
  <c r="M304" i="10"/>
  <c r="M303" i="10"/>
  <c r="O302" i="10"/>
  <c r="M302" i="10"/>
  <c r="O301" i="10"/>
  <c r="M301" i="10"/>
  <c r="O300" i="10"/>
  <c r="M300" i="10"/>
  <c r="M299" i="10"/>
  <c r="M298" i="10"/>
  <c r="O298" i="10" s="1"/>
  <c r="M297" i="10"/>
  <c r="O296" i="10"/>
  <c r="M296" i="10"/>
  <c r="M295" i="10"/>
  <c r="O295" i="10" s="1"/>
  <c r="M294" i="10"/>
  <c r="M293" i="10"/>
  <c r="O292" i="10"/>
  <c r="M292" i="10"/>
  <c r="M291" i="10"/>
  <c r="O291" i="10" s="1"/>
  <c r="O290" i="10"/>
  <c r="M290" i="10"/>
  <c r="O289" i="10"/>
  <c r="M289" i="10"/>
  <c r="O288" i="10"/>
  <c r="M288" i="10"/>
  <c r="M287" i="10"/>
  <c r="O287" i="10" s="1"/>
  <c r="M286" i="10"/>
  <c r="O286" i="10" s="1"/>
  <c r="O285" i="10"/>
  <c r="M285" i="10"/>
  <c r="O284" i="10"/>
  <c r="M284" i="10"/>
  <c r="M283" i="10"/>
  <c r="M282" i="10"/>
  <c r="O282" i="10" s="1"/>
  <c r="O281" i="10"/>
  <c r="M281" i="10"/>
  <c r="O280" i="10"/>
  <c r="M280" i="10"/>
  <c r="M279" i="10"/>
  <c r="O279" i="10" s="1"/>
  <c r="O278" i="10"/>
  <c r="M278" i="10"/>
  <c r="M277" i="10"/>
  <c r="O276" i="10"/>
  <c r="M276" i="10"/>
  <c r="M275" i="10"/>
  <c r="O275" i="10" s="1"/>
  <c r="O274" i="10"/>
  <c r="M274" i="10"/>
  <c r="O273" i="10"/>
  <c r="M273" i="10"/>
  <c r="O272" i="10"/>
  <c r="M272" i="10"/>
  <c r="M271" i="10"/>
  <c r="O270" i="10"/>
  <c r="M270" i="10"/>
  <c r="O269" i="10"/>
  <c r="M269" i="10"/>
  <c r="O268" i="10"/>
  <c r="M268" i="10"/>
  <c r="M267" i="10"/>
  <c r="M266" i="10"/>
  <c r="M265" i="10"/>
  <c r="O264" i="10"/>
  <c r="M264" i="10"/>
  <c r="M263" i="10"/>
  <c r="O263" i="10" s="1"/>
  <c r="M262" i="10"/>
  <c r="M261" i="10"/>
  <c r="O260" i="10"/>
  <c r="M260" i="10"/>
  <c r="M259" i="10"/>
  <c r="M258" i="10"/>
  <c r="O257" i="10"/>
  <c r="M257" i="10"/>
  <c r="O256" i="10"/>
  <c r="M256" i="10"/>
  <c r="M255" i="10"/>
  <c r="O255" i="10" s="1"/>
  <c r="M254" i="10"/>
  <c r="O254" i="10" s="1"/>
  <c r="O253" i="10"/>
  <c r="M253" i="10"/>
  <c r="O252" i="10"/>
  <c r="M252" i="10"/>
  <c r="M251" i="10"/>
  <c r="M250" i="10"/>
  <c r="O250" i="10" s="1"/>
  <c r="O249" i="10"/>
  <c r="M249" i="10"/>
  <c r="O248" i="10"/>
  <c r="M248" i="10"/>
  <c r="M247" i="10"/>
  <c r="O246" i="10"/>
  <c r="M246" i="10"/>
  <c r="M245" i="10"/>
  <c r="O244" i="10"/>
  <c r="M244" i="10"/>
  <c r="M243" i="10"/>
  <c r="O243" i="10" s="1"/>
  <c r="O242" i="10"/>
  <c r="M242" i="10"/>
  <c r="O241" i="10"/>
  <c r="M241" i="10"/>
  <c r="O240" i="10"/>
  <c r="M240" i="10"/>
  <c r="M239" i="10"/>
  <c r="O238" i="10"/>
  <c r="M238" i="10"/>
  <c r="O237" i="10"/>
  <c r="M237" i="10"/>
  <c r="O236" i="10"/>
  <c r="M236" i="10"/>
  <c r="M235" i="10"/>
  <c r="O235" i="10" s="1"/>
  <c r="M234" i="10"/>
  <c r="O234" i="10" s="1"/>
  <c r="M233" i="10"/>
  <c r="O232" i="10"/>
  <c r="M232" i="10"/>
  <c r="M231" i="10"/>
  <c r="O231" i="10" s="1"/>
  <c r="M230" i="10"/>
  <c r="O229" i="10"/>
  <c r="M229" i="10"/>
  <c r="O228" i="10"/>
  <c r="M228" i="10"/>
  <c r="M227" i="10"/>
  <c r="M226" i="10"/>
  <c r="M225" i="10"/>
  <c r="O224" i="10"/>
  <c r="M224" i="10"/>
  <c r="O223" i="10"/>
  <c r="M223" i="10"/>
  <c r="O222" i="10"/>
  <c r="M222" i="10"/>
  <c r="O221" i="10"/>
  <c r="M221" i="10"/>
  <c r="O220" i="10"/>
  <c r="M220" i="10"/>
  <c r="M219" i="10"/>
  <c r="O219" i="10" s="1"/>
  <c r="M218" i="10"/>
  <c r="O218" i="10" s="1"/>
  <c r="O217" i="10"/>
  <c r="M217" i="10"/>
  <c r="O216" i="10"/>
  <c r="M216" i="10"/>
  <c r="M215" i="10"/>
  <c r="M214" i="10"/>
  <c r="O213" i="10"/>
  <c r="M213" i="10"/>
  <c r="O212" i="10"/>
  <c r="M212" i="10"/>
  <c r="M211" i="10"/>
  <c r="O211" i="10" s="1"/>
  <c r="M210" i="10"/>
  <c r="O210" i="10" s="1"/>
  <c r="O209" i="10"/>
  <c r="M209" i="10"/>
  <c r="M208" i="10"/>
  <c r="O207" i="10"/>
  <c r="M207" i="10"/>
  <c r="M206" i="10"/>
  <c r="O205" i="10"/>
  <c r="M205" i="10"/>
  <c r="M204" i="10"/>
  <c r="O204" i="10" s="1"/>
  <c r="O203" i="10"/>
  <c r="M203" i="10"/>
  <c r="M202" i="10"/>
  <c r="O202" i="10" s="1"/>
  <c r="O201" i="10"/>
  <c r="M201" i="10"/>
  <c r="O200" i="10"/>
  <c r="M200" i="10"/>
  <c r="O199" i="10"/>
  <c r="M199" i="10"/>
  <c r="M198" i="10"/>
  <c r="O198" i="10" s="1"/>
  <c r="O197" i="10"/>
  <c r="M197" i="10"/>
  <c r="O196" i="10"/>
  <c r="M196" i="10"/>
  <c r="M195" i="10"/>
  <c r="M194" i="10"/>
  <c r="O194" i="10" s="1"/>
  <c r="O193" i="10"/>
  <c r="M193" i="10"/>
  <c r="M192" i="10"/>
  <c r="O192" i="10" s="1"/>
  <c r="M191" i="10"/>
  <c r="O191" i="10" s="1"/>
  <c r="M190" i="10"/>
  <c r="O190" i="10" s="1"/>
  <c r="O189" i="10"/>
  <c r="M189" i="10"/>
  <c r="O188" i="10"/>
  <c r="M188" i="10"/>
  <c r="O187" i="10"/>
  <c r="M187" i="10"/>
  <c r="M186" i="10"/>
  <c r="O185" i="10"/>
  <c r="M185" i="10"/>
  <c r="O184" i="10"/>
  <c r="M184" i="10"/>
  <c r="O183" i="10"/>
  <c r="M183" i="10"/>
  <c r="M182" i="10"/>
  <c r="O182" i="10" s="1"/>
  <c r="O181" i="10"/>
  <c r="M181" i="10"/>
  <c r="M180" i="10"/>
  <c r="O180" i="10" s="1"/>
  <c r="M179" i="10"/>
  <c r="M178" i="10"/>
  <c r="O178" i="10" s="1"/>
  <c r="O177" i="10"/>
  <c r="M177" i="10"/>
  <c r="M176" i="10"/>
  <c r="O175" i="10"/>
  <c r="M175" i="10"/>
  <c r="M174" i="10"/>
  <c r="O174" i="10" s="1"/>
  <c r="O173" i="10"/>
  <c r="M173" i="10"/>
  <c r="O172" i="10"/>
  <c r="M172" i="10"/>
  <c r="O171" i="10"/>
  <c r="M171" i="10"/>
  <c r="M170" i="10"/>
  <c r="O170" i="10" s="1"/>
  <c r="O169" i="10"/>
  <c r="M169" i="10"/>
  <c r="O168" i="10"/>
  <c r="M168" i="10"/>
  <c r="M167" i="10"/>
  <c r="O167" i="10" s="1"/>
  <c r="M166" i="10"/>
  <c r="O166" i="10" s="1"/>
  <c r="O165" i="10"/>
  <c r="M165" i="10"/>
  <c r="O164" i="10"/>
  <c r="M164" i="10"/>
  <c r="M163" i="10"/>
  <c r="M162" i="10"/>
  <c r="O162" i="10" s="1"/>
  <c r="O161" i="10"/>
  <c r="M161" i="10"/>
  <c r="M160" i="10"/>
  <c r="O160" i="10" s="1"/>
  <c r="O159" i="10"/>
  <c r="M159" i="10"/>
  <c r="M158" i="10"/>
  <c r="O158" i="10" s="1"/>
  <c r="O157" i="10"/>
  <c r="M157" i="10"/>
  <c r="M156" i="10"/>
  <c r="O155" i="10"/>
  <c r="M155" i="10"/>
  <c r="M154" i="10"/>
  <c r="O153" i="10"/>
  <c r="M153" i="10"/>
  <c r="O152" i="10"/>
  <c r="M152" i="10"/>
  <c r="O151" i="10"/>
  <c r="M151" i="10"/>
  <c r="M150" i="10"/>
  <c r="O150" i="10" s="1"/>
  <c r="O149" i="10"/>
  <c r="M149" i="10"/>
  <c r="O148" i="10"/>
  <c r="M148" i="10"/>
  <c r="M147" i="10"/>
  <c r="O147" i="10" s="1"/>
  <c r="M146" i="10"/>
  <c r="O146" i="10" s="1"/>
  <c r="O145" i="10"/>
  <c r="M145" i="10"/>
  <c r="O144" i="10"/>
  <c r="M144" i="10"/>
  <c r="M143" i="10"/>
  <c r="M142" i="10"/>
  <c r="O142" i="10" s="1"/>
  <c r="O141" i="10"/>
  <c r="M141" i="10"/>
  <c r="M140" i="10"/>
  <c r="O140" i="10" s="1"/>
  <c r="O139" i="10"/>
  <c r="M139" i="10"/>
  <c r="M138" i="10"/>
  <c r="O138" i="10" s="1"/>
  <c r="O137" i="10"/>
  <c r="M137" i="10"/>
  <c r="O136" i="10"/>
  <c r="M136" i="10"/>
  <c r="O135" i="10"/>
  <c r="M135" i="10"/>
  <c r="M134" i="10"/>
  <c r="O133" i="10"/>
  <c r="M133" i="10"/>
  <c r="M132" i="10"/>
  <c r="O132" i="10" s="1"/>
  <c r="M131" i="10"/>
  <c r="O131" i="10" s="1"/>
  <c r="M130" i="10"/>
  <c r="O130" i="10" s="1"/>
  <c r="O129" i="10"/>
  <c r="M129" i="10"/>
  <c r="M128" i="10"/>
  <c r="O127" i="10"/>
  <c r="M127" i="10"/>
  <c r="M126" i="10"/>
  <c r="O126" i="10" s="1"/>
  <c r="O125" i="10"/>
  <c r="M125" i="10"/>
  <c r="O124" i="10"/>
  <c r="M124" i="10"/>
  <c r="O123" i="10"/>
  <c r="M123" i="10"/>
  <c r="M122" i="10"/>
  <c r="O122" i="10" s="1"/>
  <c r="O121" i="10"/>
  <c r="M121" i="10"/>
  <c r="O120" i="10"/>
  <c r="M120" i="10"/>
  <c r="M119" i="10"/>
  <c r="O119" i="10" s="1"/>
  <c r="M118" i="10"/>
  <c r="O118" i="10" s="1"/>
  <c r="O117" i="10"/>
  <c r="M117" i="10"/>
  <c r="O116" i="10"/>
  <c r="M116" i="10"/>
  <c r="M115" i="10"/>
  <c r="M114" i="10"/>
  <c r="O114" i="10" s="1"/>
  <c r="O113" i="10"/>
  <c r="M113" i="10"/>
  <c r="M112" i="10"/>
  <c r="O111" i="10"/>
  <c r="M111" i="10"/>
  <c r="M110" i="10"/>
  <c r="O109" i="10"/>
  <c r="M109" i="10"/>
  <c r="M108" i="10"/>
  <c r="O107" i="10"/>
  <c r="M107" i="10"/>
  <c r="M106" i="10"/>
  <c r="O105" i="10"/>
  <c r="M105" i="10"/>
  <c r="O104" i="10"/>
  <c r="M104" i="10"/>
  <c r="O103" i="10"/>
  <c r="M103" i="10"/>
  <c r="M102" i="10"/>
  <c r="O102" i="10" s="1"/>
  <c r="O101" i="10"/>
  <c r="M101" i="10"/>
  <c r="O100" i="10"/>
  <c r="M100" i="10"/>
  <c r="M99" i="10"/>
  <c r="O99" i="10" s="1"/>
  <c r="M98" i="10"/>
  <c r="O98" i="10" s="1"/>
  <c r="O97" i="10"/>
  <c r="M97" i="10"/>
  <c r="M96" i="10"/>
  <c r="O96" i="10" s="1"/>
  <c r="M95" i="10"/>
  <c r="M94" i="10"/>
  <c r="O94" i="10" s="1"/>
  <c r="O93" i="10"/>
  <c r="M93" i="10"/>
  <c r="M92" i="10"/>
  <c r="O92" i="10" s="1"/>
  <c r="O91" i="10"/>
  <c r="M91" i="10"/>
  <c r="M90" i="10"/>
  <c r="O90" i="10" s="1"/>
  <c r="O89" i="10"/>
  <c r="M89" i="10"/>
  <c r="M88" i="10"/>
  <c r="O88" i="10" s="1"/>
  <c r="O87" i="10"/>
  <c r="M87" i="10"/>
  <c r="M86" i="10"/>
  <c r="O85" i="10"/>
  <c r="M85" i="10"/>
  <c r="M84" i="10"/>
  <c r="M83" i="10"/>
  <c r="M82" i="10"/>
  <c r="M81" i="10"/>
  <c r="M80" i="10"/>
  <c r="M79" i="10"/>
  <c r="M78" i="10"/>
  <c r="M77" i="10"/>
  <c r="M76" i="10"/>
  <c r="M75" i="10"/>
  <c r="M74" i="10"/>
  <c r="M73" i="10"/>
  <c r="M72" i="10"/>
  <c r="M71" i="10"/>
  <c r="M70" i="10"/>
  <c r="M69" i="10"/>
  <c r="M68" i="10"/>
  <c r="M67" i="10"/>
  <c r="M66" i="10"/>
  <c r="M65" i="10"/>
  <c r="M64" i="10"/>
  <c r="M63" i="10"/>
  <c r="M62" i="10"/>
  <c r="M61" i="10"/>
  <c r="M60" i="10"/>
  <c r="M59" i="10"/>
  <c r="M58" i="10"/>
  <c r="M57" i="10"/>
  <c r="M56" i="10"/>
  <c r="M55" i="10"/>
  <c r="M54" i="10"/>
  <c r="M53" i="10"/>
  <c r="M52" i="10"/>
  <c r="M51" i="10"/>
  <c r="M50" i="10"/>
  <c r="M49" i="10"/>
  <c r="M48" i="10"/>
  <c r="M47" i="10"/>
  <c r="M46"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M14" i="10"/>
  <c r="M13" i="10"/>
  <c r="M12" i="10"/>
  <c r="M11" i="10"/>
  <c r="J9" i="10"/>
  <c r="I9" i="10"/>
  <c r="H9" i="10"/>
  <c r="G9" i="10"/>
  <c r="F9" i="10"/>
  <c r="C9" i="10"/>
  <c r="L8" i="10"/>
  <c r="L7" i="10"/>
  <c r="O5" i="10"/>
  <c r="N5" i="10"/>
  <c r="M5" i="10"/>
  <c r="L5" i="10"/>
  <c r="K5" i="10"/>
  <c r="J5" i="10"/>
  <c r="I5" i="10"/>
  <c r="H5" i="10"/>
  <c r="G5" i="10"/>
  <c r="F5" i="10"/>
  <c r="E5" i="10"/>
  <c r="D5" i="10"/>
  <c r="C5" i="10"/>
  <c r="N1" i="10"/>
  <c r="T50" i="14"/>
  <c r="T49" i="14"/>
  <c r="T48" i="14"/>
  <c r="T47" i="14"/>
  <c r="T46" i="14"/>
  <c r="T45" i="14"/>
  <c r="T44" i="14"/>
  <c r="T43" i="14"/>
  <c r="T42" i="14"/>
  <c r="T41" i="14"/>
  <c r="T40" i="14"/>
  <c r="T39" i="14"/>
  <c r="T38" i="14"/>
  <c r="T37" i="14"/>
  <c r="T36" i="14"/>
  <c r="T35" i="14"/>
  <c r="T34" i="14"/>
  <c r="T33" i="14"/>
  <c r="T32" i="14"/>
  <c r="T31" i="14"/>
  <c r="T30" i="14"/>
  <c r="AB29" i="14"/>
  <c r="V25" i="14"/>
  <c r="D206" i="16"/>
  <c r="D205" i="16"/>
  <c r="D204" i="16"/>
  <c r="D203" i="16"/>
  <c r="D202" i="16"/>
  <c r="D201" i="16"/>
  <c r="D200" i="16"/>
  <c r="D199" i="16"/>
  <c r="D198" i="16"/>
  <c r="D197" i="16"/>
  <c r="D196" i="16"/>
  <c r="D195" i="16"/>
  <c r="D194" i="16"/>
  <c r="D193" i="16"/>
  <c r="D192" i="16"/>
  <c r="D191" i="16"/>
  <c r="D190" i="16"/>
  <c r="D189" i="16"/>
  <c r="D188" i="16"/>
  <c r="D187" i="16"/>
  <c r="D186" i="16"/>
  <c r="D185" i="16"/>
  <c r="D184" i="16"/>
  <c r="D183" i="16"/>
  <c r="D182" i="16"/>
  <c r="D181" i="16"/>
  <c r="D180" i="16"/>
  <c r="D179" i="16"/>
  <c r="D178" i="16"/>
  <c r="D177" i="16"/>
  <c r="D176" i="16"/>
  <c r="D175" i="16"/>
  <c r="D174" i="16"/>
  <c r="D173" i="16"/>
  <c r="D172" i="16"/>
  <c r="D171" i="16"/>
  <c r="D170" i="16"/>
  <c r="D169" i="16"/>
  <c r="D168" i="16"/>
  <c r="D167" i="16"/>
  <c r="D166" i="16"/>
  <c r="D165" i="16"/>
  <c r="D164" i="16"/>
  <c r="D163" i="16"/>
  <c r="D162" i="16"/>
  <c r="D161" i="16"/>
  <c r="D160" i="16"/>
  <c r="D159" i="16"/>
  <c r="D158" i="16"/>
  <c r="D157" i="16"/>
  <c r="D156" i="16"/>
  <c r="D155" i="16"/>
  <c r="D154" i="16"/>
  <c r="D153" i="16"/>
  <c r="D152" i="16"/>
  <c r="D151" i="16"/>
  <c r="D150" i="16"/>
  <c r="D149" i="16"/>
  <c r="D148" i="16"/>
  <c r="D147" i="16"/>
  <c r="D146" i="16"/>
  <c r="D145" i="16"/>
  <c r="D144" i="16"/>
  <c r="D143" i="16"/>
  <c r="D142" i="16"/>
  <c r="D141" i="16"/>
  <c r="D140" i="16"/>
  <c r="D139" i="16"/>
  <c r="D138" i="16"/>
  <c r="D137" i="16"/>
  <c r="D136" i="16"/>
  <c r="D135" i="16"/>
  <c r="D134" i="16"/>
  <c r="D133" i="16"/>
  <c r="D132" i="16"/>
  <c r="D131" i="16"/>
  <c r="D130" i="16"/>
  <c r="D129" i="16"/>
  <c r="D128" i="16"/>
  <c r="D127" i="16"/>
  <c r="D126" i="16"/>
  <c r="D125" i="16"/>
  <c r="D124" i="16"/>
  <c r="D123" i="16"/>
  <c r="D122" i="16"/>
  <c r="D121" i="16"/>
  <c r="D120" i="16"/>
  <c r="D119" i="16"/>
  <c r="D118" i="16"/>
  <c r="D117" i="16"/>
  <c r="D116" i="16"/>
  <c r="D115" i="16"/>
  <c r="D114" i="16"/>
  <c r="D113" i="16"/>
  <c r="D112" i="16"/>
  <c r="D111" i="16"/>
  <c r="D110" i="16"/>
  <c r="D109" i="16"/>
  <c r="D108" i="16"/>
  <c r="D107" i="16"/>
  <c r="D106" i="16"/>
  <c r="D105" i="16"/>
  <c r="D104" i="16"/>
  <c r="D103" i="16"/>
  <c r="D102" i="16"/>
  <c r="D101" i="16"/>
  <c r="D100" i="16"/>
  <c r="D99" i="16"/>
  <c r="D98" i="16"/>
  <c r="D97" i="16"/>
  <c r="D96" i="16"/>
  <c r="D95" i="16"/>
  <c r="D94" i="16"/>
  <c r="D93" i="16"/>
  <c r="D92" i="16"/>
  <c r="D91" i="16"/>
  <c r="D90" i="16"/>
  <c r="D89" i="16"/>
  <c r="D88" i="16"/>
  <c r="D87" i="16"/>
  <c r="D86" i="16"/>
  <c r="D85" i="16"/>
  <c r="D84" i="16"/>
  <c r="D83" i="16"/>
  <c r="D82" i="16"/>
  <c r="D81" i="16"/>
  <c r="D80" i="16"/>
  <c r="D79" i="16"/>
  <c r="D78" i="16"/>
  <c r="D77" i="16"/>
  <c r="D76" i="16"/>
  <c r="D75" i="16"/>
  <c r="D74" i="16"/>
  <c r="D73" i="16"/>
  <c r="D72" i="16"/>
  <c r="D71" i="16"/>
  <c r="D70" i="16"/>
  <c r="D69" i="16"/>
  <c r="D68" i="16"/>
  <c r="D67" i="16"/>
  <c r="D66" i="16"/>
  <c r="D65" i="16"/>
  <c r="D64" i="16"/>
  <c r="D63" i="16"/>
  <c r="D62" i="16"/>
  <c r="D61" i="16"/>
  <c r="D60" i="16"/>
  <c r="D59" i="16"/>
  <c r="D58" i="16"/>
  <c r="D57" i="16"/>
  <c r="D56" i="16"/>
  <c r="D55" i="16"/>
  <c r="D54" i="16"/>
  <c r="D53" i="16"/>
  <c r="D52" i="16"/>
  <c r="D51" i="16"/>
  <c r="D50" i="16"/>
  <c r="D49" i="16"/>
  <c r="D48" i="16"/>
  <c r="D47" i="16"/>
  <c r="D46" i="16"/>
  <c r="D45" i="16"/>
  <c r="D44" i="16"/>
  <c r="D43" i="16"/>
  <c r="D42" i="16"/>
  <c r="D41" i="16"/>
  <c r="D40" i="16"/>
  <c r="D39" i="16"/>
  <c r="D38" i="16"/>
  <c r="D37" i="16"/>
  <c r="D36" i="16"/>
  <c r="D35" i="16"/>
  <c r="D34" i="16"/>
  <c r="D33" i="16"/>
  <c r="D32" i="16"/>
  <c r="D31" i="16"/>
  <c r="D30" i="16"/>
  <c r="D29" i="16"/>
  <c r="D28" i="16"/>
  <c r="D27" i="16"/>
  <c r="D26" i="16"/>
  <c r="D25" i="16"/>
  <c r="D24" i="16"/>
  <c r="D23" i="16"/>
  <c r="D22" i="16"/>
  <c r="D21" i="16"/>
  <c r="D20" i="16"/>
  <c r="D19" i="16"/>
  <c r="D18" i="16"/>
  <c r="D17" i="16"/>
  <c r="D16" i="16"/>
  <c r="D15" i="16"/>
  <c r="D14" i="16"/>
  <c r="D13" i="16"/>
  <c r="D12" i="16"/>
  <c r="D11" i="16"/>
  <c r="D10" i="16"/>
  <c r="D9" i="16"/>
  <c r="D8" i="16"/>
  <c r="D7" i="16"/>
  <c r="D6" i="16"/>
  <c r="D5" i="16"/>
  <c r="D4" i="16"/>
  <c r="AA61" i="5"/>
  <c r="AA60" i="5"/>
  <c r="AA59" i="5"/>
  <c r="AA58" i="5"/>
  <c r="AA57" i="5"/>
  <c r="AA56" i="5"/>
  <c r="AA55" i="5"/>
  <c r="AA54" i="5"/>
  <c r="AA53" i="5"/>
  <c r="AA52" i="5"/>
  <c r="AA51" i="5"/>
  <c r="AA50" i="5"/>
  <c r="AA49" i="5"/>
  <c r="AA48" i="5"/>
  <c r="AA47" i="5"/>
  <c r="AA46" i="5"/>
  <c r="AA45" i="5"/>
  <c r="AA44" i="5"/>
  <c r="AA43" i="5"/>
  <c r="AA42" i="5"/>
  <c r="AA41" i="5"/>
  <c r="AA40" i="5"/>
  <c r="AA39" i="5"/>
  <c r="AA38" i="5"/>
  <c r="AA37" i="5"/>
  <c r="AA36" i="5"/>
  <c r="AA35" i="5"/>
  <c r="AA34" i="5"/>
  <c r="AA33" i="5"/>
  <c r="AA32" i="5"/>
  <c r="AA31" i="5"/>
  <c r="AA30" i="5"/>
  <c r="AA29" i="5"/>
  <c r="AA28" i="5"/>
  <c r="AA27" i="5"/>
  <c r="AA26" i="5"/>
  <c r="AA25" i="5"/>
  <c r="AK23" i="5"/>
  <c r="AI23" i="5"/>
  <c r="AC19" i="5"/>
  <c r="D53" i="7"/>
  <c r="D52" i="7"/>
  <c r="D51" i="7"/>
  <c r="D50" i="7"/>
  <c r="D49" i="7"/>
  <c r="D48" i="7"/>
  <c r="D47" i="7"/>
  <c r="D46" i="7"/>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D10" i="7"/>
  <c r="D9" i="7"/>
  <c r="D8" i="7"/>
  <c r="D7" i="7"/>
  <c r="D6" i="7"/>
  <c r="D5" i="7"/>
  <c r="D4" i="7"/>
  <c r="K4" i="27"/>
  <c r="H4" i="27"/>
  <c r="G4" i="27"/>
  <c r="F4" i="27"/>
  <c r="K3" i="27"/>
  <c r="H3" i="27"/>
  <c r="G3" i="27"/>
  <c r="F3" i="27"/>
  <c r="C3" i="27"/>
  <c r="B91" i="21"/>
  <c r="B92" i="21" s="1"/>
  <c r="B93" i="21" s="1"/>
  <c r="B94" i="21" s="1"/>
  <c r="B95" i="21" s="1"/>
  <c r="B96" i="21" s="1"/>
  <c r="B97" i="21" s="1"/>
  <c r="B98" i="21" s="1"/>
  <c r="B99" i="21" s="1"/>
  <c r="B100" i="21" s="1"/>
  <c r="B101" i="21" s="1"/>
  <c r="B102" i="21" s="1"/>
  <c r="B103" i="21" s="1"/>
  <c r="B104" i="21" s="1"/>
  <c r="B105" i="21" s="1"/>
  <c r="B106" i="21" s="1"/>
  <c r="B107" i="21" s="1"/>
  <c r="B108" i="21" s="1"/>
  <c r="B109" i="21" s="1"/>
  <c r="B110" i="21" s="1"/>
  <c r="B111" i="21" s="1"/>
  <c r="B112" i="21" s="1"/>
  <c r="B113" i="21" s="1"/>
  <c r="B114" i="21" s="1"/>
  <c r="B115" i="21" s="1"/>
  <c r="B116" i="21" s="1"/>
  <c r="B117" i="21" s="1"/>
  <c r="B118" i="21" s="1"/>
  <c r="B119" i="21" s="1"/>
  <c r="B120" i="21" s="1"/>
  <c r="B121" i="21" s="1"/>
  <c r="B122" i="21" s="1"/>
  <c r="B123" i="21" s="1"/>
  <c r="B90" i="21"/>
  <c r="B64" i="21"/>
  <c r="B65" i="21" s="1"/>
  <c r="B66" i="21" s="1"/>
  <c r="B67" i="21" s="1"/>
  <c r="B68" i="21" s="1"/>
  <c r="B69" i="21" s="1"/>
  <c r="B70" i="21" s="1"/>
  <c r="B71" i="21" s="1"/>
  <c r="B72" i="21" s="1"/>
  <c r="B73" i="21" s="1"/>
  <c r="B74" i="21" s="1"/>
  <c r="B75" i="21" s="1"/>
  <c r="B76" i="21" s="1"/>
  <c r="B77" i="21" s="1"/>
  <c r="B78" i="21" s="1"/>
  <c r="B79" i="21" s="1"/>
  <c r="B80" i="21" s="1"/>
  <c r="B81" i="21" s="1"/>
  <c r="B82" i="21" s="1"/>
  <c r="B83" i="21" s="1"/>
  <c r="B84" i="21" s="1"/>
  <c r="B85" i="21" s="1"/>
  <c r="B86" i="21" s="1"/>
  <c r="B87" i="21" s="1"/>
  <c r="B88" i="21" s="1"/>
  <c r="B63" i="21"/>
  <c r="B62" i="21"/>
  <c r="B37" i="21"/>
  <c r="B38" i="21" s="1"/>
  <c r="B39" i="21" s="1"/>
  <c r="B40" i="21" s="1"/>
  <c r="B41" i="21" s="1"/>
  <c r="B42" i="21" s="1"/>
  <c r="B43" i="21" s="1"/>
  <c r="B44" i="21" s="1"/>
  <c r="B45" i="21" s="1"/>
  <c r="B46" i="21" s="1"/>
  <c r="B47" i="21" s="1"/>
  <c r="B48" i="21" s="1"/>
  <c r="B49" i="21" s="1"/>
  <c r="B50" i="21" s="1"/>
  <c r="B51" i="21" s="1"/>
  <c r="B52" i="21" s="1"/>
  <c r="B53" i="21" s="1"/>
  <c r="B54" i="21" s="1"/>
  <c r="B55" i="21" s="1"/>
  <c r="B56" i="21" s="1"/>
  <c r="B57" i="21" s="1"/>
  <c r="B58" i="21" s="1"/>
  <c r="B59" i="21" s="1"/>
  <c r="B60" i="21" s="1"/>
  <c r="B36" i="21"/>
  <c r="B35" i="21"/>
  <c r="B34" i="21"/>
  <c r="C32" i="21"/>
  <c r="F33" i="18"/>
  <c r="E33" i="18"/>
  <c r="E123" i="21" s="1"/>
  <c r="F25" i="18"/>
  <c r="E25" i="18"/>
  <c r="E88" i="21" s="1"/>
  <c r="F19" i="18"/>
  <c r="E19" i="18"/>
  <c r="E60" i="21" s="1"/>
  <c r="D19" i="18"/>
  <c r="F7" i="18"/>
  <c r="E7" i="18"/>
  <c r="D7" i="18"/>
  <c r="B6" i="18"/>
  <c r="B7" i="18" s="1"/>
  <c r="B9" i="18" s="1"/>
  <c r="B10" i="18" s="1"/>
  <c r="B11" i="18" s="1"/>
  <c r="B12" i="18" s="1"/>
  <c r="B13" i="18" s="1"/>
  <c r="B14" i="18" s="1"/>
  <c r="B15" i="18" s="1"/>
  <c r="B16" i="18" s="1"/>
  <c r="B17" i="18" s="1"/>
  <c r="B18" i="18" s="1"/>
  <c r="B4" i="28"/>
  <c r="B5" i="28" s="1"/>
  <c r="B6" i="28" s="1"/>
  <c r="B7" i="28" s="1"/>
  <c r="X26" i="25" l="1"/>
  <c r="U40" i="25" s="1"/>
  <c r="C1" i="20"/>
  <c r="B19" i="18"/>
  <c r="B20" i="18" s="1"/>
  <c r="B22" i="18" s="1"/>
  <c r="B23" i="18" s="1"/>
  <c r="B24" i="18" s="1"/>
  <c r="B25" i="18" s="1"/>
  <c r="B26" i="18" s="1"/>
  <c r="B28" i="18" s="1"/>
  <c r="B29" i="18" s="1"/>
  <c r="B30" i="18" s="1"/>
  <c r="D20" i="18"/>
  <c r="AA2" i="25"/>
  <c r="P2" i="14"/>
  <c r="AB2" i="14"/>
  <c r="AC2" i="14"/>
  <c r="AD2" i="14"/>
  <c r="N2" i="10"/>
  <c r="N188" i="10" s="1"/>
  <c r="AJ2" i="5"/>
  <c r="V2" i="5"/>
  <c r="AK2" i="5"/>
  <c r="C60" i="21"/>
  <c r="F50" i="21" s="1"/>
  <c r="O208" i="10"/>
  <c r="O134" i="10"/>
  <c r="O128" i="10"/>
  <c r="O112" i="10"/>
  <c r="AB19" i="5"/>
  <c r="AJ24" i="5"/>
  <c r="F59" i="21"/>
  <c r="C123" i="21"/>
  <c r="F116" i="21" s="1"/>
  <c r="O156" i="10"/>
  <c r="F123" i="21"/>
  <c r="F122" i="21"/>
  <c r="F94" i="21"/>
  <c r="F114" i="21"/>
  <c r="F108" i="21"/>
  <c r="AI24" i="5"/>
  <c r="O95" i="10"/>
  <c r="O258" i="10"/>
  <c r="O179" i="10"/>
  <c r="E32" i="21"/>
  <c r="E20" i="18"/>
  <c r="F53" i="21"/>
  <c r="F49" i="21"/>
  <c r="F45" i="21"/>
  <c r="F41" i="21"/>
  <c r="F37" i="21"/>
  <c r="F33" i="21"/>
  <c r="F54" i="21"/>
  <c r="F58" i="21"/>
  <c r="F39" i="21"/>
  <c r="F43" i="21"/>
  <c r="F52" i="21"/>
  <c r="F47" i="21"/>
  <c r="F42" i="21"/>
  <c r="F44" i="21"/>
  <c r="F60" i="21"/>
  <c r="F97" i="21"/>
  <c r="O110" i="10"/>
  <c r="O214" i="10"/>
  <c r="O143" i="10"/>
  <c r="O154" i="10"/>
  <c r="O206" i="10"/>
  <c r="O226" i="10"/>
  <c r="O265" i="10"/>
  <c r="O195" i="10"/>
  <c r="O266" i="10"/>
  <c r="O297" i="10"/>
  <c r="O329" i="10"/>
  <c r="O106" i="10"/>
  <c r="O215" i="10"/>
  <c r="O259" i="10"/>
  <c r="O477" i="10"/>
  <c r="O86" i="10"/>
  <c r="O186" i="10"/>
  <c r="O245" i="10"/>
  <c r="O277" i="10"/>
  <c r="O539" i="10"/>
  <c r="O163" i="10"/>
  <c r="O108" i="10"/>
  <c r="C88" i="21"/>
  <c r="F79" i="21" s="1"/>
  <c r="F68" i="21"/>
  <c r="O309" i="10"/>
  <c r="O341" i="10"/>
  <c r="O239" i="10"/>
  <c r="O271" i="10"/>
  <c r="F75" i="21"/>
  <c r="AC29" i="14"/>
  <c r="U25" i="14"/>
  <c r="O115" i="10"/>
  <c r="O176" i="10"/>
  <c r="O303" i="10"/>
  <c r="O335" i="10"/>
  <c r="O441" i="10"/>
  <c r="O451" i="10"/>
  <c r="O393" i="10"/>
  <c r="O426" i="10"/>
  <c r="O540" i="10"/>
  <c r="O310" i="10"/>
  <c r="O343" i="10"/>
  <c r="O358" i="10"/>
  <c r="O365" i="10"/>
  <c r="O247" i="10"/>
  <c r="O444" i="10"/>
  <c r="O460" i="10"/>
  <c r="O230" i="10"/>
  <c r="O267" i="10"/>
  <c r="O299" i="10"/>
  <c r="O352" i="10"/>
  <c r="O380" i="10"/>
  <c r="O387" i="10"/>
  <c r="O512" i="10"/>
  <c r="O532" i="10"/>
  <c r="O225" i="10"/>
  <c r="O261" i="10"/>
  <c r="O293" i="10"/>
  <c r="O325" i="10"/>
  <c r="O402" i="10"/>
  <c r="O409" i="10"/>
  <c r="O446" i="10"/>
  <c r="O455" i="10"/>
  <c r="V40" i="25"/>
  <c r="AF40" i="25" s="1"/>
  <c r="AG40" i="25"/>
  <c r="AA40" i="25"/>
  <c r="O354" i="10"/>
  <c r="O361" i="10"/>
  <c r="O396" i="10"/>
  <c r="O422" i="10"/>
  <c r="O430" i="10"/>
  <c r="O438" i="10"/>
  <c r="O294" i="10"/>
  <c r="O326" i="10"/>
  <c r="O347" i="10"/>
  <c r="O383" i="10"/>
  <c r="O389" i="10"/>
  <c r="O473" i="10"/>
  <c r="O262" i="10"/>
  <c r="O227" i="10"/>
  <c r="O369" i="10"/>
  <c r="O376" i="10"/>
  <c r="O404" i="10"/>
  <c r="O411" i="10"/>
  <c r="O448" i="10"/>
  <c r="O499" i="10"/>
  <c r="O233" i="10"/>
  <c r="O251" i="10"/>
  <c r="O283" i="10"/>
  <c r="O315" i="10"/>
  <c r="O391" i="10"/>
  <c r="O492" i="10"/>
  <c r="O547" i="10"/>
  <c r="O582" i="10"/>
  <c r="O424" i="10"/>
  <c r="O374" i="10"/>
  <c r="O449" i="10"/>
  <c r="O468" i="10"/>
  <c r="O475" i="10"/>
  <c r="O521" i="10"/>
  <c r="O534" i="10"/>
  <c r="O569" i="10"/>
  <c r="O606" i="10"/>
  <c r="O494" i="10"/>
  <c r="O542" i="10"/>
  <c r="AJ6" i="25"/>
  <c r="AJ33" i="25" s="1"/>
  <c r="O348" i="10"/>
  <c r="O515" i="10"/>
  <c r="O563" i="10"/>
  <c r="O516" i="10"/>
  <c r="O523" i="10"/>
  <c r="O585" i="10"/>
  <c r="O470" i="10"/>
  <c r="O496" i="10"/>
  <c r="O609" i="10"/>
  <c r="O607" i="10"/>
  <c r="O583" i="10"/>
  <c r="O559" i="10"/>
  <c r="O535" i="10"/>
  <c r="O511" i="10"/>
  <c r="O487" i="10"/>
  <c r="O463" i="10"/>
  <c r="I2" i="22"/>
  <c r="O601" i="10"/>
  <c r="O577" i="10"/>
  <c r="O553" i="10"/>
  <c r="O529" i="10"/>
  <c r="O505" i="10"/>
  <c r="O405" i="10"/>
  <c r="O392" i="10"/>
  <c r="O379" i="10"/>
  <c r="O357" i="10"/>
  <c r="O344" i="10"/>
  <c r="O603" i="10"/>
  <c r="O349" i="10"/>
  <c r="O371" i="10"/>
  <c r="O394" i="10"/>
  <c r="O427" i="10"/>
  <c r="O464" i="10"/>
  <c r="O509" i="10"/>
  <c r="O537" i="10"/>
  <c r="O557" i="10"/>
  <c r="O587" i="10"/>
  <c r="O510" i="10"/>
  <c r="O558" i="10"/>
  <c r="U46" i="25"/>
  <c r="U43" i="25"/>
  <c r="U42" i="25"/>
  <c r="U45" i="25"/>
  <c r="U35" i="25"/>
  <c r="U41" i="25"/>
  <c r="U36" i="25"/>
  <c r="U37" i="25"/>
  <c r="U38" i="25"/>
  <c r="U44" i="25"/>
  <c r="U39" i="25"/>
  <c r="O472" i="10"/>
  <c r="O518" i="10"/>
  <c r="O594" i="10"/>
  <c r="O566" i="10"/>
  <c r="O590" i="10"/>
  <c r="O370" i="10"/>
  <c r="O418" i="10"/>
  <c r="O432" i="10"/>
  <c r="O456" i="10"/>
  <c r="O480" i="10"/>
  <c r="O504" i="10"/>
  <c r="O528" i="10"/>
  <c r="O552" i="10"/>
  <c r="O576" i="10"/>
  <c r="O600" i="10"/>
  <c r="O366" i="10"/>
  <c r="O414" i="10"/>
  <c r="O442" i="10"/>
  <c r="O466" i="10"/>
  <c r="O490" i="10"/>
  <c r="O514" i="10"/>
  <c r="O538" i="10"/>
  <c r="O562" i="10"/>
  <c r="O586" i="10"/>
  <c r="O610" i="10"/>
  <c r="R41" i="25"/>
  <c r="R36" i="25"/>
  <c r="R38" i="25"/>
  <c r="R37" i="25"/>
  <c r="O362" i="10"/>
  <c r="O410" i="10"/>
  <c r="O428" i="10"/>
  <c r="O452" i="10"/>
  <c r="O476" i="10"/>
  <c r="O500" i="10"/>
  <c r="O524" i="10"/>
  <c r="O548" i="10"/>
  <c r="O572" i="10"/>
  <c r="O596" i="10"/>
  <c r="AE2" i="25"/>
  <c r="AC2" i="25"/>
  <c r="AC40" i="25" s="1"/>
  <c r="O520" i="10"/>
  <c r="O544" i="10"/>
  <c r="O568" i="10"/>
  <c r="O592" i="10"/>
  <c r="O350" i="10"/>
  <c r="O398" i="10"/>
  <c r="O434" i="10"/>
  <c r="O458" i="10"/>
  <c r="O482" i="10"/>
  <c r="O506" i="10"/>
  <c r="O530" i="10"/>
  <c r="O554" i="10"/>
  <c r="O578" i="10"/>
  <c r="O602" i="10"/>
  <c r="O454" i="10"/>
  <c r="O478" i="10"/>
  <c r="O502" i="10"/>
  <c r="O526" i="10"/>
  <c r="O550" i="10"/>
  <c r="O574" i="10"/>
  <c r="O598" i="10"/>
  <c r="AE40" i="25" l="1"/>
  <c r="AB40" i="25"/>
  <c r="AH40" i="25"/>
  <c r="AI40" i="25" s="1"/>
  <c r="AD40" i="25"/>
  <c r="B31" i="18"/>
  <c r="B32" i="18" s="1"/>
  <c r="B33" i="18" s="1"/>
  <c r="B34" i="18" s="1"/>
  <c r="B36" i="18" s="1"/>
  <c r="B37" i="18" s="1"/>
  <c r="B38" i="18" s="1"/>
  <c r="B39" i="18" s="1"/>
  <c r="B40" i="18" s="1"/>
  <c r="B41" i="18" s="1"/>
  <c r="B42" i="18" s="1"/>
  <c r="B44" i="18" s="1"/>
  <c r="B45" i="18" s="1"/>
  <c r="B46" i="18" s="1"/>
  <c r="B47" i="18" s="1"/>
  <c r="B48" i="18" s="1"/>
  <c r="B49" i="18" s="1"/>
  <c r="N453" i="10"/>
  <c r="N438" i="10"/>
  <c r="N342" i="10"/>
  <c r="N583" i="10"/>
  <c r="N600" i="10"/>
  <c r="N477" i="10"/>
  <c r="N159" i="10"/>
  <c r="N281" i="10"/>
  <c r="N413" i="10"/>
  <c r="N422" i="10"/>
  <c r="N242" i="10"/>
  <c r="N199" i="10"/>
  <c r="N223" i="10"/>
  <c r="N194" i="10"/>
  <c r="N476" i="10"/>
  <c r="N308" i="10"/>
  <c r="N50" i="10"/>
  <c r="N130" i="10"/>
  <c r="N417" i="10"/>
  <c r="N540" i="10"/>
  <c r="N372" i="10"/>
  <c r="N553" i="10"/>
  <c r="N535" i="10"/>
  <c r="N401" i="10"/>
  <c r="N563" i="10"/>
  <c r="N379" i="10"/>
  <c r="N484" i="10"/>
  <c r="N11" i="10"/>
  <c r="N427" i="10"/>
  <c r="N344" i="10"/>
  <c r="N407" i="10"/>
  <c r="N447" i="10"/>
  <c r="N515" i="10"/>
  <c r="N387" i="10"/>
  <c r="N111" i="10"/>
  <c r="N197" i="10"/>
  <c r="N266" i="10"/>
  <c r="N99" i="10"/>
  <c r="N253" i="10"/>
  <c r="N470" i="10"/>
  <c r="N337" i="10"/>
  <c r="N318" i="10"/>
  <c r="N598" i="10"/>
  <c r="N418" i="10"/>
  <c r="N237" i="10"/>
  <c r="N289" i="10"/>
  <c r="N182" i="10"/>
  <c r="N430" i="10"/>
  <c r="N261" i="10"/>
  <c r="N343" i="10"/>
  <c r="N146" i="10"/>
  <c r="N507" i="10"/>
  <c r="N248" i="10"/>
  <c r="N96" i="10"/>
  <c r="N257" i="10"/>
  <c r="N249" i="10"/>
  <c r="N80" i="10"/>
  <c r="N155" i="10"/>
  <c r="N359" i="10"/>
  <c r="N304" i="10"/>
  <c r="N71" i="10"/>
  <c r="N90" i="10"/>
  <c r="N226" i="10"/>
  <c r="N590" i="10"/>
  <c r="N489" i="10"/>
  <c r="N570" i="10"/>
  <c r="N575" i="10"/>
  <c r="N411" i="10"/>
  <c r="N446" i="10"/>
  <c r="N153" i="10"/>
  <c r="N385" i="10"/>
  <c r="N173" i="10"/>
  <c r="N577" i="10"/>
  <c r="N414" i="10"/>
  <c r="N143" i="10"/>
  <c r="N514" i="10"/>
  <c r="N39" i="10"/>
  <c r="N142" i="10"/>
  <c r="N457" i="10"/>
  <c r="N602" i="10"/>
  <c r="N442" i="10"/>
  <c r="N573" i="10"/>
  <c r="N354" i="10"/>
  <c r="N115" i="10"/>
  <c r="N222" i="10"/>
  <c r="N608" i="10"/>
  <c r="N558" i="10"/>
  <c r="N561" i="10"/>
  <c r="N330" i="10"/>
  <c r="N310" i="10"/>
  <c r="N102" i="10"/>
  <c r="N384" i="10"/>
  <c r="N580" i="10"/>
  <c r="N297" i="10"/>
  <c r="N290" i="10"/>
  <c r="N534" i="10"/>
  <c r="N323" i="10"/>
  <c r="N246" i="10"/>
  <c r="N526" i="10"/>
  <c r="N604" i="10"/>
  <c r="N510" i="10"/>
  <c r="N496" i="10"/>
  <c r="N391" i="10"/>
  <c r="N376" i="10"/>
  <c r="N229" i="10"/>
  <c r="N137" i="10"/>
  <c r="N356" i="10"/>
  <c r="N437" i="10"/>
  <c r="N172" i="10"/>
  <c r="N605" i="10"/>
  <c r="N108" i="10"/>
  <c r="N395" i="10"/>
  <c r="N369" i="10"/>
  <c r="N383" i="10"/>
  <c r="N254" i="10"/>
  <c r="N351" i="10"/>
  <c r="N451" i="10"/>
  <c r="N420" i="10"/>
  <c r="N168" i="10"/>
  <c r="N377" i="10"/>
  <c r="N599" i="10"/>
  <c r="N240" i="10"/>
  <c r="N334" i="10"/>
  <c r="N270" i="10"/>
  <c r="N206" i="10"/>
  <c r="N398" i="10"/>
  <c r="N452" i="10"/>
  <c r="N562" i="10"/>
  <c r="N587" i="10"/>
  <c r="N285" i="10"/>
  <c r="N339" i="10"/>
  <c r="N551" i="10"/>
  <c r="N202" i="10"/>
  <c r="N170" i="10"/>
  <c r="N224" i="10"/>
  <c r="N203" i="10"/>
  <c r="N440" i="10"/>
  <c r="N524" i="10"/>
  <c r="N284" i="10"/>
  <c r="N309" i="10"/>
  <c r="N189" i="10"/>
  <c r="N156" i="10"/>
  <c r="N269" i="10"/>
  <c r="N543" i="10"/>
  <c r="N606" i="10"/>
  <c r="N221" i="10"/>
  <c r="N307" i="10"/>
  <c r="N338" i="10"/>
  <c r="N87" i="10"/>
  <c r="N428" i="10"/>
  <c r="N216" i="10"/>
  <c r="N527" i="10"/>
  <c r="N530" i="10"/>
  <c r="N288" i="10"/>
  <c r="N302" i="10"/>
  <c r="N329" i="10"/>
  <c r="N116" i="10"/>
  <c r="N179" i="10"/>
  <c r="N23" i="10"/>
  <c r="N175" i="10"/>
  <c r="N370" i="10"/>
  <c r="N536" i="10"/>
  <c r="N538" i="10"/>
  <c r="N263" i="10"/>
  <c r="N508" i="10"/>
  <c r="N522" i="10"/>
  <c r="N591" i="10"/>
  <c r="N178" i="10"/>
  <c r="N282" i="10"/>
  <c r="N435" i="10"/>
  <c r="N567" i="10"/>
  <c r="N589" i="10"/>
  <c r="N505" i="10"/>
  <c r="N481" i="10"/>
  <c r="N572" i="10"/>
  <c r="N296" i="10"/>
  <c r="N412" i="10"/>
  <c r="N38" i="10"/>
  <c r="N74" i="10"/>
  <c r="N208" i="10"/>
  <c r="N132" i="10"/>
  <c r="N127" i="10"/>
  <c r="N139" i="10"/>
  <c r="N101" i="10"/>
  <c r="N86" i="10"/>
  <c r="N33" i="10"/>
  <c r="N519" i="10"/>
  <c r="N353" i="10"/>
  <c r="N280" i="10"/>
  <c r="N552" i="10"/>
  <c r="N579" i="10"/>
  <c r="N578" i="10"/>
  <c r="N487" i="10"/>
  <c r="N500" i="10"/>
  <c r="N213" i="10"/>
  <c r="N368" i="10"/>
  <c r="N107" i="10"/>
  <c r="N89" i="10"/>
  <c r="N479" i="10"/>
  <c r="N103" i="10"/>
  <c r="N205" i="10"/>
  <c r="N358" i="10"/>
  <c r="N444" i="10"/>
  <c r="N360" i="10"/>
  <c r="N293" i="10"/>
  <c r="N455" i="10"/>
  <c r="N204" i="10"/>
  <c r="N283" i="10"/>
  <c r="N468" i="10"/>
  <c r="N494" i="10"/>
  <c r="N348" i="10"/>
  <c r="N593" i="10"/>
  <c r="N301" i="10"/>
  <c r="N497" i="10"/>
  <c r="N472" i="10"/>
  <c r="N276" i="10"/>
  <c r="N556" i="10"/>
  <c r="N486" i="10"/>
  <c r="N346" i="10"/>
  <c r="N454" i="10"/>
  <c r="N400" i="10"/>
  <c r="N131" i="10"/>
  <c r="N393" i="10"/>
  <c r="N352" i="10"/>
  <c r="N361" i="10"/>
  <c r="N449" i="10"/>
  <c r="N311" i="10"/>
  <c r="N347" i="10"/>
  <c r="N227" i="10"/>
  <c r="N315" i="10"/>
  <c r="N467" i="10"/>
  <c r="N475" i="10"/>
  <c r="N542" i="10"/>
  <c r="N392" i="10"/>
  <c r="N317" i="10"/>
  <c r="N518" i="10"/>
  <c r="N566" i="10"/>
  <c r="N443" i="10"/>
  <c r="N571" i="10"/>
  <c r="N136" i="10"/>
  <c r="N55" i="10"/>
  <c r="N471" i="10"/>
  <c r="N260" i="10"/>
  <c r="N439" i="10"/>
  <c r="N364" i="10"/>
  <c r="N465" i="10"/>
  <c r="N220" i="10"/>
  <c r="N434" i="10"/>
  <c r="N380" i="10"/>
  <c r="N215" i="10"/>
  <c r="K6" i="10"/>
  <c r="N24" i="10"/>
  <c r="N36" i="10"/>
  <c r="N138" i="10"/>
  <c r="N161" i="10"/>
  <c r="N129" i="10"/>
  <c r="N119" i="10"/>
  <c r="N539" i="10"/>
  <c r="N41" i="10"/>
  <c r="N588" i="10"/>
  <c r="N336" i="10"/>
  <c r="N533" i="10"/>
  <c r="N478" i="10"/>
  <c r="N436" i="10"/>
  <c r="N165" i="10"/>
  <c r="N78" i="10"/>
  <c r="N26" i="10"/>
  <c r="N381" i="10"/>
  <c r="N386" i="10"/>
  <c r="N520" i="10"/>
  <c r="N34" i="10"/>
  <c r="N66" i="10"/>
  <c r="N134" i="10"/>
  <c r="N160" i="10"/>
  <c r="N144" i="10"/>
  <c r="N140" i="10"/>
  <c r="N152" i="10"/>
  <c r="N79" i="10"/>
  <c r="N564" i="10"/>
  <c r="N332" i="10"/>
  <c r="N268" i="10"/>
  <c r="N528" i="10"/>
  <c r="N464" i="10"/>
  <c r="N371" i="10"/>
  <c r="N431" i="10"/>
  <c r="N474" i="10"/>
  <c r="N61" i="10"/>
  <c r="N319" i="10"/>
  <c r="N421" i="10"/>
  <c r="N52" i="10"/>
  <c r="N394" i="10"/>
  <c r="N42" i="10"/>
  <c r="N303" i="10"/>
  <c r="N365" i="10"/>
  <c r="N460" i="10"/>
  <c r="N373" i="10"/>
  <c r="N416" i="10"/>
  <c r="N306" i="10"/>
  <c r="N327" i="10"/>
  <c r="N544" i="10"/>
  <c r="N27" i="10"/>
  <c r="N183" i="10"/>
  <c r="N157" i="10"/>
  <c r="N125" i="10"/>
  <c r="N324" i="10"/>
  <c r="N480" i="10"/>
  <c r="N550" i="10"/>
  <c r="N603" i="10"/>
  <c r="N231" i="10"/>
  <c r="N19" i="10"/>
  <c r="N335" i="10"/>
  <c r="N45" i="10"/>
  <c r="N250" i="10"/>
  <c r="N448" i="10"/>
  <c r="N565" i="10"/>
  <c r="N541" i="10"/>
  <c r="N241" i="10"/>
  <c r="N462" i="10"/>
  <c r="N585" i="10"/>
  <c r="N490" i="10"/>
  <c r="N18" i="10"/>
  <c r="N28" i="10"/>
  <c r="N322" i="10"/>
  <c r="N112" i="10"/>
  <c r="N200" i="10"/>
  <c r="N234" i="10"/>
  <c r="N162" i="10"/>
  <c r="N186" i="10"/>
  <c r="N63" i="10"/>
  <c r="N147" i="10"/>
  <c r="N466" i="10"/>
  <c r="N316" i="10"/>
  <c r="N256" i="10"/>
  <c r="N461" i="10"/>
  <c r="N594" i="10"/>
  <c r="N17" i="10"/>
  <c r="N75" i="10"/>
  <c r="N84" i="10"/>
  <c r="N177" i="10"/>
  <c r="N149" i="10"/>
  <c r="N106" i="10"/>
  <c r="N151" i="10"/>
  <c r="N180" i="10"/>
  <c r="N174" i="10"/>
  <c r="N97" i="10"/>
  <c r="N568" i="10"/>
  <c r="N328" i="10"/>
  <c r="N264" i="10"/>
  <c r="N504" i="10"/>
  <c r="N458" i="10"/>
  <c r="N349" i="10"/>
  <c r="N408" i="10"/>
  <c r="N560" i="10"/>
  <c r="N482" i="10"/>
  <c r="N255" i="10"/>
  <c r="N236" i="10"/>
  <c r="N32" i="10"/>
  <c r="N596" i="10"/>
  <c r="N239" i="10"/>
  <c r="N57" i="10"/>
  <c r="N426" i="10"/>
  <c r="N230" i="10"/>
  <c r="N503" i="10"/>
  <c r="N429" i="10"/>
  <c r="N325" i="10"/>
  <c r="N396" i="10"/>
  <c r="N355" i="10"/>
  <c r="N233" i="10"/>
  <c r="N390" i="10"/>
  <c r="N521" i="10"/>
  <c r="N513" i="10"/>
  <c r="N331" i="10"/>
  <c r="N597" i="10"/>
  <c r="N517" i="10"/>
  <c r="N275" i="10"/>
  <c r="N326" i="10"/>
  <c r="N225" i="10"/>
  <c r="N291" i="10"/>
  <c r="N193" i="10"/>
  <c r="N72" i="10"/>
  <c r="N511" i="10"/>
  <c r="N185" i="10"/>
  <c r="N67" i="10"/>
  <c r="N548" i="10"/>
  <c r="N529" i="10"/>
  <c r="N456" i="10"/>
  <c r="N312" i="10"/>
  <c r="N164" i="10"/>
  <c r="N245" i="10"/>
  <c r="N85" i="10"/>
  <c r="N214" i="10"/>
  <c r="N258" i="10"/>
  <c r="N104" i="10"/>
  <c r="N382" i="10"/>
  <c r="N321" i="10"/>
  <c r="N547" i="10"/>
  <c r="N473" i="10"/>
  <c r="N294" i="10"/>
  <c r="N402" i="10"/>
  <c r="N267" i="10"/>
  <c r="N247" i="10"/>
  <c r="N176" i="10"/>
  <c r="N64" i="10"/>
  <c r="N93" i="10"/>
  <c r="N198" i="10"/>
  <c r="N121" i="10"/>
  <c r="N554" i="10"/>
  <c r="N232" i="10"/>
  <c r="N557" i="10"/>
  <c r="N375" i="10"/>
  <c r="N10" i="10"/>
  <c r="N238" i="10"/>
  <c r="N46" i="10"/>
  <c r="N53" i="10"/>
  <c r="N345" i="10"/>
  <c r="N357" i="10"/>
  <c r="N56" i="10"/>
  <c r="N141" i="10"/>
  <c r="N133" i="10"/>
  <c r="N217" i="10"/>
  <c r="N397" i="10"/>
  <c r="N410" i="10"/>
  <c r="N581" i="10"/>
  <c r="N388" i="10"/>
  <c r="N192" i="10"/>
  <c r="N259" i="10"/>
  <c r="N265" i="10"/>
  <c r="N22" i="10"/>
  <c r="N91" i="10"/>
  <c r="N30" i="10"/>
  <c r="N586" i="10"/>
  <c r="N545" i="10"/>
  <c r="N333" i="10"/>
  <c r="N501" i="10"/>
  <c r="N569" i="10"/>
  <c r="N492" i="10"/>
  <c r="N251" i="10"/>
  <c r="N404" i="10"/>
  <c r="N243" i="10"/>
  <c r="N262" i="10"/>
  <c r="N409" i="10"/>
  <c r="N274" i="10"/>
  <c r="N367" i="10"/>
  <c r="N211" i="10"/>
  <c r="N298" i="10"/>
  <c r="N278" i="10"/>
  <c r="N218" i="10"/>
  <c r="N49" i="10"/>
  <c r="N271" i="10"/>
  <c r="N459" i="10"/>
  <c r="N25" i="10"/>
  <c r="N65" i="10"/>
  <c r="N207" i="10"/>
  <c r="N181" i="10"/>
  <c r="N498" i="10"/>
  <c r="N117" i="10"/>
  <c r="N574" i="10"/>
  <c r="N419" i="10"/>
  <c r="N555" i="10"/>
  <c r="N463" i="10"/>
  <c r="N601" i="10"/>
  <c r="N432" i="10"/>
  <c r="N576" i="10"/>
  <c r="N272" i="10"/>
  <c r="N320" i="10"/>
  <c r="N423" i="10"/>
  <c r="N341" i="10"/>
  <c r="N48" i="10"/>
  <c r="N163" i="10"/>
  <c r="N209" i="10"/>
  <c r="N54" i="10"/>
  <c r="N122" i="10"/>
  <c r="N154" i="10"/>
  <c r="N110" i="10"/>
  <c r="N95" i="10"/>
  <c r="N35" i="10"/>
  <c r="N399" i="10"/>
  <c r="N128" i="10"/>
  <c r="N40" i="10"/>
  <c r="N21" i="10"/>
  <c r="N77" i="10"/>
  <c r="N525" i="10"/>
  <c r="N295" i="10"/>
  <c r="N523" i="10"/>
  <c r="N495" i="10"/>
  <c r="N305" i="10"/>
  <c r="N424" i="10"/>
  <c r="N405" i="10"/>
  <c r="N81" i="10"/>
  <c r="N191" i="10"/>
  <c r="N389" i="10"/>
  <c r="N512" i="10"/>
  <c r="N299" i="10"/>
  <c r="N378" i="10"/>
  <c r="N469" i="10"/>
  <c r="N441" i="10"/>
  <c r="N114" i="10"/>
  <c r="N502" i="10"/>
  <c r="N415" i="10"/>
  <c r="N124" i="10"/>
  <c r="N98" i="10"/>
  <c r="N488" i="10"/>
  <c r="N169" i="10"/>
  <c r="N491" i="10"/>
  <c r="N493" i="10"/>
  <c r="N403" i="10"/>
  <c r="N584" i="10"/>
  <c r="N433" i="10"/>
  <c r="N537" i="10"/>
  <c r="N485" i="10"/>
  <c r="N244" i="10"/>
  <c r="N292" i="10"/>
  <c r="N340" i="10"/>
  <c r="N610" i="10"/>
  <c r="N187" i="10"/>
  <c r="N277" i="10"/>
  <c r="N135" i="10"/>
  <c r="N195" i="10"/>
  <c r="N219" i="10"/>
  <c r="N212" i="10"/>
  <c r="N69" i="10"/>
  <c r="N20" i="10"/>
  <c r="N12" i="10"/>
  <c r="N210" i="10"/>
  <c r="N82" i="10"/>
  <c r="N43" i="10"/>
  <c r="N13" i="10"/>
  <c r="N68" i="10"/>
  <c r="N105" i="10"/>
  <c r="N83" i="10"/>
  <c r="N44" i="10"/>
  <c r="N14" i="10"/>
  <c r="N73" i="10"/>
  <c r="N62" i="10"/>
  <c r="N94" i="10"/>
  <c r="N29" i="10"/>
  <c r="N59" i="10"/>
  <c r="N196" i="10"/>
  <c r="N76" i="10"/>
  <c r="N37" i="10"/>
  <c r="N16" i="10"/>
  <c r="N100" i="10"/>
  <c r="N201" i="10"/>
  <c r="N113" i="10"/>
  <c r="N126" i="10"/>
  <c r="N88" i="10"/>
  <c r="N31" i="10"/>
  <c r="N228" i="10"/>
  <c r="N190" i="10"/>
  <c r="N184" i="10"/>
  <c r="N70" i="10"/>
  <c r="N60" i="10"/>
  <c r="N145" i="10"/>
  <c r="N123" i="10"/>
  <c r="N167" i="10"/>
  <c r="N595" i="10"/>
  <c r="N279" i="10"/>
  <c r="N609" i="10"/>
  <c r="N516" i="10"/>
  <c r="N450" i="10"/>
  <c r="N273" i="10"/>
  <c r="N549" i="10"/>
  <c r="N374" i="10"/>
  <c r="N582" i="10"/>
  <c r="N363" i="10"/>
  <c r="N499" i="10"/>
  <c r="N314" i="10"/>
  <c r="N15" i="10"/>
  <c r="N313" i="10"/>
  <c r="N532" i="10"/>
  <c r="N445" i="10"/>
  <c r="N286" i="10"/>
  <c r="N406" i="10"/>
  <c r="N148" i="10"/>
  <c r="N109" i="10"/>
  <c r="N92" i="10"/>
  <c r="N235" i="10"/>
  <c r="N559" i="10"/>
  <c r="N150" i="10"/>
  <c r="N120" i="10"/>
  <c r="N287" i="10"/>
  <c r="N362" i="10"/>
  <c r="N546" i="10"/>
  <c r="N506" i="10"/>
  <c r="N425" i="10"/>
  <c r="N607" i="10"/>
  <c r="N483" i="10"/>
  <c r="N531" i="10"/>
  <c r="N509" i="10"/>
  <c r="N252" i="10"/>
  <c r="N300" i="10"/>
  <c r="N366" i="10"/>
  <c r="N592" i="10"/>
  <c r="N158" i="10"/>
  <c r="N350" i="10"/>
  <c r="N118" i="10"/>
  <c r="N166" i="10"/>
  <c r="N171" i="10"/>
  <c r="N58" i="10"/>
  <c r="N47" i="10"/>
  <c r="N51" i="10"/>
  <c r="F91" i="21"/>
  <c r="V40" i="14"/>
  <c r="V45" i="14"/>
  <c r="V33" i="14"/>
  <c r="V41" i="14"/>
  <c r="V46" i="14"/>
  <c r="V34" i="14"/>
  <c r="V48" i="14"/>
  <c r="V36" i="14"/>
  <c r="V43" i="14"/>
  <c r="V31" i="14"/>
  <c r="V50" i="14"/>
  <c r="V38" i="14"/>
  <c r="V47" i="14"/>
  <c r="V42" i="14"/>
  <c r="V35" i="14"/>
  <c r="V30" i="14"/>
  <c r="V49" i="14"/>
  <c r="V37" i="14"/>
  <c r="V39" i="14"/>
  <c r="V44" i="14"/>
  <c r="V32" i="14"/>
  <c r="F80" i="21"/>
  <c r="F103" i="21"/>
  <c r="V35" i="25"/>
  <c r="AH35" i="25" s="1"/>
  <c r="AG42" i="25"/>
  <c r="V42" i="25"/>
  <c r="AE42" i="25" s="1"/>
  <c r="AD43" i="25"/>
  <c r="AB43" i="25"/>
  <c r="AA43" i="25"/>
  <c r="V43" i="25"/>
  <c r="AG43" i="25" s="1"/>
  <c r="F64" i="21"/>
  <c r="F117" i="21"/>
  <c r="F101" i="21"/>
  <c r="AA45" i="25"/>
  <c r="AG45" i="25"/>
  <c r="AE45" i="25"/>
  <c r="AC45" i="25"/>
  <c r="AJ45" i="25"/>
  <c r="AI45" i="25"/>
  <c r="AH45" i="25"/>
  <c r="AF45" i="25"/>
  <c r="AB45" i="25"/>
  <c r="V45" i="25"/>
  <c r="AK45" i="25"/>
  <c r="AD45" i="25"/>
  <c r="F106" i="21"/>
  <c r="F120" i="21"/>
  <c r="F104" i="21"/>
  <c r="F111" i="21"/>
  <c r="F121" i="21"/>
  <c r="F89" i="21"/>
  <c r="F100" i="21"/>
  <c r="F99" i="21"/>
  <c r="F110" i="21"/>
  <c r="AK46" i="25"/>
  <c r="AE46" i="25"/>
  <c r="AC46" i="25"/>
  <c r="AA46" i="25"/>
  <c r="AD46" i="25"/>
  <c r="V46" i="25"/>
  <c r="AJ46" i="25"/>
  <c r="AI46" i="25"/>
  <c r="AG46" i="25"/>
  <c r="AH46" i="25"/>
  <c r="AF46" i="25"/>
  <c r="AB46" i="25"/>
  <c r="F73" i="21"/>
  <c r="F98" i="21"/>
  <c r="F38" i="21"/>
  <c r="F57" i="21"/>
  <c r="F113" i="21"/>
  <c r="F96" i="21"/>
  <c r="F112" i="21"/>
  <c r="F115" i="21"/>
  <c r="AG31" i="25"/>
  <c r="F81" i="21"/>
  <c r="F107" i="21"/>
  <c r="F93" i="21"/>
  <c r="F86" i="21"/>
  <c r="H60" i="21"/>
  <c r="E26" i="18"/>
  <c r="E34" i="18" s="1"/>
  <c r="E42" i="18" s="1"/>
  <c r="E49" i="18" s="1"/>
  <c r="F95" i="21"/>
  <c r="F109" i="21"/>
  <c r="F51" i="21"/>
  <c r="F35" i="21"/>
  <c r="F56" i="21"/>
  <c r="F46" i="21"/>
  <c r="F40" i="21"/>
  <c r="F55" i="21"/>
  <c r="F48" i="21"/>
  <c r="V37" i="25"/>
  <c r="AG37" i="25" s="1"/>
  <c r="AF37" i="25"/>
  <c r="V41" i="25"/>
  <c r="AG41" i="25" s="1"/>
  <c r="F66" i="21"/>
  <c r="F26" i="21"/>
  <c r="F13" i="21"/>
  <c r="F22" i="21"/>
  <c r="F15" i="21"/>
  <c r="F8" i="21"/>
  <c r="F28" i="21"/>
  <c r="F21" i="21"/>
  <c r="F14" i="21"/>
  <c r="F7" i="21"/>
  <c r="F6" i="21"/>
  <c r="F27" i="21"/>
  <c r="F20" i="21"/>
  <c r="F19" i="21"/>
  <c r="F12" i="21"/>
  <c r="F5" i="21"/>
  <c r="F4" i="21"/>
  <c r="F30" i="21"/>
  <c r="F17" i="21"/>
  <c r="F9" i="21"/>
  <c r="F29" i="21"/>
  <c r="F16" i="21"/>
  <c r="F3" i="21"/>
  <c r="F31" i="21"/>
  <c r="F25" i="21"/>
  <c r="F2" i="21"/>
  <c r="G2" i="21" s="1"/>
  <c r="F10" i="21"/>
  <c r="F32" i="21"/>
  <c r="F24" i="21"/>
  <c r="F11" i="21"/>
  <c r="H32" i="21"/>
  <c r="G33" i="21" s="1"/>
  <c r="F23" i="21"/>
  <c r="F18" i="21"/>
  <c r="F90" i="21"/>
  <c r="F92" i="21"/>
  <c r="AC54" i="5"/>
  <c r="AC45" i="5"/>
  <c r="AC36" i="5"/>
  <c r="AC27" i="5"/>
  <c r="AC55" i="5"/>
  <c r="AC46" i="5"/>
  <c r="AC37" i="5"/>
  <c r="AC28" i="5"/>
  <c r="AC60" i="5"/>
  <c r="AC53" i="5"/>
  <c r="AC30" i="5"/>
  <c r="AC48" i="5"/>
  <c r="AC41" i="5"/>
  <c r="AC25" i="5"/>
  <c r="AC57" i="5"/>
  <c r="AC50" i="5"/>
  <c r="AC59" i="5"/>
  <c r="AC34" i="5"/>
  <c r="AC43" i="5"/>
  <c r="AC52" i="5"/>
  <c r="AC61" i="5"/>
  <c r="AC33" i="5"/>
  <c r="AC29" i="5"/>
  <c r="AC26" i="5"/>
  <c r="AC44" i="5"/>
  <c r="AC40" i="5"/>
  <c r="AC51" i="5"/>
  <c r="AC47" i="5"/>
  <c r="AC32" i="5"/>
  <c r="AC56" i="5"/>
  <c r="AC58" i="5"/>
  <c r="AC39" i="5"/>
  <c r="AC35" i="5"/>
  <c r="AC31" i="5"/>
  <c r="AC38" i="5"/>
  <c r="AC49" i="5"/>
  <c r="AC42" i="5"/>
  <c r="F34" i="21"/>
  <c r="F36" i="21"/>
  <c r="F119" i="21"/>
  <c r="F105" i="21"/>
  <c r="V36" i="25"/>
  <c r="AC36" i="25" s="1"/>
  <c r="AH36" i="25"/>
  <c r="F85" i="21"/>
  <c r="F67" i="21"/>
  <c r="F70" i="21"/>
  <c r="F61" i="21"/>
  <c r="F78" i="21"/>
  <c r="F88" i="21"/>
  <c r="F69" i="21"/>
  <c r="F77" i="21"/>
  <c r="F87" i="21"/>
  <c r="F76" i="21"/>
  <c r="F83" i="21"/>
  <c r="F71" i="21"/>
  <c r="F84" i="21"/>
  <c r="F65" i="21"/>
  <c r="F72" i="21"/>
  <c r="F63" i="21"/>
  <c r="F82" i="21"/>
  <c r="V39" i="25"/>
  <c r="AH39" i="25" s="1"/>
  <c r="AC44" i="25"/>
  <c r="AI44" i="25"/>
  <c r="AG44" i="25"/>
  <c r="AE44" i="25"/>
  <c r="AK44" i="25"/>
  <c r="AJ44" i="25"/>
  <c r="AF44" i="25"/>
  <c r="AD44" i="25"/>
  <c r="AB44" i="25"/>
  <c r="AA44" i="25"/>
  <c r="AH44" i="25"/>
  <c r="V44" i="25"/>
  <c r="V38" i="25"/>
  <c r="AA38" i="25" s="1"/>
  <c r="AH38" i="25"/>
  <c r="F62" i="21"/>
  <c r="F74" i="21"/>
  <c r="F102" i="21"/>
  <c r="F118" i="21"/>
  <c r="AI43" i="25" l="1"/>
  <c r="AE43" i="25"/>
  <c r="AC43" i="25"/>
  <c r="AG36" i="25"/>
  <c r="AI36" i="25" s="1"/>
  <c r="AK36" i="25" s="1"/>
  <c r="AH43" i="25"/>
  <c r="AA42" i="25"/>
  <c r="AF36" i="25"/>
  <c r="AF43" i="25"/>
  <c r="AK40" i="25"/>
  <c r="AJ40" i="25"/>
  <c r="AB39" i="25"/>
  <c r="AD39" i="25"/>
  <c r="AG39" i="25"/>
  <c r="AI39" i="25" s="1"/>
  <c r="AK39" i="25" s="1"/>
  <c r="AC39" i="25"/>
  <c r="AE39" i="25"/>
  <c r="AB38" i="25"/>
  <c r="AG38" i="25"/>
  <c r="AI38" i="25" s="1"/>
  <c r="AK38" i="25" s="1"/>
  <c r="AH42" i="25"/>
  <c r="AI42" i="25" s="1"/>
  <c r="AB41" i="25"/>
  <c r="AD36" i="25"/>
  <c r="AD42" i="25"/>
  <c r="AG35" i="25"/>
  <c r="AA35" i="25"/>
  <c r="AB42" i="25"/>
  <c r="AC42" i="25"/>
  <c r="AB36" i="25"/>
  <c r="AD35" i="25"/>
  <c r="AF42" i="25"/>
  <c r="AA36" i="25"/>
  <c r="AF41" i="25"/>
  <c r="AA39" i="25"/>
  <c r="AE36" i="25"/>
  <c r="AC41" i="25"/>
  <c r="AI35" i="25"/>
  <c r="AK35" i="25"/>
  <c r="AJ35" i="25"/>
  <c r="AJ38" i="25"/>
  <c r="AJ36" i="25"/>
  <c r="W34" i="14"/>
  <c r="P34" i="14" s="1"/>
  <c r="Q34" i="14" s="1"/>
  <c r="AD34" i="14" s="1"/>
  <c r="AB34" i="14"/>
  <c r="AC34" i="14"/>
  <c r="AI52" i="5"/>
  <c r="AJ52" i="5"/>
  <c r="AD52" i="5"/>
  <c r="V52" i="5" s="1"/>
  <c r="W52" i="5" s="1"/>
  <c r="AK52" i="5" s="1"/>
  <c r="AI28" i="5"/>
  <c r="AJ28" i="5"/>
  <c r="AD28" i="5"/>
  <c r="V28" i="5" s="1"/>
  <c r="W28" i="5" s="1"/>
  <c r="AK28" i="5" s="1"/>
  <c r="AH41" i="25"/>
  <c r="AI41" i="25" s="1"/>
  <c r="AC49" i="14"/>
  <c r="W49" i="14"/>
  <c r="P49" i="14" s="1"/>
  <c r="Q49" i="14" s="1"/>
  <c r="AD49" i="14" s="1"/>
  <c r="AB49" i="14"/>
  <c r="W46" i="14"/>
  <c r="P46" i="14" s="1"/>
  <c r="Q46" i="14" s="1"/>
  <c r="AD46" i="14" s="1"/>
  <c r="AB46" i="14"/>
  <c r="AC46" i="14"/>
  <c r="AC37" i="14"/>
  <c r="W37" i="14"/>
  <c r="P37" i="14" s="1"/>
  <c r="Q37" i="14" s="1"/>
  <c r="AD37" i="14" s="1"/>
  <c r="AB37" i="14"/>
  <c r="AC38" i="25"/>
  <c r="AD39" i="5"/>
  <c r="V39" i="5" s="1"/>
  <c r="W39" i="5" s="1"/>
  <c r="AK39" i="5" s="1"/>
  <c r="AJ39" i="5"/>
  <c r="AI39" i="5"/>
  <c r="AE38" i="25"/>
  <c r="AF39" i="25"/>
  <c r="AI58" i="5"/>
  <c r="AJ58" i="5"/>
  <c r="AD58" i="5"/>
  <c r="V58" i="5" s="1"/>
  <c r="W58" i="5" s="1"/>
  <c r="AK58" i="5" s="1"/>
  <c r="AJ43" i="5"/>
  <c r="AD43" i="5"/>
  <c r="V43" i="5" s="1"/>
  <c r="W43" i="5" s="1"/>
  <c r="AK43" i="5" s="1"/>
  <c r="AD37" i="5"/>
  <c r="V37" i="5" s="1"/>
  <c r="W37" i="5" s="1"/>
  <c r="AK37" i="5" s="1"/>
  <c r="AC37" i="25"/>
  <c r="AC35" i="25"/>
  <c r="W30" i="14"/>
  <c r="P30" i="14" s="1"/>
  <c r="Q30" i="14" s="1"/>
  <c r="AD30" i="14" s="1"/>
  <c r="AC41" i="14"/>
  <c r="W41" i="14"/>
  <c r="P41" i="14" s="1"/>
  <c r="Q41" i="14" s="1"/>
  <c r="AD41" i="14" s="1"/>
  <c r="AB41" i="14"/>
  <c r="AD35" i="5"/>
  <c r="V35" i="5" s="1"/>
  <c r="W35" i="5" s="1"/>
  <c r="AK35" i="5" s="1"/>
  <c r="AJ35" i="5"/>
  <c r="AI61" i="5"/>
  <c r="AJ61" i="5"/>
  <c r="AD61" i="5"/>
  <c r="V61" i="5" s="1"/>
  <c r="W61" i="5" s="1"/>
  <c r="AK61" i="5" s="1"/>
  <c r="AJ60" i="5"/>
  <c r="AI60" i="5"/>
  <c r="AD60" i="5"/>
  <c r="V60" i="5" s="1"/>
  <c r="W60" i="5" s="1"/>
  <c r="AK60" i="5" s="1"/>
  <c r="AD56" i="5"/>
  <c r="V56" i="5" s="1"/>
  <c r="W56" i="5" s="1"/>
  <c r="AK56" i="5" s="1"/>
  <c r="AI56" i="5"/>
  <c r="AJ56" i="5"/>
  <c r="AI34" i="5"/>
  <c r="AJ34" i="5"/>
  <c r="AD34" i="5"/>
  <c r="V34" i="5" s="1"/>
  <c r="W34" i="5" s="1"/>
  <c r="AK34" i="5" s="1"/>
  <c r="AD46" i="5"/>
  <c r="V46" i="5" s="1"/>
  <c r="W46" i="5" s="1"/>
  <c r="AK46" i="5" s="1"/>
  <c r="AD37" i="25"/>
  <c r="AE35" i="25"/>
  <c r="AC35" i="14"/>
  <c r="AB35" i="14"/>
  <c r="W35" i="14"/>
  <c r="P35" i="14" s="1"/>
  <c r="Q35" i="14" s="1"/>
  <c r="AD35" i="14" s="1"/>
  <c r="AB33" i="14"/>
  <c r="W33" i="14"/>
  <c r="P33" i="14" s="1"/>
  <c r="Q33" i="14" s="1"/>
  <c r="AD33" i="14" s="1"/>
  <c r="AC33" i="14"/>
  <c r="AB42" i="14"/>
  <c r="AC42" i="14"/>
  <c r="W42" i="14"/>
  <c r="P42" i="14" s="1"/>
  <c r="Q42" i="14" s="1"/>
  <c r="AD42" i="14" s="1"/>
  <c r="AB45" i="14"/>
  <c r="W45" i="14"/>
  <c r="P45" i="14" s="1"/>
  <c r="Q45" i="14" s="1"/>
  <c r="AD45" i="14" s="1"/>
  <c r="AC45" i="14"/>
  <c r="AD32" i="5"/>
  <c r="V32" i="5" s="1"/>
  <c r="W32" i="5" s="1"/>
  <c r="AK32" i="5" s="1"/>
  <c r="AJ32" i="5"/>
  <c r="AI32" i="5"/>
  <c r="AI55" i="5"/>
  <c r="AD55" i="5"/>
  <c r="V55" i="5" s="1"/>
  <c r="W55" i="5" s="1"/>
  <c r="AK55" i="5" s="1"/>
  <c r="AJ55" i="5"/>
  <c r="AD47" i="5"/>
  <c r="V47" i="5" s="1"/>
  <c r="W47" i="5" s="1"/>
  <c r="AK47" i="5" s="1"/>
  <c r="AJ47" i="5"/>
  <c r="AD50" i="5"/>
  <c r="V50" i="5" s="1"/>
  <c r="W50" i="5" s="1"/>
  <c r="AK50" i="5" s="1"/>
  <c r="AJ50" i="5"/>
  <c r="AI50" i="5"/>
  <c r="AD27" i="5"/>
  <c r="V27" i="5" s="1"/>
  <c r="W27" i="5" s="1"/>
  <c r="AK27" i="5" s="1"/>
  <c r="AC47" i="14"/>
  <c r="AB47" i="14"/>
  <c r="W47" i="14"/>
  <c r="P47" i="14" s="1"/>
  <c r="Q47" i="14" s="1"/>
  <c r="AD47" i="14" s="1"/>
  <c r="AC40" i="14"/>
  <c r="AB40" i="14"/>
  <c r="W40" i="14"/>
  <c r="P40" i="14" s="1"/>
  <c r="Q40" i="14" s="1"/>
  <c r="AD40" i="14" s="1"/>
  <c r="AC38" i="14"/>
  <c r="AB38" i="14"/>
  <c r="W38" i="14"/>
  <c r="P38" i="14" s="1"/>
  <c r="Q38" i="14" s="1"/>
  <c r="AD38" i="14" s="1"/>
  <c r="AD51" i="5"/>
  <c r="V51" i="5" s="1"/>
  <c r="W51" i="5" s="1"/>
  <c r="AK51" i="5"/>
  <c r="AJ57" i="5"/>
  <c r="AD57" i="5"/>
  <c r="V57" i="5" s="1"/>
  <c r="W57" i="5" s="1"/>
  <c r="AK57" i="5" s="1"/>
  <c r="AI57" i="5"/>
  <c r="AD36" i="5"/>
  <c r="V36" i="5" s="1"/>
  <c r="W36" i="5" s="1"/>
  <c r="AK36" i="5" s="1"/>
  <c r="AJ36" i="5"/>
  <c r="G34" i="21"/>
  <c r="G35" i="21" s="1"/>
  <c r="G36" i="21" s="1"/>
  <c r="G37" i="21" s="1"/>
  <c r="G38" i="21" s="1"/>
  <c r="G39" i="21" s="1"/>
  <c r="G40" i="21" s="1"/>
  <c r="G41" i="21" s="1"/>
  <c r="G42" i="21" s="1"/>
  <c r="G43" i="21" s="1"/>
  <c r="G44" i="21" s="1"/>
  <c r="G45" i="21" s="1"/>
  <c r="G46" i="21" s="1"/>
  <c r="G47" i="21" s="1"/>
  <c r="G48" i="21" s="1"/>
  <c r="G49" i="21" s="1"/>
  <c r="G50" i="21" s="1"/>
  <c r="G51" i="21" s="1"/>
  <c r="G52" i="21" s="1"/>
  <c r="G53" i="21" s="1"/>
  <c r="G54" i="21" s="1"/>
  <c r="G55" i="21" s="1"/>
  <c r="G56" i="21" s="1"/>
  <c r="G57" i="21" s="1"/>
  <c r="G58" i="21" s="1"/>
  <c r="G59" i="21" s="1"/>
  <c r="G60" i="21" s="1"/>
  <c r="G61" i="21" s="1"/>
  <c r="G62" i="21" s="1"/>
  <c r="G63" i="21" s="1"/>
  <c r="G64" i="21" s="1"/>
  <c r="G65" i="21" s="1"/>
  <c r="G66" i="21" s="1"/>
  <c r="G67" i="21" s="1"/>
  <c r="G68" i="21" s="1"/>
  <c r="G69" i="21" s="1"/>
  <c r="G70" i="21" s="1"/>
  <c r="G71" i="21" s="1"/>
  <c r="G72" i="21" s="1"/>
  <c r="G73" i="21" s="1"/>
  <c r="G74" i="21" s="1"/>
  <c r="G75" i="21" s="1"/>
  <c r="G76" i="21" s="1"/>
  <c r="G77" i="21" s="1"/>
  <c r="G78" i="21" s="1"/>
  <c r="G79" i="21" s="1"/>
  <c r="G80" i="21" s="1"/>
  <c r="G81" i="21" s="1"/>
  <c r="G82" i="21" s="1"/>
  <c r="G83" i="21" s="1"/>
  <c r="G84" i="21" s="1"/>
  <c r="G85" i="21" s="1"/>
  <c r="G86" i="21" s="1"/>
  <c r="G87" i="21" s="1"/>
  <c r="G88" i="21" s="1"/>
  <c r="G89" i="21" s="1"/>
  <c r="G90" i="21" s="1"/>
  <c r="G91" i="21" s="1"/>
  <c r="G92" i="21" s="1"/>
  <c r="G93" i="21" s="1"/>
  <c r="G94" i="21" s="1"/>
  <c r="G95" i="21" s="1"/>
  <c r="G96" i="21" s="1"/>
  <c r="G97" i="21" s="1"/>
  <c r="G98" i="21" s="1"/>
  <c r="G99" i="21" s="1"/>
  <c r="G100" i="21" s="1"/>
  <c r="G101" i="21" s="1"/>
  <c r="G102" i="21" s="1"/>
  <c r="G103" i="21" s="1"/>
  <c r="G104" i="21" s="1"/>
  <c r="G105" i="21" s="1"/>
  <c r="G106" i="21" s="1"/>
  <c r="G107" i="21" s="1"/>
  <c r="G108" i="21" s="1"/>
  <c r="G109" i="21" s="1"/>
  <c r="G110" i="21" s="1"/>
  <c r="G111" i="21" s="1"/>
  <c r="G112" i="21" s="1"/>
  <c r="G113" i="21" s="1"/>
  <c r="G114" i="21" s="1"/>
  <c r="G115" i="21" s="1"/>
  <c r="G116" i="21" s="1"/>
  <c r="G117" i="21" s="1"/>
  <c r="G118" i="21" s="1"/>
  <c r="G119" i="21" s="1"/>
  <c r="G120" i="21" s="1"/>
  <c r="G121" i="21" s="1"/>
  <c r="G122" i="21" s="1"/>
  <c r="G123" i="21" s="1"/>
  <c r="AI40" i="5"/>
  <c r="AJ40" i="5"/>
  <c r="AD40" i="5"/>
  <c r="V40" i="5" s="1"/>
  <c r="W40" i="5" s="1"/>
  <c r="AK40" i="5" s="1"/>
  <c r="AI25" i="5"/>
  <c r="AD25" i="5"/>
  <c r="V25" i="5" s="1"/>
  <c r="W25" i="5" s="1"/>
  <c r="AK25" i="5" s="1"/>
  <c r="AD45" i="5"/>
  <c r="V45" i="5" s="1"/>
  <c r="W45" i="5" s="1"/>
  <c r="AK45" i="5" s="1"/>
  <c r="AD41" i="25"/>
  <c r="AB37" i="25"/>
  <c r="AC50" i="14"/>
  <c r="AB50" i="14"/>
  <c r="W50" i="14"/>
  <c r="P50" i="14" s="1"/>
  <c r="Q50" i="14" s="1"/>
  <c r="AD50" i="14" s="1"/>
  <c r="AC31" i="14"/>
  <c r="AB31" i="14"/>
  <c r="W31" i="14"/>
  <c r="P31" i="14" s="1"/>
  <c r="Q31" i="14" s="1"/>
  <c r="AD31" i="14" s="1"/>
  <c r="AD38" i="25"/>
  <c r="AI49" i="5"/>
  <c r="AJ49" i="5"/>
  <c r="AD49" i="5"/>
  <c r="V49" i="5" s="1"/>
  <c r="W49" i="5" s="1"/>
  <c r="AK49" i="5" s="1"/>
  <c r="AD26" i="5"/>
  <c r="V26" i="5" s="1"/>
  <c r="W26" i="5" s="1"/>
  <c r="AK26" i="5" s="1"/>
  <c r="AI26" i="5"/>
  <c r="AJ26" i="5"/>
  <c r="AD48" i="5"/>
  <c r="V48" i="5" s="1"/>
  <c r="W48" i="5" s="1"/>
  <c r="AK48" i="5" s="1"/>
  <c r="AJ48" i="5"/>
  <c r="G3" i="21"/>
  <c r="G4" i="21" s="1"/>
  <c r="G5" i="21" s="1"/>
  <c r="G6" i="21" s="1"/>
  <c r="G7" i="21" s="1"/>
  <c r="G8" i="21" s="1"/>
  <c r="G9" i="21" s="1"/>
  <c r="G10" i="21" s="1"/>
  <c r="G11" i="21" s="1"/>
  <c r="G12" i="21" s="1"/>
  <c r="G13" i="21" s="1"/>
  <c r="G14" i="21" s="1"/>
  <c r="G15" i="21" s="1"/>
  <c r="G16" i="21" s="1"/>
  <c r="G17" i="21" s="1"/>
  <c r="G18" i="21" s="1"/>
  <c r="G19" i="21" s="1"/>
  <c r="G20" i="21" s="1"/>
  <c r="G21" i="21" s="1"/>
  <c r="G22" i="21" s="1"/>
  <c r="G23" i="21" s="1"/>
  <c r="G24" i="21" s="1"/>
  <c r="G25" i="21" s="1"/>
  <c r="G26" i="21" s="1"/>
  <c r="G27" i="21" s="1"/>
  <c r="G28" i="21" s="1"/>
  <c r="G29" i="21" s="1"/>
  <c r="G30" i="21" s="1"/>
  <c r="G31" i="21" s="1"/>
  <c r="G32" i="21" s="1"/>
  <c r="AA41" i="25"/>
  <c r="AA37" i="25"/>
  <c r="AB35" i="25"/>
  <c r="AC32" i="14"/>
  <c r="AB32" i="14"/>
  <c r="W32" i="14"/>
  <c r="P32" i="14" s="1"/>
  <c r="Q32" i="14" s="1"/>
  <c r="AD32" i="14" s="1"/>
  <c r="AC43" i="14"/>
  <c r="AB43" i="14"/>
  <c r="W43" i="14"/>
  <c r="P43" i="14" s="1"/>
  <c r="Q43" i="14" s="1"/>
  <c r="AD43" i="14" s="1"/>
  <c r="AD59" i="5"/>
  <c r="V59" i="5" s="1"/>
  <c r="W59" i="5" s="1"/>
  <c r="AK59" i="5" s="1"/>
  <c r="AJ59" i="5"/>
  <c r="AI59" i="5"/>
  <c r="AD42" i="5"/>
  <c r="V42" i="5" s="1"/>
  <c r="W42" i="5" s="1"/>
  <c r="AK42" i="5" s="1"/>
  <c r="AD44" i="5"/>
  <c r="V44" i="5" s="1"/>
  <c r="W44" i="5" s="1"/>
  <c r="AK44" i="5" s="1"/>
  <c r="AI44" i="5"/>
  <c r="AD41" i="5"/>
  <c r="V41" i="5" s="1"/>
  <c r="W41" i="5" s="1"/>
  <c r="AK41" i="5"/>
  <c r="AJ41" i="5"/>
  <c r="AI41" i="5"/>
  <c r="AD54" i="5"/>
  <c r="V54" i="5" s="1"/>
  <c r="W54" i="5" s="1"/>
  <c r="AK54" i="5" s="1"/>
  <c r="AJ54" i="5"/>
  <c r="AI54" i="5"/>
  <c r="AH37" i="25"/>
  <c r="AI37" i="25" s="1"/>
  <c r="AD38" i="5"/>
  <c r="V38" i="5" s="1"/>
  <c r="W38" i="5" s="1"/>
  <c r="AK38" i="5" s="1"/>
  <c r="AD29" i="5"/>
  <c r="V29" i="5" s="1"/>
  <c r="W29" i="5" s="1"/>
  <c r="AK29" i="5" s="1"/>
  <c r="AD30" i="5"/>
  <c r="V30" i="5" s="1"/>
  <c r="W30" i="5" s="1"/>
  <c r="AK30" i="5" s="1"/>
  <c r="AJ30" i="5"/>
  <c r="AI30" i="5"/>
  <c r="AE41" i="25"/>
  <c r="AE37" i="25"/>
  <c r="AF35" i="25"/>
  <c r="AC44" i="14"/>
  <c r="AB44" i="14"/>
  <c r="W44" i="14"/>
  <c r="P44" i="14" s="1"/>
  <c r="Q44" i="14" s="1"/>
  <c r="AD44" i="14" s="1"/>
  <c r="AB36" i="14"/>
  <c r="AC36" i="14"/>
  <c r="W36" i="14"/>
  <c r="P36" i="14" s="1"/>
  <c r="Q36" i="14" s="1"/>
  <c r="AD36" i="14" s="1"/>
  <c r="H88" i="21"/>
  <c r="AF38" i="25"/>
  <c r="AD31" i="5"/>
  <c r="V31" i="5" s="1"/>
  <c r="W31" i="5" s="1"/>
  <c r="AK31" i="5" s="1"/>
  <c r="AJ33" i="5"/>
  <c r="AD33" i="5"/>
  <c r="V33" i="5" s="1"/>
  <c r="W33" i="5" s="1"/>
  <c r="AK33" i="5" s="1"/>
  <c r="AD53" i="5"/>
  <c r="V53" i="5" s="1"/>
  <c r="W53" i="5" s="1"/>
  <c r="AK53" i="5" s="1"/>
  <c r="AI53" i="5"/>
  <c r="AJ53" i="5"/>
  <c r="AB39" i="14"/>
  <c r="AC39" i="14"/>
  <c r="W39" i="14"/>
  <c r="P39" i="14" s="1"/>
  <c r="Q39" i="14" s="1"/>
  <c r="AD39" i="14" s="1"/>
  <c r="AB48" i="14"/>
  <c r="AC48" i="14"/>
  <c r="W48" i="14"/>
  <c r="P48" i="14" s="1"/>
  <c r="Q48" i="14" s="1"/>
  <c r="AD48" i="14" s="1"/>
  <c r="AJ39" i="25" l="1"/>
  <c r="AD24" i="25"/>
  <c r="AN39" i="25"/>
  <c r="AJ43" i="25"/>
  <c r="AK43" i="25"/>
  <c r="AN41" i="25"/>
  <c r="AN38" i="25"/>
  <c r="AJ42" i="25"/>
  <c r="AK42" i="25"/>
  <c r="H123" i="21"/>
  <c r="AN35" i="25"/>
  <c r="AD29" i="14"/>
  <c r="AJ37" i="25"/>
  <c r="AK37" i="25"/>
  <c r="AJ41" i="25"/>
  <c r="AK41" i="25"/>
  <c r="AI33" i="5"/>
  <c r="AJ38" i="5"/>
  <c r="AJ25" i="5"/>
  <c r="AJ27" i="5"/>
  <c r="AI46" i="5"/>
  <c r="AI27" i="5"/>
  <c r="AJ44" i="5"/>
  <c r="AJ37" i="5"/>
  <c r="AI31" i="5"/>
  <c r="AI42" i="5"/>
  <c r="AI45" i="5"/>
  <c r="AI51" i="5"/>
  <c r="AI37" i="5"/>
  <c r="AJ45" i="5"/>
  <c r="AJ51" i="5"/>
  <c r="AJ31" i="5"/>
  <c r="AI29" i="5"/>
  <c r="AC30" i="14"/>
  <c r="AC9" i="14" s="1"/>
  <c r="AC10" i="14" s="1"/>
  <c r="AC11" i="14" s="1"/>
  <c r="AJ29" i="5"/>
  <c r="AI48" i="5"/>
  <c r="AJ42" i="5"/>
  <c r="AI36" i="5"/>
  <c r="AI47" i="5"/>
  <c r="AB30" i="14"/>
  <c r="AK24" i="5"/>
  <c r="AI43" i="5"/>
  <c r="AI38" i="5"/>
  <c r="AJ46" i="5"/>
  <c r="AI35" i="5"/>
  <c r="AJ9" i="5" l="1"/>
  <c r="AJ10" i="5" s="1"/>
  <c r="AJ1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<sst xmlns="http://schemas.openxmlformats.org/spreadsheetml/2006/main" count="12023" uniqueCount="1935">
  <si>
    <t>AUN</t>
  </si>
  <si>
    <t>LEANAME</t>
  </si>
  <si>
    <t>CONEMAUGH TOWNSHIP AREA</t>
  </si>
  <si>
    <t>OIL CITY AREA</t>
  </si>
  <si>
    <t>WALLINGFORD SWARTHMORE</t>
  </si>
  <si>
    <t>PENNRIDGE</t>
  </si>
  <si>
    <t>SPRING COVE</t>
  </si>
  <si>
    <t>WILLIAMS VALLEY</t>
  </si>
  <si>
    <t>STEELTON-HIGHSPIRE</t>
  </si>
  <si>
    <t>ALLENTOWN CITY</t>
  </si>
  <si>
    <t>SOUTHERN HUNTINGDON CO.</t>
  </si>
  <si>
    <t>SOUTHERN LEHIGH</t>
  </si>
  <si>
    <t>SAINT CLAIR AREA</t>
  </si>
  <si>
    <t>RIDLEY</t>
  </si>
  <si>
    <t>PINE GROVE AREA</t>
  </si>
  <si>
    <t>HAZLETON AREA</t>
  </si>
  <si>
    <t>WILMINGTON AREA</t>
  </si>
  <si>
    <t>FOX CHAPEL AREA</t>
  </si>
  <si>
    <t>CENTRAL COLUMBIA</t>
  </si>
  <si>
    <t>UNION AREA</t>
  </si>
  <si>
    <t>NORTH CLARION COUNTY</t>
  </si>
  <si>
    <t>MARION CENTER AREA</t>
  </si>
  <si>
    <t>RINGGOLD</t>
  </si>
  <si>
    <t>HALIFAX AREA</t>
  </si>
  <si>
    <t>SHALER AREA</t>
  </si>
  <si>
    <t>SUSQUENITA</t>
  </si>
  <si>
    <t>JUNIATA VALLEY</t>
  </si>
  <si>
    <t>WAYNE HIGHLANDS</t>
  </si>
  <si>
    <t>NESHAMINY</t>
  </si>
  <si>
    <t>NORRISTOWN AREA</t>
  </si>
  <si>
    <t>FREEPORT AREA</t>
  </si>
  <si>
    <t>WESTERN BEAVER COUNTY</t>
  </si>
  <si>
    <t>ELIZABETH FORWARD</t>
  </si>
  <si>
    <t>MORRISVILLE BOROUGH</t>
  </si>
  <si>
    <t>TWIN VALLEY</t>
  </si>
  <si>
    <t>MIDDLETOWN AREA</t>
  </si>
  <si>
    <t>GREENWOOD</t>
  </si>
  <si>
    <t>SOUTH PARK</t>
  </si>
  <si>
    <t>MONESSEN CITY</t>
  </si>
  <si>
    <t>LOWER DAUPHIN</t>
  </si>
  <si>
    <t>INDIANA AREA</t>
  </si>
  <si>
    <t>CRAWFORD CENTRAL</t>
  </si>
  <si>
    <t>NAZARETH AREA</t>
  </si>
  <si>
    <t>UPPER DAUPHIN AREA</t>
  </si>
  <si>
    <t>MOUNTAIN VIEW</t>
  </si>
  <si>
    <t>PLUM BOROUGH</t>
  </si>
  <si>
    <t>SOUTH EASTERN</t>
  </si>
  <si>
    <t>UPPER DUBLIN</t>
  </si>
  <si>
    <t>KANE AREA</t>
  </si>
  <si>
    <t>AVONWORTH</t>
  </si>
  <si>
    <t>DERRY TOWNSHIP</t>
  </si>
  <si>
    <t>ATHENS AREA</t>
  </si>
  <si>
    <t>SPRINGFIELD</t>
  </si>
  <si>
    <t>RADNOR TOWNSHIP</t>
  </si>
  <si>
    <t>GIRARD</t>
  </si>
  <si>
    <t>MARPLE NEWTOWN</t>
  </si>
  <si>
    <t>INTERBORO</t>
  </si>
  <si>
    <t>HAVERFORD TOWNSHIP</t>
  </si>
  <si>
    <t>OSWAYO VALLEY</t>
  </si>
  <si>
    <t>POCONO MOUNTAIN</t>
  </si>
  <si>
    <t>HAMBURG AREA</t>
  </si>
  <si>
    <t>WEST CHESTER AREA</t>
  </si>
  <si>
    <t>ELLWOOD CITY AREA</t>
  </si>
  <si>
    <t>METHACTON</t>
  </si>
  <si>
    <t>GETTYSBURG AREA</t>
  </si>
  <si>
    <t>LANCASTER</t>
  </si>
  <si>
    <t>SALISBURY-ELK LICK</t>
  </si>
  <si>
    <t>ALIQUIPPA</t>
  </si>
  <si>
    <t>CONNEAUT</t>
  </si>
  <si>
    <t>BEAVER AREA</t>
  </si>
  <si>
    <t>HOLLIDAYSBURG AREA</t>
  </si>
  <si>
    <t>ALTOONA AREA</t>
  </si>
  <si>
    <t>BRADFORD AREA</t>
  </si>
  <si>
    <t>DANVILLE AREA</t>
  </si>
  <si>
    <t>READING</t>
  </si>
  <si>
    <t>EVERETT AREA</t>
  </si>
  <si>
    <t>UPPER MERION AREA</t>
  </si>
  <si>
    <t>EASTERN LANCASTER COUNTY</t>
  </si>
  <si>
    <t>SOUTH ALLEGHENY</t>
  </si>
  <si>
    <t>RIVERSIDE BEAVER COUNTY</t>
  </si>
  <si>
    <t>GREATER LATROBE</t>
  </si>
  <si>
    <t>WILKINSBURG BOROUGH</t>
  </si>
  <si>
    <t>NORTHERN TIOGA</t>
  </si>
  <si>
    <t>PHILIPSBURG-OSCEOLA AREA</t>
  </si>
  <si>
    <t>CLAIRTON</t>
  </si>
  <si>
    <t>PLEASANT VALLEY</t>
  </si>
  <si>
    <t>GREENCASTLE-ANTRIM</t>
  </si>
  <si>
    <t>LAUREL</t>
  </si>
  <si>
    <t>WARWICK</t>
  </si>
  <si>
    <t>MANHEIM CENTRAL</t>
  </si>
  <si>
    <t>STROUDSBURG AREA</t>
  </si>
  <si>
    <t>HATBORO-HORSHAM</t>
  </si>
  <si>
    <t>WYALUSING AREA</t>
  </si>
  <si>
    <t>EASTON AREA</t>
  </si>
  <si>
    <t>NEW KENSINGTON-ARNOLD</t>
  </si>
  <si>
    <t>ARMSTRONG</t>
  </si>
  <si>
    <t>MOUNT LEBANON</t>
  </si>
  <si>
    <t>PENNSBURY</t>
  </si>
  <si>
    <t>BIG BEAVER FALLS AREA</t>
  </si>
  <si>
    <t>FOREST CITY REGIONAL</t>
  </si>
  <si>
    <t>NORTH PENN</t>
  </si>
  <si>
    <t>MOHAWK AREA</t>
  </si>
  <si>
    <t>PENN MANOR</t>
  </si>
  <si>
    <t>WILLIAM PENN</t>
  </si>
  <si>
    <t>BELLE VERNON AREA</t>
  </si>
  <si>
    <t>CHICHESTER</t>
  </si>
  <si>
    <t>BRISTOL BOROUGH</t>
  </si>
  <si>
    <t>LINE MOUNTAIN</t>
  </si>
  <si>
    <t>CANTON AREA</t>
  </si>
  <si>
    <t>MECHANICSBURG AREA</t>
  </si>
  <si>
    <t>PENN-DELCO</t>
  </si>
  <si>
    <t>GOVERNOR MIFFLIN</t>
  </si>
  <si>
    <t>SCRANTON CITY</t>
  </si>
  <si>
    <t>STO-ROX</t>
  </si>
  <si>
    <t>WAYNESBORO AREA</t>
  </si>
  <si>
    <t>COCALICO</t>
  </si>
  <si>
    <t>PALMYRA AREA</t>
  </si>
  <si>
    <t>SOUTH WILLIAMSPORT AREA</t>
  </si>
  <si>
    <t>MOSHANNON VALLEY</t>
  </si>
  <si>
    <t>PALISADES</t>
  </si>
  <si>
    <t>DANIEL BOONE AREA</t>
  </si>
  <si>
    <t>TURKEYFOOT VALLEY AREA</t>
  </si>
  <si>
    <t>HANOVER PUBLIC</t>
  </si>
  <si>
    <t>PEQUEA VALLEY</t>
  </si>
  <si>
    <t>GALETON AREA</t>
  </si>
  <si>
    <t>GLENDALE</t>
  </si>
  <si>
    <t>SHARPSVILLE AREA</t>
  </si>
  <si>
    <t>CORNELL</t>
  </si>
  <si>
    <t>ALLEGHENY VALLEY</t>
  </si>
  <si>
    <t>APOLLO-RIDGE</t>
  </si>
  <si>
    <t>FARRELL AREA</t>
  </si>
  <si>
    <t>VALLEY GROVE</t>
  </si>
  <si>
    <t>MCGUFFEY</t>
  </si>
  <si>
    <t>CARLYNTON</t>
  </si>
  <si>
    <t>MEYERSDALE AREA</t>
  </si>
  <si>
    <t>DELAWARE VALLEY</t>
  </si>
  <si>
    <t>JEANNETTE CITY</t>
  </si>
  <si>
    <t>ABINGTON HEIGHTS</t>
  </si>
  <si>
    <t>SCHUYLKILL VALLEY</t>
  </si>
  <si>
    <t>CORNWALL-LEBANON</t>
  </si>
  <si>
    <t>GENERAL MCLANE</t>
  </si>
  <si>
    <t>BURRELL</t>
  </si>
  <si>
    <t>MIDD-WEST</t>
  </si>
  <si>
    <t>COMMODORE PERRY</t>
  </si>
  <si>
    <t>JOHNSONBURG AREA</t>
  </si>
  <si>
    <t>BRENTWOOD BOROUGH</t>
  </si>
  <si>
    <t>OLD FORGE</t>
  </si>
  <si>
    <t>HERMITAGE</t>
  </si>
  <si>
    <t>ROSE TREE MEDIA</t>
  </si>
  <si>
    <t>NORTHGATE</t>
  </si>
  <si>
    <t>CAMERON COUNTY</t>
  </si>
  <si>
    <t>BROCKWAY AREA</t>
  </si>
  <si>
    <t>CHAMBERSBURG AREA</t>
  </si>
  <si>
    <t>QUAKER VALLEY</t>
  </si>
  <si>
    <t>GATEWAY</t>
  </si>
  <si>
    <t>TOWANDA AREA</t>
  </si>
  <si>
    <t>PORT ALLEGANY</t>
  </si>
  <si>
    <t>SOUTH FAYETTE TOWNSHIP</t>
  </si>
  <si>
    <t>LAUREL HIGHLANDS</t>
  </si>
  <si>
    <t>DOWNINGTOWN AREA</t>
  </si>
  <si>
    <t>NORWIN</t>
  </si>
  <si>
    <t>WEST ALLEGHENY</t>
  </si>
  <si>
    <t>NESHANNOCK TOWNSHIP</t>
  </si>
  <si>
    <t>WEST MIFFLIN AREA</t>
  </si>
  <si>
    <t>TRINITY AREA</t>
  </si>
  <si>
    <t>WYOMING AREA</t>
  </si>
  <si>
    <t>MIFFLINBURG AREA</t>
  </si>
  <si>
    <t>BENSALEM TOWNSHIP</t>
  </si>
  <si>
    <t>ROCHESTER AREA</t>
  </si>
  <si>
    <t>CLARION AREA</t>
  </si>
  <si>
    <t>DERRY AREA</t>
  </si>
  <si>
    <t>REYNOLDS</t>
  </si>
  <si>
    <t>WEST BRANCH AREA</t>
  </si>
  <si>
    <t>SENECA VALLEY</t>
  </si>
  <si>
    <t>NORTHERN YORK COUNTY</t>
  </si>
  <si>
    <t>TUSSEY MOUNTAIN</t>
  </si>
  <si>
    <t>CENTRAL CAMBRIA</t>
  </si>
  <si>
    <t>YORK CITY</t>
  </si>
  <si>
    <t>NEW CASTLE AREA</t>
  </si>
  <si>
    <t>NORTHWESTERN</t>
  </si>
  <si>
    <t>SULLIVAN COUNTY</t>
  </si>
  <si>
    <t>MT CARMEL AREA</t>
  </si>
  <si>
    <t>HIGHLANDS</t>
  </si>
  <si>
    <t>EAST PENN</t>
  </si>
  <si>
    <t>LAMPETER-STRASBURG</t>
  </si>
  <si>
    <t>FAIRFIELD AREA</t>
  </si>
  <si>
    <t>WEST PERRY</t>
  </si>
  <si>
    <t>LAKEVIEW</t>
  </si>
  <si>
    <t>OXFORD AREA</t>
  </si>
  <si>
    <t>WILSON</t>
  </si>
  <si>
    <t>GREENSBURG SALEM</t>
  </si>
  <si>
    <t>SHENANDOAH VALLEY</t>
  </si>
  <si>
    <t>WEST MIDDLESEX AREA</t>
  </si>
  <si>
    <t>WEST YORK AREA</t>
  </si>
  <si>
    <t>NORTHERN BEDFORD COUNTY</t>
  </si>
  <si>
    <t>LAKE LEHMAN</t>
  </si>
  <si>
    <t>NORTH SCHUYLKILL</t>
  </si>
  <si>
    <t>PENNCREST</t>
  </si>
  <si>
    <t>HAMPTON TOWNSHIP</t>
  </si>
  <si>
    <t>STEEL VALLEY</t>
  </si>
  <si>
    <t>WILSON AREA</t>
  </si>
  <si>
    <t>HOPEWELL AREA</t>
  </si>
  <si>
    <t>PETERS TOWNSHIP</t>
  </si>
  <si>
    <t>WYOMING VALLEY WEST</t>
  </si>
  <si>
    <t>FANNETT-METAL</t>
  </si>
  <si>
    <t>KENNETT CONSOLIDATED</t>
  </si>
  <si>
    <t>MT. PLEASANT AREA</t>
  </si>
  <si>
    <t>WISSAHICKON</t>
  </si>
  <si>
    <t>HUNTINGDON AREA</t>
  </si>
  <si>
    <t>WATTSBURG AREA</t>
  </si>
  <si>
    <t>RIVERVIEW</t>
  </si>
  <si>
    <t>COUDERSPORT AREA</t>
  </si>
  <si>
    <t>UPPER ST CLAIR</t>
  </si>
  <si>
    <t>PITTSTON AREA</t>
  </si>
  <si>
    <t>NEW BRIGHTON AREA</t>
  </si>
  <si>
    <t>COATESVILLE AREA</t>
  </si>
  <si>
    <t>CHARLEROI</t>
  </si>
  <si>
    <t>KEYSTONE</t>
  </si>
  <si>
    <t>ANNVILLE-CLEONA</t>
  </si>
  <si>
    <t>REDBANK VALLEY</t>
  </si>
  <si>
    <t>CATASAUQUA AREA</t>
  </si>
  <si>
    <t>MUHLENBERG</t>
  </si>
  <si>
    <t>SALISBURY TOWNSHIP</t>
  </si>
  <si>
    <t>WARRIOR RUN</t>
  </si>
  <si>
    <t>UNIONTOWN AREA</t>
  </si>
  <si>
    <t>PUNXSUTAWNEY AREA</t>
  </si>
  <si>
    <t>CRANBERRY AREA</t>
  </si>
  <si>
    <t>RIVER VALLEY</t>
  </si>
  <si>
    <t>MONTOUR</t>
  </si>
  <si>
    <t>STATE COLLEGE AREA</t>
  </si>
  <si>
    <t>CENTRAL FULTON</t>
  </si>
  <si>
    <t>GREENVILLE AREA</t>
  </si>
  <si>
    <t>ANTIETAM</t>
  </si>
  <si>
    <t>PITTSBURGH</t>
  </si>
  <si>
    <t>WEST JEFFERSON HILLS</t>
  </si>
  <si>
    <t>MONTGOMERY AREA</t>
  </si>
  <si>
    <t>TREDYFFRIN-EASTTOWN</t>
  </si>
  <si>
    <t>SOUTHEAST DELCO</t>
  </si>
  <si>
    <t>LIGONIER VALLEY</t>
  </si>
  <si>
    <t>JEFFERSON-MORGAN</t>
  </si>
  <si>
    <t>FREEDOM AREA</t>
  </si>
  <si>
    <t>MILLVILLE AREA</t>
  </si>
  <si>
    <t>JENKINTOWN</t>
  </si>
  <si>
    <t>BLACKHAWK</t>
  </si>
  <si>
    <t>NORTHEASTERN YORK</t>
  </si>
  <si>
    <t>CHELTENHAM TOWNSHIP</t>
  </si>
  <si>
    <t>DEER LAKES</t>
  </si>
  <si>
    <t>SOLANCO</t>
  </si>
  <si>
    <t>KNOCH</t>
  </si>
  <si>
    <t>CUMBERLAND VALLEY</t>
  </si>
  <si>
    <t>ALLEGHENY-CLARION VALLEY</t>
  </si>
  <si>
    <t>FERNDALE AREA</t>
  </si>
  <si>
    <t>BEDFORD AREA</t>
  </si>
  <si>
    <t>CHESTNUT RIDGE</t>
  </si>
  <si>
    <t>WILKES-BARRE AREA</t>
  </si>
  <si>
    <t>OTTO ELDRED</t>
  </si>
  <si>
    <t>PHOENIXVILLE AREA</t>
  </si>
  <si>
    <t>SPRING FORD AREA</t>
  </si>
  <si>
    <t>CLARION-LIMESTONE AREA</t>
  </si>
  <si>
    <t>PENN HILLS</t>
  </si>
  <si>
    <t>SHANKSVILLE-STONYCREEK</t>
  </si>
  <si>
    <t>BLUE RIDGE</t>
  </si>
  <si>
    <t>LEWISBURG AREA</t>
  </si>
  <si>
    <t>TYRONE AREA</t>
  </si>
  <si>
    <t>UPPER ADAMS</t>
  </si>
  <si>
    <t>BRISTOL TOWNSHIP</t>
  </si>
  <si>
    <t>CAMBRIA HEIGHTS</t>
  </si>
  <si>
    <t>CORRY AREA</t>
  </si>
  <si>
    <t>WILLIAMSPORT AREA</t>
  </si>
  <si>
    <t>FRAZIER</t>
  </si>
  <si>
    <t>CLEARFIELD AREA</t>
  </si>
  <si>
    <t>BETHLEHEM AREA</t>
  </si>
  <si>
    <t>FOREST HILLS</t>
  </si>
  <si>
    <t>SOUTH WESTERN</t>
  </si>
  <si>
    <t>WARREN COUNTY</t>
  </si>
  <si>
    <t>BUTLER AREA</t>
  </si>
  <si>
    <t>FRANKLIN AREA</t>
  </si>
  <si>
    <t>BLUE MOUNTAIN</t>
  </si>
  <si>
    <t>NORTH STAR</t>
  </si>
  <si>
    <t>SMETHPORT AREA</t>
  </si>
  <si>
    <t>OCTORARA AREA</t>
  </si>
  <si>
    <t>GROVE CITY AREA</t>
  </si>
  <si>
    <t>WALLENPAUPACK AREA</t>
  </si>
  <si>
    <t>BENTWORTH</t>
  </si>
  <si>
    <t>ROCKWOOD AREA</t>
  </si>
  <si>
    <t>MCKEESPORT AREA</t>
  </si>
  <si>
    <t>NORTH EAST</t>
  </si>
  <si>
    <t>PENN CAMBRIA</t>
  </si>
  <si>
    <t>BELLWOOD-ANTIS</t>
  </si>
  <si>
    <t>RIDGWAY AREA</t>
  </si>
  <si>
    <t>EAST ALLEGHENY</t>
  </si>
  <si>
    <t>MAHANOY AREA</t>
  </si>
  <si>
    <t>AVON GROVE</t>
  </si>
  <si>
    <t>MINERSVILLE AREA</t>
  </si>
  <si>
    <t>SELINSGROVE AREA</t>
  </si>
  <si>
    <t>CARMICHAELS AREA</t>
  </si>
  <si>
    <t>BRYN ATHYN</t>
  </si>
  <si>
    <t>ERIE CITY</t>
  </si>
  <si>
    <t>SPRING GROVE AREA</t>
  </si>
  <si>
    <t>BERLIN BROTHERSVALLEY</t>
  </si>
  <si>
    <t>TRI-VALLEY</t>
  </si>
  <si>
    <t>PORTAGE AREA</t>
  </si>
  <si>
    <t>UNITED</t>
  </si>
  <si>
    <t>BELLEFONTE AREA</t>
  </si>
  <si>
    <t>TITUSVILLE AREA</t>
  </si>
  <si>
    <t>HARBOR CREEK</t>
  </si>
  <si>
    <t>CENTENNIAL</t>
  </si>
  <si>
    <t>IROQUOIS</t>
  </si>
  <si>
    <t>BALD EAGLE AREA</t>
  </si>
  <si>
    <t>BALDWIN-WHITEHALL</t>
  </si>
  <si>
    <t>PENNS MANOR AREA</t>
  </si>
  <si>
    <t>DONEGAL</t>
  </si>
  <si>
    <t>COUNCIL ROCK</t>
  </si>
  <si>
    <t>AUSTIN AREA</t>
  </si>
  <si>
    <t>FORBES ROAD</t>
  </si>
  <si>
    <t>EAST LYCOMING</t>
  </si>
  <si>
    <t>NORTHERN LEHIGH</t>
  </si>
  <si>
    <t>MOUNT UNION AREA</t>
  </si>
  <si>
    <t>BRANDYWINE HEIGHTS AREA</t>
  </si>
  <si>
    <t>UNION CITY AREA</t>
  </si>
  <si>
    <t>GREATER NANTICOKE AREA</t>
  </si>
  <si>
    <t>UPPER PERKIOMEN</t>
  </si>
  <si>
    <t>RICHLAND</t>
  </si>
  <si>
    <t>UPPER MORELAND TOWNSHIP</t>
  </si>
  <si>
    <t>AVELLA AREA</t>
  </si>
  <si>
    <t>WEST GREENE</t>
  </si>
  <si>
    <t>LITTLESTOWN AREA</t>
  </si>
  <si>
    <t>WILLIAMSBURG COMMUNITY</t>
  </si>
  <si>
    <t>MILTON AREA</t>
  </si>
  <si>
    <t>CONEWAGO VALLEY</t>
  </si>
  <si>
    <t>LOWER MORELAND TOWNSHIP</t>
  </si>
  <si>
    <t>MOON AREA</t>
  </si>
  <si>
    <t>SHENANGO AREA</t>
  </si>
  <si>
    <t>DOVER AREA</t>
  </si>
  <si>
    <t>JIM THORPE AREA</t>
  </si>
  <si>
    <t>JAMESTOWN AREA</t>
  </si>
  <si>
    <t>SUSQUEHANNA TOWNSHIP</t>
  </si>
  <si>
    <t>OLEY VALLEY</t>
  </si>
  <si>
    <t>SOUTHERN YORK COUNTY</t>
  </si>
  <si>
    <t>NORTHWEST AREA</t>
  </si>
  <si>
    <t>PENNS VALLEY AREA</t>
  </si>
  <si>
    <t>BETHEL PARK</t>
  </si>
  <si>
    <t>NORTHWESTERN LEHIGH</t>
  </si>
  <si>
    <t>YORK SUBURBAN</t>
  </si>
  <si>
    <t>WHITEHALL-COPLAY</t>
  </si>
  <si>
    <t>SUSQUEHANNA COMMUNITY</t>
  </si>
  <si>
    <t>HANOVER AREA</t>
  </si>
  <si>
    <t>CHARTIERS VALLEY</t>
  </si>
  <si>
    <t>KARNS CITY AREA</t>
  </si>
  <si>
    <t>PENN TRAFFORD</t>
  </si>
  <si>
    <t>ELIZABETHTOWN AREA</t>
  </si>
  <si>
    <t>FORT LEBOEUF</t>
  </si>
  <si>
    <t>HEMPFIELD</t>
  </si>
  <si>
    <t>COLONIAL</t>
  </si>
  <si>
    <t>RIVERSIDE</t>
  </si>
  <si>
    <t>KUTZTOWN AREA</t>
  </si>
  <si>
    <t>FAIRVIEW</t>
  </si>
  <si>
    <t>SOUTHERN COLUMBIA AREA</t>
  </si>
  <si>
    <t>SAYRE AREA</t>
  </si>
  <si>
    <t>BERMUDIAN SPRINGS</t>
  </si>
  <si>
    <t>NORTHEAST BRADFORD</t>
  </si>
  <si>
    <t>GREAT VALLEY</t>
  </si>
  <si>
    <t>GARNET VALLEY</t>
  </si>
  <si>
    <t>PINE-RICHLAND</t>
  </si>
  <si>
    <t>LEBANON</t>
  </si>
  <si>
    <t>NORTHERN LEBANON</t>
  </si>
  <si>
    <t>EAST PENNSBORO AREA</t>
  </si>
  <si>
    <t>WYOMISSING AREA</t>
  </si>
  <si>
    <t>CONNELLSVILLE AREA</t>
  </si>
  <si>
    <t>ABINGTON</t>
  </si>
  <si>
    <t>SHARON CITY</t>
  </si>
  <si>
    <t>CONRAD WEISER AREA</t>
  </si>
  <si>
    <t>GREATER JOHNSTOWN</t>
  </si>
  <si>
    <t>EXETER TOWNSHIP</t>
  </si>
  <si>
    <t>FLEETWOOD AREA</t>
  </si>
  <si>
    <t>WINDBER AREA</t>
  </si>
  <si>
    <t>CONESTOGA VALLEY</t>
  </si>
  <si>
    <t>CURWENSVILLE AREA</t>
  </si>
  <si>
    <t>MILLCREEK TOWNSHIP</t>
  </si>
  <si>
    <t>WELLSBORO AREA</t>
  </si>
  <si>
    <t>SOUTH MIDDLETON</t>
  </si>
  <si>
    <t>SHIPPENSBURG AREA</t>
  </si>
  <si>
    <t>DALLAS</t>
  </si>
  <si>
    <t>TUSCARORA</t>
  </si>
  <si>
    <t>JERSEY SHORE AREA</t>
  </si>
  <si>
    <t>BIG SPRING</t>
  </si>
  <si>
    <t>BOYERTOWN AREA</t>
  </si>
  <si>
    <t>BROWNSVILLE AREA</t>
  </si>
  <si>
    <t>PEN ARGYL AREA</t>
  </si>
  <si>
    <t>LACKAWANNA TRAIL</t>
  </si>
  <si>
    <t>CANON-MCMILLAN</t>
  </si>
  <si>
    <t>UPPER DARBY</t>
  </si>
  <si>
    <t>WEST SHORE</t>
  </si>
  <si>
    <t>CENTRAL GREENE</t>
  </si>
  <si>
    <t>HEMPFIELD AREA</t>
  </si>
  <si>
    <t>NORTH HILLS</t>
  </si>
  <si>
    <t>EPHRATA AREA</t>
  </si>
  <si>
    <t>BENTON AREA</t>
  </si>
  <si>
    <t>NORTHERN CAMBRIA</t>
  </si>
  <si>
    <t>PERKIOMEN VALLEY</t>
  </si>
  <si>
    <t>SHADE-CENTRAL CITY</t>
  </si>
  <si>
    <t>RED LION AREA</t>
  </si>
  <si>
    <t>CHARTIERS-HOUSTON</t>
  </si>
  <si>
    <t>BLOOMSBURG AREA</t>
  </si>
  <si>
    <t>NEWPORT</t>
  </si>
  <si>
    <t>SOUTHMORELAND</t>
  </si>
  <si>
    <t>SOMERSET AREA</t>
  </si>
  <si>
    <t>CHESTER UPLAND</t>
  </si>
  <si>
    <t>MIDLAND BOROUGH</t>
  </si>
  <si>
    <t>LEECHBURG AREA</t>
  </si>
  <si>
    <t>BERWICK AREA</t>
  </si>
  <si>
    <t>AMBRIDGE AREA</t>
  </si>
  <si>
    <t>CAMP HILL</t>
  </si>
  <si>
    <t>SOUTHEASTERN GREENE</t>
  </si>
  <si>
    <t>HOMER CENTER</t>
  </si>
  <si>
    <t>UNIONVILLE-CHADDS FORD</t>
  </si>
  <si>
    <t>MONITEAU</t>
  </si>
  <si>
    <t>WASHINGTON</t>
  </si>
  <si>
    <t>COLUMBIA BOROUGH</t>
  </si>
  <si>
    <t>WOODLAND HILLS</t>
  </si>
  <si>
    <t>SHAMOKIN AREA</t>
  </si>
  <si>
    <t>SHIKELLAMY</t>
  </si>
  <si>
    <t>OWEN J ROBERTS</t>
  </si>
  <si>
    <t>KISKI AREA</t>
  </si>
  <si>
    <t>DALLASTOWN AREA</t>
  </si>
  <si>
    <t>POTTSTOWN</t>
  </si>
  <si>
    <t>BURGETTSTOWN AREA</t>
  </si>
  <si>
    <t>DUQUESNE CITY</t>
  </si>
  <si>
    <t>MARS AREA</t>
  </si>
  <si>
    <t>UNION</t>
  </si>
  <si>
    <t>YOUGH</t>
  </si>
  <si>
    <t>CARBONDALE AREA</t>
  </si>
  <si>
    <t>MERCER AREA</t>
  </si>
  <si>
    <t>CARLISLE AREA</t>
  </si>
  <si>
    <t>BANGOR AREA</t>
  </si>
  <si>
    <t>TULPEHOCKEN AREA</t>
  </si>
  <si>
    <t>CONEMAUGH VALLEY</t>
  </si>
  <si>
    <t>LOYALSOCK TOWNSHIP</t>
  </si>
  <si>
    <t>PHILADELPHIA CITY</t>
  </si>
  <si>
    <t>BETHLEHEM-CENTER</t>
  </si>
  <si>
    <t>POTTSGROVE</t>
  </si>
  <si>
    <t>MILLERSBURG AREA</t>
  </si>
  <si>
    <t>SOUTHERN TIOGA</t>
  </si>
  <si>
    <t>TROY AREA</t>
  </si>
  <si>
    <t>CRESTWOOD</t>
  </si>
  <si>
    <t>EASTERN LEBANON COUNTY</t>
  </si>
  <si>
    <t>MIFFLIN COUNTY</t>
  </si>
  <si>
    <t>MONTROSE AREA</t>
  </si>
  <si>
    <t>LEHIGHTON AREA</t>
  </si>
  <si>
    <t>HARRISBURG CITY</t>
  </si>
  <si>
    <t>PARKLAND</t>
  </si>
  <si>
    <t>TAMAQUA AREA</t>
  </si>
  <si>
    <t>MANHEIM TOWNSHIP</t>
  </si>
  <si>
    <t>WESTMONT HILLTOP</t>
  </si>
  <si>
    <t>HARMONY AREA</t>
  </si>
  <si>
    <t>KEYSTONE OAKS</t>
  </si>
  <si>
    <t>EASTERN YORK</t>
  </si>
  <si>
    <t>FORT CHERRY</t>
  </si>
  <si>
    <t>DUNMORE</t>
  </si>
  <si>
    <t>CALIFORNIA AREA</t>
  </si>
  <si>
    <t>DUBOIS AREA</t>
  </si>
  <si>
    <t>MID VALLEY</t>
  </si>
  <si>
    <t>NORTH POCONO</t>
  </si>
  <si>
    <t>EAST STROUDSBURG AREA</t>
  </si>
  <si>
    <t>ST. MARYS AREA</t>
  </si>
  <si>
    <t>BLACKLICK VALLEY</t>
  </si>
  <si>
    <t>VALLEY VIEW</t>
  </si>
  <si>
    <t>LOWER MERION</t>
  </si>
  <si>
    <t>MUNCY</t>
  </si>
  <si>
    <t>MONTOURSVILLE AREA</t>
  </si>
  <si>
    <t>SOUTH SIDE AREA</t>
  </si>
  <si>
    <t>ELK LAKE</t>
  </si>
  <si>
    <t>SLIPPERY ROCK AREA</t>
  </si>
  <si>
    <t>NORTH ALLEGHENY</t>
  </si>
  <si>
    <t>CLAYSBURG-KIMMEL</t>
  </si>
  <si>
    <t>POTTSVILLE AREA</t>
  </si>
  <si>
    <t>SOUDERTON AREA</t>
  </si>
  <si>
    <t>SCHUYLKILL HAVEN AREA</t>
  </si>
  <si>
    <t>CENTRAL VALLEY</t>
  </si>
  <si>
    <t>ALBERT GALLATIN AREA</t>
  </si>
  <si>
    <t>PURCHASE LINE</t>
  </si>
  <si>
    <t>NORTHAMPTON AREA</t>
  </si>
  <si>
    <t>SPRINGFIELD TOWNSHIP</t>
  </si>
  <si>
    <t>NEW HOPE-SOLEBURY</t>
  </si>
  <si>
    <t>WESTERN WAYNE</t>
  </si>
  <si>
    <t>FRANKLIN REGIONAL</t>
  </si>
  <si>
    <t>SAUCON VALLEY</t>
  </si>
  <si>
    <t>BROOKVILLE AREA</t>
  </si>
  <si>
    <t>SOUTHERN FULTON</t>
  </si>
  <si>
    <t>CENTRAL DAUPHIN</t>
  </si>
  <si>
    <t>JUNIATA COUNTY</t>
  </si>
  <si>
    <t>QUAKERTOWN COMMUNITY</t>
  </si>
  <si>
    <t>PALMERTON AREA</t>
  </si>
  <si>
    <t>PANTHER VALLEY</t>
  </si>
  <si>
    <t>WEATHERLY AREA</t>
  </si>
  <si>
    <t>KEYSTONE CENTRAL</t>
  </si>
  <si>
    <t>LAKELAND</t>
  </si>
  <si>
    <t>TUNKHANNOCK AREA</t>
  </si>
  <si>
    <t>CENTRAL BUCKS</t>
  </si>
  <si>
    <t>NORTHERN POTTER</t>
  </si>
  <si>
    <t>CENTRAL YORK</t>
  </si>
  <si>
    <t>FOREST AREA</t>
  </si>
  <si>
    <t>CONNELLSVILLE AREA CTC</t>
  </si>
  <si>
    <t>KEYSTONE CENTRAL AVTS</t>
  </si>
  <si>
    <t>MIFFLIN CO ACAD SCI/TECH</t>
  </si>
  <si>
    <t>INDIANA COUNTY AVTS</t>
  </si>
  <si>
    <t>GREENE COUNTY AVTS</t>
  </si>
  <si>
    <t>NRTHN WSTMRLND CO AVTS</t>
  </si>
  <si>
    <t>LEBANON COUNTY AVTS</t>
  </si>
  <si>
    <t>BUTLER COUNTY AVTS</t>
  </si>
  <si>
    <t>DELAWARE COUNTY AVTS</t>
  </si>
  <si>
    <t>LANCASTER COUNTY AVTS</t>
  </si>
  <si>
    <t>LEHIGH COUNTY AVTS</t>
  </si>
  <si>
    <t>ADMIRAL PEARY AVTS</t>
  </si>
  <si>
    <t>NORTHERN TIER CAREER CNTR</t>
  </si>
  <si>
    <t>LAWRENCE COUNTY AVTS</t>
  </si>
  <si>
    <t>COLUMBIA-MONTOUR AVTS</t>
  </si>
  <si>
    <t>CENTRAL PA INST SCI TECH</t>
  </si>
  <si>
    <t>UPPER BUCKS COUNTY AVTS</t>
  </si>
  <si>
    <t>ADAMS CO TECH INSTITUTE</t>
  </si>
  <si>
    <t>CAREER INSTITUTE OF TECH</t>
  </si>
  <si>
    <t>SENECA HIGHLANDS AVTS</t>
  </si>
  <si>
    <t>WEST SIDE AVTS</t>
  </si>
  <si>
    <t>STEEL CENTER AVTS</t>
  </si>
  <si>
    <t>GREATER JOHNSTOWN CTC</t>
  </si>
  <si>
    <t>MONROE COUNTY AVTS</t>
  </si>
  <si>
    <t>PITTSBURGH AVTS</t>
  </si>
  <si>
    <t>E WSTMRLND CO AVTS</t>
  </si>
  <si>
    <t>MCKEESPORT AVTS</t>
  </si>
  <si>
    <t>E MONTGOMERY COUNTY AVTS</t>
  </si>
  <si>
    <t>CLEARFIELD COUNTY AVTS</t>
  </si>
  <si>
    <t>BUCKS COUNTY AVTS</t>
  </si>
  <si>
    <t>WARREN COUNTY AVTS</t>
  </si>
  <si>
    <t>CLARION COUNTY AVTS</t>
  </si>
  <si>
    <t>NORTHUMBERLAND COUNTY AVT</t>
  </si>
  <si>
    <t>VENANGO COUNTY AVTS</t>
  </si>
  <si>
    <t>DAUPHIN COUNTY AVTS</t>
  </si>
  <si>
    <t>YORK COUNTY AVTS</t>
  </si>
  <si>
    <t>PHILADELPHIA CITY AVTS</t>
  </si>
  <si>
    <t>CUMBERLAND PERRY AVTS</t>
  </si>
  <si>
    <t>ERIE CITY AVTS</t>
  </si>
  <si>
    <t>BEAVER COUNTY AVTS</t>
  </si>
  <si>
    <t>C MONTGOMERY COUNTY AVTS</t>
  </si>
  <si>
    <t>FULTON COUNTY VO-TECH</t>
  </si>
  <si>
    <t>PARKWAY WEST AVTS</t>
  </si>
  <si>
    <t>ALTOONA AVTS</t>
  </si>
  <si>
    <t>JEFFERSON CO-DUBOIS AVTS</t>
  </si>
  <si>
    <t>LENAPE AVTS</t>
  </si>
  <si>
    <t>ERIE COUNTY AVTS</t>
  </si>
  <si>
    <t>MON VALLEY AVTS</t>
  </si>
  <si>
    <t>BETHLEHEM AVTS</t>
  </si>
  <si>
    <t>MERCER COUNTY AVTS</t>
  </si>
  <si>
    <t>MIDDLE BUCKS COUNTY AVTS</t>
  </si>
  <si>
    <t>CARBON COUNTY AVTS</t>
  </si>
  <si>
    <t>SUN AVTS</t>
  </si>
  <si>
    <t>HUNTINGDON COUNTY AVTS</t>
  </si>
  <si>
    <t>SCHUYLKILL COUNTY AVTS</t>
  </si>
  <si>
    <t>LACKAWANNA COUNTY AVTS</t>
  </si>
  <si>
    <t>FORBES ROAD EAST AVTS</t>
  </si>
  <si>
    <t>SOMERSET CO TECH CTR</t>
  </si>
  <si>
    <t>CNTL WSTMRLND CO AVTS</t>
  </si>
  <si>
    <t>WESTERN AVTS</t>
  </si>
  <si>
    <t>CENTER FOR ARTS &amp; TECHNOL</t>
  </si>
  <si>
    <t>READING-MUHLENBERG AVTS</t>
  </si>
  <si>
    <t>FAYETTE COUNTY AVTS</t>
  </si>
  <si>
    <t>SUSQUEHANNA COUNTY AVTS</t>
  </si>
  <si>
    <t>NORTH MONTCO AVTS</t>
  </si>
  <si>
    <t>W MONTGOMERY COUNTY AVTS</t>
  </si>
  <si>
    <t>WILKES-BARRE AVTS</t>
  </si>
  <si>
    <t>BERKS COUNTY CAREER &amp; TEC</t>
  </si>
  <si>
    <t>LYCOMING COUNTY VO-TECH</t>
  </si>
  <si>
    <t>CRAWFORD COUNTY AVTS</t>
  </si>
  <si>
    <t>FRANKLIN COUNTY AVTS</t>
  </si>
  <si>
    <t>BEDFORD-EVERETT AVTS</t>
  </si>
  <si>
    <t>A W BEATTIE AVTS</t>
  </si>
  <si>
    <t>HAZLETON AVTS</t>
  </si>
  <si>
    <t>IU 09 SENECA HIGHLANDS</t>
  </si>
  <si>
    <t>IU 14 BERKS COUNTY</t>
  </si>
  <si>
    <t>IU 27 BEAVER VALLEY</t>
  </si>
  <si>
    <t>IU 24 CHESTER</t>
  </si>
  <si>
    <t>IU 20 COLONIAL NORTHAMPTO</t>
  </si>
  <si>
    <t>IU 15 CAPITAL AREA</t>
  </si>
  <si>
    <t>IU 16 CENTRAL SUSQUEHANNA</t>
  </si>
  <si>
    <t>IU 23 MONTGOMERY</t>
  </si>
  <si>
    <t>IU 21 CARBON-LEHIGH</t>
  </si>
  <si>
    <t>IU 01 INTERMEDIATE</t>
  </si>
  <si>
    <t>IU 05 NORTHWEST TRI-COUNT</t>
  </si>
  <si>
    <t>IU 12 LINCOLN</t>
  </si>
  <si>
    <t>IU 22 BUCKS</t>
  </si>
  <si>
    <t>IU 17 BLAST</t>
  </si>
  <si>
    <t>IU 19 NORTHEASTERN</t>
  </si>
  <si>
    <t>IU 25 DELAWARE</t>
  </si>
  <si>
    <t>IU 29 SCHUYLKILL</t>
  </si>
  <si>
    <t>IU 07 WESTMORELAND</t>
  </si>
  <si>
    <t>IU 13 LANCASTER-LEBANON</t>
  </si>
  <si>
    <t>IU 03 ALLEGHENY</t>
  </si>
  <si>
    <t>IU 10 CENTRAL</t>
  </si>
  <si>
    <t>IU 06 RIVERVIEW</t>
  </si>
  <si>
    <t>IU 11 TUSCARORA</t>
  </si>
  <si>
    <t>IU 08 APPALACHIA</t>
  </si>
  <si>
    <t>IU 28 ARIN</t>
  </si>
  <si>
    <t>IU 18 LUZERNE</t>
  </si>
  <si>
    <t>IU 04 MIDWESTERN</t>
  </si>
  <si>
    <t>Type</t>
  </si>
  <si>
    <t>Basic Ed</t>
  </si>
  <si>
    <t>Career and Technical Center</t>
  </si>
  <si>
    <t>Intermediate Unit</t>
  </si>
  <si>
    <t>Aug_BEF_2026</t>
  </si>
  <si>
    <t>Jul_SEF_2026</t>
  </si>
  <si>
    <t>Aug_SPTRA_2026</t>
  </si>
  <si>
    <t>Aug_RTLBG_2026</t>
  </si>
  <si>
    <t>Aug_PupilTrans_2024</t>
  </si>
  <si>
    <t>Sep_PSERS_2024</t>
  </si>
  <si>
    <t>Aug_SS_2024</t>
  </si>
  <si>
    <t>Aug_CTE_2026</t>
  </si>
  <si>
    <t>Aug_SpEdTrans_2024</t>
  </si>
  <si>
    <t>Aug_SpEdCore_2024</t>
  </si>
  <si>
    <t>Jul_EI_2024</t>
  </si>
  <si>
    <t>Aug_EI_2024</t>
  </si>
  <si>
    <t>Jul_MissedPayments</t>
  </si>
  <si>
    <t>Aug_MissedPayments</t>
  </si>
  <si>
    <t>JulAug_MissedPayments</t>
  </si>
  <si>
    <t>sdistrict</t>
  </si>
  <si>
    <t>LEACount</t>
  </si>
  <si>
    <t>AUN1</t>
  </si>
  <si>
    <t>AUN2</t>
  </si>
  <si>
    <t>AUN3</t>
  </si>
  <si>
    <t>AUN4</t>
  </si>
  <si>
    <t>AUN5</t>
  </si>
  <si>
    <t>AUN6</t>
  </si>
  <si>
    <t>AUN7</t>
  </si>
  <si>
    <t>AUN8</t>
  </si>
  <si>
    <t>AUN9</t>
  </si>
  <si>
    <t>AUN10</t>
  </si>
  <si>
    <t>AUN11</t>
  </si>
  <si>
    <t>AUN12</t>
  </si>
  <si>
    <t>AUN13</t>
  </si>
  <si>
    <t>AUN14</t>
  </si>
  <si>
    <t>AUN15</t>
  </si>
  <si>
    <t>AUN16</t>
  </si>
  <si>
    <t>AUN17</t>
  </si>
  <si>
    <t>AUN18</t>
  </si>
  <si>
    <t>AUN19</t>
  </si>
  <si>
    <t>AUN20</t>
  </si>
  <si>
    <t>AUN21</t>
  </si>
  <si>
    <t>AUN22</t>
  </si>
  <si>
    <t>AUN23</t>
  </si>
  <si>
    <t>AUN24</t>
  </si>
  <si>
    <t>AUN25</t>
  </si>
  <si>
    <t>AUN26</t>
  </si>
  <si>
    <t>AUN27</t>
  </si>
  <si>
    <t>AUN28</t>
  </si>
  <si>
    <t>AUN29</t>
  </si>
  <si>
    <t>AUN30</t>
  </si>
  <si>
    <t>AUN31</t>
  </si>
  <si>
    <t>AUN32</t>
  </si>
  <si>
    <t>AUN33</t>
  </si>
  <si>
    <t>AUN34</t>
  </si>
  <si>
    <t>AUN35</t>
  </si>
  <si>
    <t>AUN36</t>
  </si>
  <si>
    <t>AUN37</t>
  </si>
  <si>
    <t>Lname_full</t>
  </si>
  <si>
    <t>First Name</t>
  </si>
  <si>
    <t>Last Name</t>
  </si>
  <si>
    <t>sldu24</t>
  </si>
  <si>
    <t>NumName</t>
  </si>
  <si>
    <t>David G. Argall</t>
  </si>
  <si>
    <t>David</t>
  </si>
  <si>
    <t>Argall</t>
  </si>
  <si>
    <t>(29) David G. Argall</t>
  </si>
  <si>
    <t>Argall, David (29)</t>
  </si>
  <si>
    <t>Lisa Baker</t>
  </si>
  <si>
    <t>Lisa</t>
  </si>
  <si>
    <t>Baker</t>
  </si>
  <si>
    <t>(20) Lisa Baker</t>
  </si>
  <si>
    <t>Baker, Lisa (20)</t>
  </si>
  <si>
    <t>Camera Bartolotta</t>
  </si>
  <si>
    <t>Camera</t>
  </si>
  <si>
    <t>Bartolotta</t>
  </si>
  <si>
    <t>(46) Camera Bartolotta</t>
  </si>
  <si>
    <t>Bartolotta, Camera (46)</t>
  </si>
  <si>
    <t>Lisa M. Boscola</t>
  </si>
  <si>
    <t>Boscola</t>
  </si>
  <si>
    <t>(18) Lisa M. Boscola</t>
  </si>
  <si>
    <t>Boscola, Lisa (18)</t>
  </si>
  <si>
    <t>Michele Brooks</t>
  </si>
  <si>
    <t>Michele</t>
  </si>
  <si>
    <t>Brooks</t>
  </si>
  <si>
    <t>(50) Michele Brooks</t>
  </si>
  <si>
    <t>Brooks, Michele (50)</t>
  </si>
  <si>
    <t>Rosemary Brown</t>
  </si>
  <si>
    <t>Rosemary</t>
  </si>
  <si>
    <t>Brown</t>
  </si>
  <si>
    <t>(40) Rosemary Brown</t>
  </si>
  <si>
    <t>Brown, Rosemary (40)</t>
  </si>
  <si>
    <t>Amanda Cappelletti</t>
  </si>
  <si>
    <t>Amanda</t>
  </si>
  <si>
    <t>Cappelletti</t>
  </si>
  <si>
    <t>(17) Amanda Cappelletti</t>
  </si>
  <si>
    <t>Cappelletti, Amanda (17)</t>
  </si>
  <si>
    <t>Jarrett Coleman</t>
  </si>
  <si>
    <t>Jarrett</t>
  </si>
  <si>
    <t>Coleman</t>
  </si>
  <si>
    <t>(16) Jarrett Coleman</t>
  </si>
  <si>
    <t>Coleman, Jarrett (16)</t>
  </si>
  <si>
    <t>Maria Collett</t>
  </si>
  <si>
    <t>Maria</t>
  </si>
  <si>
    <t>Collett</t>
  </si>
  <si>
    <t>(12) Maria Collett</t>
  </si>
  <si>
    <t>Collett, Maria (12)</t>
  </si>
  <si>
    <t>Carolyn Comitta</t>
  </si>
  <si>
    <t>Carolyn</t>
  </si>
  <si>
    <t>Comitta</t>
  </si>
  <si>
    <t>(19) Carolyn Comitta</t>
  </si>
  <si>
    <t>Comitta, Carolyn (19)</t>
  </si>
  <si>
    <t>Jay Costa, Jr.</t>
  </si>
  <si>
    <t>Jay</t>
  </si>
  <si>
    <t>Costa</t>
  </si>
  <si>
    <t>(43) Jay Costa, Jr.</t>
  </si>
  <si>
    <t>Costa, Jay (43)</t>
  </si>
  <si>
    <t>Lynda Culver</t>
  </si>
  <si>
    <t>Lynda</t>
  </si>
  <si>
    <t>Culver</t>
  </si>
  <si>
    <t>(27) Lynda Culver</t>
  </si>
  <si>
    <t>Culver, Lynda (27)</t>
  </si>
  <si>
    <t>Cris Dush</t>
  </si>
  <si>
    <t>Cris</t>
  </si>
  <si>
    <t>Dush</t>
  </si>
  <si>
    <t>(25) Cris Dush</t>
  </si>
  <si>
    <t>Dush, Cris (25)</t>
  </si>
  <si>
    <t>Frank Farry</t>
  </si>
  <si>
    <t>Frank</t>
  </si>
  <si>
    <t>Farry</t>
  </si>
  <si>
    <t>(6) Frank Farry</t>
  </si>
  <si>
    <t>Farry, Frank (6)</t>
  </si>
  <si>
    <t>Marty Flynn</t>
  </si>
  <si>
    <t>Marty</t>
  </si>
  <si>
    <t>Flynn</t>
  </si>
  <si>
    <t>(22) Marty Flynn</t>
  </si>
  <si>
    <t>Flynn, Marty (22)</t>
  </si>
  <si>
    <t>Wayne D. Fontana</t>
  </si>
  <si>
    <t>Wayne</t>
  </si>
  <si>
    <t>Fontana</t>
  </si>
  <si>
    <t>(42) Wayne D. Fontana</t>
  </si>
  <si>
    <t>Fontana, Wayne (42)</t>
  </si>
  <si>
    <t>Chris Gebhard</t>
  </si>
  <si>
    <t>Chris</t>
  </si>
  <si>
    <t>Gebhard</t>
  </si>
  <si>
    <t>(48) Chris Gebhard</t>
  </si>
  <si>
    <t>Gebhard, Chris (48)</t>
  </si>
  <si>
    <t>Arthur Haywood</t>
  </si>
  <si>
    <t>Arthur</t>
  </si>
  <si>
    <t>Haywood</t>
  </si>
  <si>
    <t>(4) Arthur Haywood</t>
  </si>
  <si>
    <t>Haywood, Arthur (4)</t>
  </si>
  <si>
    <t>Vincent J. Hughes</t>
  </si>
  <si>
    <t>Vincent</t>
  </si>
  <si>
    <t>Hughes</t>
  </si>
  <si>
    <t>(7) Vincent J. Hughes</t>
  </si>
  <si>
    <t>Hughes, Vincent (7)</t>
  </si>
  <si>
    <t>Scott E. Hutchinson</t>
  </si>
  <si>
    <t>Scott</t>
  </si>
  <si>
    <t>Hutchinson</t>
  </si>
  <si>
    <t>(21) Scott E. Hutchinson</t>
  </si>
  <si>
    <t>Hutchinson, Scott (21)</t>
  </si>
  <si>
    <t>John Kane</t>
  </si>
  <si>
    <t>John</t>
  </si>
  <si>
    <t>Kane</t>
  </si>
  <si>
    <t>(9) John Kane</t>
  </si>
  <si>
    <t>Kane, John (9)</t>
  </si>
  <si>
    <t>Timothy Kearney</t>
  </si>
  <si>
    <t>Timothy</t>
  </si>
  <si>
    <t>Kearney</t>
  </si>
  <si>
    <t>(26) Timothy Kearney</t>
  </si>
  <si>
    <t>Kearney, Timothy (26)</t>
  </si>
  <si>
    <t>Dawn Keefer</t>
  </si>
  <si>
    <t>Dawn</t>
  </si>
  <si>
    <t>Keefer</t>
  </si>
  <si>
    <t>(31) Dawn Keefer</t>
  </si>
  <si>
    <t>Keefer, Dawn (31)</t>
  </si>
  <si>
    <t>Patty Kim</t>
  </si>
  <si>
    <t xml:space="preserve">Patty </t>
  </si>
  <si>
    <t>Kim</t>
  </si>
  <si>
    <t>(15) Patty Kim</t>
  </si>
  <si>
    <t>Kim, Patty  (15)</t>
  </si>
  <si>
    <t>Wayne Langerholc, Jr.</t>
  </si>
  <si>
    <t>Langerholc</t>
  </si>
  <si>
    <t>(35) Wayne Langerholc, Jr.</t>
  </si>
  <si>
    <t>Langerholc, Wayne (35)</t>
  </si>
  <si>
    <t>Daniel J. Laughlin</t>
  </si>
  <si>
    <t>Dan</t>
  </si>
  <si>
    <t>Laughlin</t>
  </si>
  <si>
    <t>(49) Daniel J. Laughlin</t>
  </si>
  <si>
    <t>Laughlin, Dan (49)</t>
  </si>
  <si>
    <t>James A. Malone</t>
  </si>
  <si>
    <t>James</t>
  </si>
  <si>
    <t>Malone</t>
  </si>
  <si>
    <t>(36) James A. Malone</t>
  </si>
  <si>
    <t>Malone, James (36)</t>
  </si>
  <si>
    <t>Scott F. Martin</t>
  </si>
  <si>
    <t>Martin</t>
  </si>
  <si>
    <t>(13) Scott F. Martin</t>
  </si>
  <si>
    <t>Martin, Scott (13)</t>
  </si>
  <si>
    <t>Doug Mastriano</t>
  </si>
  <si>
    <t>Doug</t>
  </si>
  <si>
    <t>Mastriano</t>
  </si>
  <si>
    <t>(33) Doug Mastriano</t>
  </si>
  <si>
    <t>Mastriano, Doug (33)</t>
  </si>
  <si>
    <t>Nicholas Miller</t>
  </si>
  <si>
    <t>Nicholas</t>
  </si>
  <si>
    <t>Miller</t>
  </si>
  <si>
    <t>(14) Nicholas Miller</t>
  </si>
  <si>
    <t>Miller, Nicholas (14)</t>
  </si>
  <si>
    <t>Katie Muth</t>
  </si>
  <si>
    <t>Katie</t>
  </si>
  <si>
    <t>Muth</t>
  </si>
  <si>
    <t>(44) Katie Muth</t>
  </si>
  <si>
    <t>Muth, Katie (44)</t>
  </si>
  <si>
    <t>Tracy Pennycuick</t>
  </si>
  <si>
    <t>Tracy</t>
  </si>
  <si>
    <t>Pennycuick</t>
  </si>
  <si>
    <t>(24) Tracy Pennycuick</t>
  </si>
  <si>
    <t>Pennycuick, Tracy (24)</t>
  </si>
  <si>
    <t>Kristin Phillips-Hill</t>
  </si>
  <si>
    <t>Kristin</t>
  </si>
  <si>
    <t>Phillips-Hill</t>
  </si>
  <si>
    <t>(28) Kristin Phillips-Hill</t>
  </si>
  <si>
    <t>Phillips-Hill, Kristin (28)</t>
  </si>
  <si>
    <t>Joe Picozzi</t>
  </si>
  <si>
    <t>Joe</t>
  </si>
  <si>
    <t>Picozzi</t>
  </si>
  <si>
    <t>(5) Joe Picozzi</t>
  </si>
  <si>
    <t>Picozzi, Joe (5)</t>
  </si>
  <si>
    <t>Nick Pisciottano</t>
  </si>
  <si>
    <t>Nick</t>
  </si>
  <si>
    <t>Pisciottano</t>
  </si>
  <si>
    <t>(45) Nick Pisciottano</t>
  </si>
  <si>
    <t>Pisciottano, Nick (45)</t>
  </si>
  <si>
    <t>Joe Pittman</t>
  </si>
  <si>
    <t>Pittman</t>
  </si>
  <si>
    <t>(41) Joe Pittman</t>
  </si>
  <si>
    <t>Pittman, Joe (41)</t>
  </si>
  <si>
    <t>Devlin Robinson</t>
  </si>
  <si>
    <t>Devlin</t>
  </si>
  <si>
    <t>Robinson</t>
  </si>
  <si>
    <t>(37) Devlin Robinson</t>
  </si>
  <si>
    <t>Robinson, Devlin (37)</t>
  </si>
  <si>
    <t>Greg Rothman</t>
  </si>
  <si>
    <t>Greg</t>
  </si>
  <si>
    <t>Rothman</t>
  </si>
  <si>
    <t>(34) Greg Rothman</t>
  </si>
  <si>
    <t>Rothman, Greg (34)</t>
  </si>
  <si>
    <t>Steve Santarsiero</t>
  </si>
  <si>
    <t>Steven</t>
  </si>
  <si>
    <t>Santarsiero</t>
  </si>
  <si>
    <t>(10) Steve Santarsiero</t>
  </si>
  <si>
    <t>Santarsiero, Steven (10)</t>
  </si>
  <si>
    <t>Nikil Saval</t>
  </si>
  <si>
    <t>Nikil</t>
  </si>
  <si>
    <t>Saval</t>
  </si>
  <si>
    <t>(1) Nikil Saval</t>
  </si>
  <si>
    <t>Saval, Nikil (1)</t>
  </si>
  <si>
    <t>Judith L. Schwank</t>
  </si>
  <si>
    <t>Judith</t>
  </si>
  <si>
    <t>Schwank</t>
  </si>
  <si>
    <t>(11) Judith L. Schwank</t>
  </si>
  <si>
    <t>Schwank, Judith (11)</t>
  </si>
  <si>
    <t>Pat Stefano</t>
  </si>
  <si>
    <t>Patrick</t>
  </si>
  <si>
    <t>Stefano</t>
  </si>
  <si>
    <t>(32) Pat Stefano</t>
  </si>
  <si>
    <t>Stefano, Patrick (32)</t>
  </si>
  <si>
    <t>Sharif Street</t>
  </si>
  <si>
    <t>Sharif</t>
  </si>
  <si>
    <t>Street</t>
  </si>
  <si>
    <t>(3) Sharif Street</t>
  </si>
  <si>
    <t>Street, Sharif (3)</t>
  </si>
  <si>
    <t>Christine M. Tartaglione</t>
  </si>
  <si>
    <t>Christine</t>
  </si>
  <si>
    <t>Tartaglione</t>
  </si>
  <si>
    <t>(2) Christine M. Tartaglione</t>
  </si>
  <si>
    <t>Tartaglione, Christine (2)</t>
  </si>
  <si>
    <t>Elder A. Vogel, Jr.</t>
  </si>
  <si>
    <t>Elder</t>
  </si>
  <si>
    <t>Vogel</t>
  </si>
  <si>
    <t>(47) Elder A. Vogel, Jr.</t>
  </si>
  <si>
    <t>Vogel, Elder (47)</t>
  </si>
  <si>
    <t>Judith Ward</t>
  </si>
  <si>
    <t>Judy</t>
  </si>
  <si>
    <t>Ward</t>
  </si>
  <si>
    <t>(30) Judith Ward</t>
  </si>
  <si>
    <t>Ward, Judy (30)</t>
  </si>
  <si>
    <t>Kim L. Ward</t>
  </si>
  <si>
    <t>(39) Kim L. Ward</t>
  </si>
  <si>
    <t>Ward, Kim (39)</t>
  </si>
  <si>
    <t>Anthony H. Williams</t>
  </si>
  <si>
    <t>Anthony Hardy</t>
  </si>
  <si>
    <t>Williams</t>
  </si>
  <si>
    <t>(8) Anthony H. Williams</t>
  </si>
  <si>
    <t>Williams, Anthony Hardy (8)</t>
  </si>
  <si>
    <t>Lindsey Williams</t>
  </si>
  <si>
    <t>Lindsey</t>
  </si>
  <si>
    <t>(38) Lindsey Williams</t>
  </si>
  <si>
    <t>Williams, Lindsey (38)</t>
  </si>
  <si>
    <t>E. Eugene Yaw</t>
  </si>
  <si>
    <t>Gene</t>
  </si>
  <si>
    <t>Yaw</t>
  </si>
  <si>
    <t>(23) E. Eugene Yaw</t>
  </si>
  <si>
    <t>Yaw, Gene (23)</t>
  </si>
  <si>
    <t>Data missed pays</t>
  </si>
  <si>
    <r>
      <t xml:space="preserve">Select State Senator </t>
    </r>
    <r>
      <rPr>
        <b/>
        <sz val="11"/>
        <rFont val="Aptos Narrow"/>
        <family val="2"/>
      </rPr>
      <t>↓ (Sorted by last name, (district #)</t>
    </r>
  </si>
  <si>
    <t>State Senate District</t>
  </si>
  <si>
    <t>State Senator</t>
  </si>
  <si>
    <t>Special Education Subsidy</t>
  </si>
  <si>
    <t>Description</t>
  </si>
  <si>
    <t>Subsidy or Funding Title</t>
  </si>
  <si>
    <t>Early Intervention</t>
  </si>
  <si>
    <t>LEA Type</t>
  </si>
  <si>
    <t>SD</t>
  </si>
  <si>
    <t>IU</t>
  </si>
  <si>
    <t>Basic Education Funding</t>
  </si>
  <si>
    <t>State Property Tax Reduction Allocation</t>
  </si>
  <si>
    <t>Ready To Learn Block Grant</t>
  </si>
  <si>
    <t>Pupil Transportation Subsidy</t>
  </si>
  <si>
    <t>School Employees Social Security</t>
  </si>
  <si>
    <t>SD/CTC/IU</t>
  </si>
  <si>
    <t>IU Special Education Transportation</t>
  </si>
  <si>
    <t>IU Core Services Funding</t>
  </si>
  <si>
    <t>Secondary Career and Technical Education Subsidy</t>
  </si>
  <si>
    <t>SD/CTC</t>
  </si>
  <si>
    <t>REGIONNAME</t>
  </si>
  <si>
    <t>Southwestern</t>
  </si>
  <si>
    <t>Western</t>
  </si>
  <si>
    <t>Midwestern</t>
  </si>
  <si>
    <t>Northwestern</t>
  </si>
  <si>
    <t>Central</t>
  </si>
  <si>
    <t>Central-Western</t>
  </si>
  <si>
    <t>Southern</t>
  </si>
  <si>
    <t>Eastern</t>
  </si>
  <si>
    <t>Northeastern</t>
  </si>
  <si>
    <t>Mideastern</t>
  </si>
  <si>
    <t>Southeastern</t>
  </si>
  <si>
    <t xml:space="preserve">Source. PSEA Research based upon a payment scheduled provided by the Pennsylvania Department of Education's Bureau of Financial Operations and supplemented by information provided by the Pennsylvania Association of School Business Officials (PASBO). </t>
  </si>
  <si>
    <t xml:space="preserve">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t>
  </si>
  <si>
    <t>PSEA Region</t>
  </si>
  <si>
    <t>Total</t>
  </si>
  <si>
    <t>Oct_BEF_2026</t>
  </si>
  <si>
    <t>Sep_SEF_2026</t>
  </si>
  <si>
    <t>Oct_SPTRA_2026</t>
  </si>
  <si>
    <t>Oct_RTLBG_2026</t>
  </si>
  <si>
    <t>Oct_CTE_2026</t>
  </si>
  <si>
    <t>Sep_MissedPayments</t>
  </si>
  <si>
    <t>Oct_MissedPayments</t>
  </si>
  <si>
    <t>MU_JulAug_5yAvg</t>
  </si>
  <si>
    <t>StSh_MU_JulAgu_5yAvg</t>
  </si>
  <si>
    <t>StateRev_ShTot</t>
  </si>
  <si>
    <t>StRevAll_5yrAvg</t>
  </si>
  <si>
    <t>StExpAll_5yrAvg</t>
  </si>
  <si>
    <t>FB_CAU_A</t>
  </si>
  <si>
    <t>ExpPerDay</t>
  </si>
  <si>
    <t>v_10_6111_0_B</t>
  </si>
  <si>
    <t>flag_budget25miss</t>
  </si>
  <si>
    <t>flag_missing_CTC</t>
  </si>
  <si>
    <t>PTAX_DaysofExp</t>
  </si>
  <si>
    <t>MissedPays_DaysofExp</t>
  </si>
  <si>
    <t>StSub_DaysofExp</t>
  </si>
  <si>
    <t>FundBal_DaysofExp</t>
  </si>
  <si>
    <t>This subsidy is paid every other month starting in July. The first payment is 15% of the total appropriation. It was assumed the General Assembly will adopt the Governor's recommended appropriation for the special education subsidy for 2025-26. Function code 7271 in the PA Office of the Budget's Chart of Accounts for PA Local Educational Agencies.</t>
  </si>
  <si>
    <t>This subsidy is paid monthly on the 21st of every month. It was assumed the first payment would be 8% of the total appropriation. The dollar figures are based on 2023-24 appropriation derived from the annual financial reports submitted by the Intermediate Unit's to the department of education. Function code 7272 recorded on fund 26 in the PA Office of the Budget's Chart of Accounts for PA Local Educational Agencies.</t>
  </si>
  <si>
    <t>According to the Pennsylvania Association of School Business Officers (PASBO) this subsidy is paid in two installments in August and October. It was assumed the first payment would equal 45% of the total appropriation. It was assumed the General Assembly will adopt the Governor's recommended appropriation for the Ready To Learn Block Grant for 2025-26. Function code 7505 in the PA Office of the Budget's Chart of Accounts for PA Local Educational Agencies.</t>
  </si>
  <si>
    <t>This subsidy is paid in five installments with the first payment in August. It was assumed the first four payments would be 18% of the total appropriation with the remainder in the final payment. The dollar figures are based on 2023-24 appropriation derived from the annual financial reports submitted by school districts to the Department of Education. Function code 7311 in the PA Office of the Budget's Chart of Accounts for PA Local Educational Agencies.</t>
  </si>
  <si>
    <t>This subsidy is paid in four installments with the first payment in August. It was assumed the first three payments would be 23% of the total appropriation with the remainder in the final payment. The dollar figures are based on 2023-24 appropriation derived from the annual financial reports submitted by school districts, career and technical centers, and intermediate units to the department of education. Function code 7810 in the PA Office of the Budget's Chart of Accounts for PA Local Educational Agencies.</t>
  </si>
  <si>
    <t>This subsidy is paid in three installment with the first payment in August. It was assumed the first two payments would be 30% of the total appropriation with the remainder in the final payment. The dollar figures are based on 2023-24 appropriation derived from the annual financial reports submitted by intermediate units to the department of education. Function code 7313 in the PA Office of the Budget's Chart of Accounts for PA Local Educational Agencies.</t>
  </si>
  <si>
    <t>This subsidy is paid in three installments with the first payment in August. It was assumed the first two payments would be 30% of the total appropriation with the remainder in the final payment. The dollar figures are based on 2023-24 appropriation derived from the annual financial reports submitted by intermediate units to the department of education. Function code 7271 recorded on funds 23, 25, &amp; 26 in the PA Office of the Budget's Chart of Accounts for PA Local Educational Agencies.</t>
  </si>
  <si>
    <t>This subsidy is paid in six installment with the first payment in August. It was assumed the first five payments would be 15% of the total appropriation with the remainder in the final payment. It was assumed the General Assembly will adopt the Governor's recommended appropriation for the career and technical education in 2025-26. Function code 7220 in the PA Office of the Budget's Chart of Accounts for PA Local Educational Agencies.</t>
  </si>
  <si>
    <t>School Employees' Retirement</t>
  </si>
  <si>
    <t>This subsidy is paid every other month starting in August. The first five payments are 15% of the total appropriation with the remainder of the appropriation due in the last payment. The first five payments are on the last Thursday in the month and the June payment is on the 1st. It was assumed the General Assembly will adopt the Governor's recommended appropriation for the basic education subsidy for 2025-26. Function code 7111 in the PA Office of the Budget's Chart of Accounts for PA Local Educational Agencies.</t>
  </si>
  <si>
    <t>First Subsidy Payments in July</t>
  </si>
  <si>
    <t>First Subsidy Payments in August</t>
  </si>
  <si>
    <t>First Subsidy Payment in September</t>
  </si>
  <si>
    <t>School District</t>
  </si>
  <si>
    <t xml:space="preserve">Budgeted Property Tax Collections (2024-25) </t>
  </si>
  <si>
    <t>Revenues Expressed As Days of Expenditure</t>
  </si>
  <si>
    <t>July &amp; August State Subsidy Payments</t>
  </si>
  <si>
    <t>All State Subsidies (2023-24)</t>
  </si>
  <si>
    <t>Appropriable Fund Balance (2023-24)</t>
  </si>
  <si>
    <t>Assumptions and data sources for estimating the subsidy payments due to schools from the Pennsylvania Department of Education</t>
  </si>
  <si>
    <t>hdistrict</t>
  </si>
  <si>
    <t>sldl24</t>
  </si>
  <si>
    <t>Aerion Abney</t>
  </si>
  <si>
    <t>Aerion</t>
  </si>
  <si>
    <t>Abney</t>
  </si>
  <si>
    <t>(19) Aerion Abney</t>
  </si>
  <si>
    <t>Marc Anderson</t>
  </si>
  <si>
    <t>Marc</t>
  </si>
  <si>
    <t>Anderson</t>
  </si>
  <si>
    <t>(92) Marc Anderson</t>
  </si>
  <si>
    <t>Mike Armanini</t>
  </si>
  <si>
    <t>Mike</t>
  </si>
  <si>
    <t>Armanini</t>
  </si>
  <si>
    <t>(75) Mike Armanini</t>
  </si>
  <si>
    <t>Jacob Banta</t>
  </si>
  <si>
    <t>Jacob</t>
  </si>
  <si>
    <t>Banta</t>
  </si>
  <si>
    <t>(4) Jacob Banta</t>
  </si>
  <si>
    <t>Scott Barger</t>
  </si>
  <si>
    <t>Barger</t>
  </si>
  <si>
    <t>(80) Scott Barger</t>
  </si>
  <si>
    <t>James Barton</t>
  </si>
  <si>
    <t xml:space="preserve">James </t>
  </si>
  <si>
    <t>Barton</t>
  </si>
  <si>
    <t>(124) James Barton</t>
  </si>
  <si>
    <t>Josh Bashline</t>
  </si>
  <si>
    <t xml:space="preserve">Josh </t>
  </si>
  <si>
    <t>Bashline</t>
  </si>
  <si>
    <t>(63) Josh Bashline</t>
  </si>
  <si>
    <t>Anthony Bellmon</t>
  </si>
  <si>
    <t>Anthony</t>
  </si>
  <si>
    <t>Bellmon</t>
  </si>
  <si>
    <t>(203) Anthony Bellmon</t>
  </si>
  <si>
    <t>Jessica Benham</t>
  </si>
  <si>
    <t>Jessica</t>
  </si>
  <si>
    <t>Benham</t>
  </si>
  <si>
    <t>(36) Jessica Benham</t>
  </si>
  <si>
    <t>Kerry A. Benninghoff</t>
  </si>
  <si>
    <t xml:space="preserve">Kerry </t>
  </si>
  <si>
    <t>Benninghoff</t>
  </si>
  <si>
    <t>(171) Kerry A. Benninghoff</t>
  </si>
  <si>
    <t>Aaron Joseph Bernstine</t>
  </si>
  <si>
    <t>Aaron</t>
  </si>
  <si>
    <t>Bernstine</t>
  </si>
  <si>
    <t>(8) Aaron Joseph Bernstine</t>
  </si>
  <si>
    <t>Ryan A. Bizzarro</t>
  </si>
  <si>
    <t xml:space="preserve">Ryan </t>
  </si>
  <si>
    <t>Bizzarro</t>
  </si>
  <si>
    <t>(3) Ryan A. Bizzarro</t>
  </si>
  <si>
    <t>Tim Bonner</t>
  </si>
  <si>
    <t>Bonner</t>
  </si>
  <si>
    <t>(17) Tim Bonner</t>
  </si>
  <si>
    <t>Stephanie Borowicz</t>
  </si>
  <si>
    <t>Stephanie</t>
  </si>
  <si>
    <t>Borowicz</t>
  </si>
  <si>
    <t>(76) Stephanie Borowicz</t>
  </si>
  <si>
    <t>Lisa Borowski</t>
  </si>
  <si>
    <t>Borowski</t>
  </si>
  <si>
    <t>(168) Lisa Borowski</t>
  </si>
  <si>
    <t>Heather Boyd</t>
  </si>
  <si>
    <t>Heather</t>
  </si>
  <si>
    <t>Boyd</t>
  </si>
  <si>
    <t>(163) Heather Boyd</t>
  </si>
  <si>
    <t>Matthew D. Bradford</t>
  </si>
  <si>
    <t xml:space="preserve">Matthew </t>
  </si>
  <si>
    <t>Bradford</t>
  </si>
  <si>
    <t>(70) Matthew D. Bradford</t>
  </si>
  <si>
    <t>Timothy Brennan</t>
  </si>
  <si>
    <t>Brennan</t>
  </si>
  <si>
    <t>(29) Timothy Brennan</t>
  </si>
  <si>
    <t>Tim Briggs</t>
  </si>
  <si>
    <t>Tim</t>
  </si>
  <si>
    <t>Briggs</t>
  </si>
  <si>
    <t>(149) Tim Briggs</t>
  </si>
  <si>
    <t>Marla Brown</t>
  </si>
  <si>
    <t>Marla</t>
  </si>
  <si>
    <t>(9) Marla Brown</t>
  </si>
  <si>
    <t>Amen Brown</t>
  </si>
  <si>
    <t>Amen</t>
  </si>
  <si>
    <t>(10) Amen Brown</t>
  </si>
  <si>
    <t>Danilo Burgos</t>
  </si>
  <si>
    <t>Danilo</t>
  </si>
  <si>
    <t>Burgos</t>
  </si>
  <si>
    <t>(197) Danilo Burgos</t>
  </si>
  <si>
    <t>Frank Burns</t>
  </si>
  <si>
    <t xml:space="preserve">Frank </t>
  </si>
  <si>
    <t>Burns</t>
  </si>
  <si>
    <t>(72) Frank Burns</t>
  </si>
  <si>
    <t>Andre Carroll</t>
  </si>
  <si>
    <t>Andre</t>
  </si>
  <si>
    <t>Carroll</t>
  </si>
  <si>
    <t>(201) Andre Carroll</t>
  </si>
  <si>
    <t>Martin T. Causer</t>
  </si>
  <si>
    <t xml:space="preserve">Martin </t>
  </si>
  <si>
    <t>Causer</t>
  </si>
  <si>
    <t>(67) Martin T. Causer</t>
  </si>
  <si>
    <t>Johanny Cepeda-Freytiz</t>
  </si>
  <si>
    <t>Johanny</t>
  </si>
  <si>
    <t>Cepeda-Freytiz</t>
  </si>
  <si>
    <t>(129) Johanny Cepeda-Freytiz</t>
  </si>
  <si>
    <t>Morgan Cephas</t>
  </si>
  <si>
    <t>Morgan</t>
  </si>
  <si>
    <t>Cephas</t>
  </si>
  <si>
    <t>(192) Morgan Cephas</t>
  </si>
  <si>
    <t>Melissa Cerrato</t>
  </si>
  <si>
    <t>Melissa</t>
  </si>
  <si>
    <t>Cerrato</t>
  </si>
  <si>
    <t>(151) Melissa Cerrato</t>
  </si>
  <si>
    <t>Joe Ciresi</t>
  </si>
  <si>
    <t>Ciresi</t>
  </si>
  <si>
    <t>(146) Joe Ciresi</t>
  </si>
  <si>
    <t>H. Scott Conklin</t>
  </si>
  <si>
    <t>H. Scott</t>
  </si>
  <si>
    <t>Conklin</t>
  </si>
  <si>
    <t>(77) H. Scott Conklin</t>
  </si>
  <si>
    <t>Bud Cook</t>
  </si>
  <si>
    <t>Donald</t>
  </si>
  <si>
    <t xml:space="preserve">Cook </t>
  </si>
  <si>
    <t>(50) Bud Cook</t>
  </si>
  <si>
    <t>Jill Cooper</t>
  </si>
  <si>
    <t xml:space="preserve">Jill </t>
  </si>
  <si>
    <t>Cooper</t>
  </si>
  <si>
    <t>(55) Jill Cooper</t>
  </si>
  <si>
    <t>Gina Curry</t>
  </si>
  <si>
    <t>Gina</t>
  </si>
  <si>
    <t>Curry</t>
  </si>
  <si>
    <t>(164) Gina Curry</t>
  </si>
  <si>
    <t>Bryan Cutler</t>
  </si>
  <si>
    <t xml:space="preserve">Bryan </t>
  </si>
  <si>
    <t>Cutler</t>
  </si>
  <si>
    <t>(100) Bryan Cutler</t>
  </si>
  <si>
    <t>Joe D'Orsie</t>
  </si>
  <si>
    <t>D'Orsie</t>
  </si>
  <si>
    <t>(47) Joe D'Orsie</t>
  </si>
  <si>
    <t>Mary Jo Daley</t>
  </si>
  <si>
    <t>Mary Jo</t>
  </si>
  <si>
    <t>Daley</t>
  </si>
  <si>
    <t>(148) Mary Jo Daley</t>
  </si>
  <si>
    <t>Eric Davanzo</t>
  </si>
  <si>
    <t>Eric</t>
  </si>
  <si>
    <t>Davanzo</t>
  </si>
  <si>
    <t>(58) Eric Davanzo</t>
  </si>
  <si>
    <t>Nate Davidson</t>
  </si>
  <si>
    <t>Nate</t>
  </si>
  <si>
    <t>Davidson</t>
  </si>
  <si>
    <t>(103) Nate Davidson</t>
  </si>
  <si>
    <t>Tina M. Davis</t>
  </si>
  <si>
    <t xml:space="preserve">Tina </t>
  </si>
  <si>
    <t>Davis</t>
  </si>
  <si>
    <t>(141) Tina M. Davis</t>
  </si>
  <si>
    <t>Jason Dawkins</t>
  </si>
  <si>
    <t>Jason</t>
  </si>
  <si>
    <t>Dawkins</t>
  </si>
  <si>
    <t>(179) Jason Dawkins</t>
  </si>
  <si>
    <t>Gary Day</t>
  </si>
  <si>
    <t>Gary</t>
  </si>
  <si>
    <t>Day</t>
  </si>
  <si>
    <t>(187) Gary Day</t>
  </si>
  <si>
    <t>Daniel J. Deasy</t>
  </si>
  <si>
    <t>Daniel</t>
  </si>
  <si>
    <t>Deasy</t>
  </si>
  <si>
    <t>(27) Daniel J. Deasy</t>
  </si>
  <si>
    <t>David Delloso</t>
  </si>
  <si>
    <t>Delloso</t>
  </si>
  <si>
    <t>(162) David Delloso</t>
  </si>
  <si>
    <t>Sheryl M. Delozier</t>
  </si>
  <si>
    <t>Sheryl</t>
  </si>
  <si>
    <t>Delozier</t>
  </si>
  <si>
    <t>(88) Sheryl M. Delozier</t>
  </si>
  <si>
    <t>Russ Diamond</t>
  </si>
  <si>
    <t>Russ</t>
  </si>
  <si>
    <t>Diamond</t>
  </si>
  <si>
    <t>(102) Russ Diamond</t>
  </si>
  <si>
    <t>Kyle Donahue</t>
  </si>
  <si>
    <t>Kyle</t>
  </si>
  <si>
    <t>Donahue</t>
  </si>
  <si>
    <t>(113) Kyle Donahue</t>
  </si>
  <si>
    <t>Sean Dougherty</t>
  </si>
  <si>
    <t>Sean</t>
  </si>
  <si>
    <t>Dougherty</t>
  </si>
  <si>
    <t>(172) Sean Dougherty</t>
  </si>
  <si>
    <t>Torren Ecker</t>
  </si>
  <si>
    <t>Torren</t>
  </si>
  <si>
    <t>Ecker</t>
  </si>
  <si>
    <t>(193) Torren Ecker</t>
  </si>
  <si>
    <t>Joe Emrick</t>
  </si>
  <si>
    <t>Joseph</t>
  </si>
  <si>
    <t>Emrick</t>
  </si>
  <si>
    <t>(137) Joe Emrick</t>
  </si>
  <si>
    <t>Mindy Fee</t>
  </si>
  <si>
    <t>Mindy</t>
  </si>
  <si>
    <t>Fee</t>
  </si>
  <si>
    <t>(37) Mindy Fee</t>
  </si>
  <si>
    <t>Elizabeth Fiedler</t>
  </si>
  <si>
    <t xml:space="preserve">Elizabeth </t>
  </si>
  <si>
    <t>Fiedler</t>
  </si>
  <si>
    <t>(184) Elizabeth Fiedler</t>
  </si>
  <si>
    <t>Wendy Fink</t>
  </si>
  <si>
    <t>Wendy</t>
  </si>
  <si>
    <t>Fink</t>
  </si>
  <si>
    <t>(94) Wendy Fink</t>
  </si>
  <si>
    <t>Justin Fleming</t>
  </si>
  <si>
    <t>Justin</t>
  </si>
  <si>
    <t>Fleming</t>
  </si>
  <si>
    <t>(105) Justin Fleming</t>
  </si>
  <si>
    <t>Jamie Flick</t>
  </si>
  <si>
    <t>Jamie</t>
  </si>
  <si>
    <t>Flick</t>
  </si>
  <si>
    <t>(83) Jamie Flick</t>
  </si>
  <si>
    <t>Ann Flood</t>
  </si>
  <si>
    <t>Ann</t>
  </si>
  <si>
    <t>Flood</t>
  </si>
  <si>
    <t>(138) Ann Flood</t>
  </si>
  <si>
    <t>Dan Frankel</t>
  </si>
  <si>
    <t xml:space="preserve">Dan </t>
  </si>
  <si>
    <t>Frankel</t>
  </si>
  <si>
    <t>(23) Dan Frankel</t>
  </si>
  <si>
    <t>Robert Freeman</t>
  </si>
  <si>
    <t xml:space="preserve">Robert </t>
  </si>
  <si>
    <t>Freeman</t>
  </si>
  <si>
    <t>(136) Robert Freeman</t>
  </si>
  <si>
    <t>Paul Friel</t>
  </si>
  <si>
    <t xml:space="preserve">Paul </t>
  </si>
  <si>
    <t>Friel</t>
  </si>
  <si>
    <t>(26) Paul Friel</t>
  </si>
  <si>
    <t>Jonathan A. Fritz</t>
  </si>
  <si>
    <t>Jonathan</t>
  </si>
  <si>
    <t>Fritz</t>
  </si>
  <si>
    <t>(111) Jonathan A. Fritz</t>
  </si>
  <si>
    <t>Patrick Gallagher</t>
  </si>
  <si>
    <t>Gallagher</t>
  </si>
  <si>
    <t>(173) Patrick Gallagher</t>
  </si>
  <si>
    <t>Valerie Gaydos</t>
  </si>
  <si>
    <t>Valerie</t>
  </si>
  <si>
    <t>Gaydos</t>
  </si>
  <si>
    <t>(44) Valerie Gaydos</t>
  </si>
  <si>
    <t>Mark M. Gillen</t>
  </si>
  <si>
    <t xml:space="preserve">Mark </t>
  </si>
  <si>
    <t>Gillen</t>
  </si>
  <si>
    <t>(128) Mark M. Gillen</t>
  </si>
  <si>
    <t>Jose Giral</t>
  </si>
  <si>
    <t xml:space="preserve">Jose </t>
  </si>
  <si>
    <t>Giral</t>
  </si>
  <si>
    <t>(180) Jose Giral</t>
  </si>
  <si>
    <t>Barbara Gleim</t>
  </si>
  <si>
    <t xml:space="preserve">Barbara </t>
  </si>
  <si>
    <t>Gleim</t>
  </si>
  <si>
    <t>(199) Barbara Gleim</t>
  </si>
  <si>
    <t>Roni Green</t>
  </si>
  <si>
    <t>Gwendolyn</t>
  </si>
  <si>
    <t>Green</t>
  </si>
  <si>
    <t>(190) Roni Green</t>
  </si>
  <si>
    <t>Keith J. Greiner</t>
  </si>
  <si>
    <t>Keith</t>
  </si>
  <si>
    <t>Greiner</t>
  </si>
  <si>
    <t>(43) Keith J. Greiner</t>
  </si>
  <si>
    <t>Seth M. Grove</t>
  </si>
  <si>
    <t xml:space="preserve">Seth </t>
  </si>
  <si>
    <t>Grove</t>
  </si>
  <si>
    <t>(196) Seth M. Grove</t>
  </si>
  <si>
    <t>Nancy Guenst</t>
  </si>
  <si>
    <t>Nancy</t>
  </si>
  <si>
    <t>Guenst</t>
  </si>
  <si>
    <t>(152) Nancy Guenst</t>
  </si>
  <si>
    <t>Manuel Guzman</t>
  </si>
  <si>
    <t>Manuel</t>
  </si>
  <si>
    <t>Guzman</t>
  </si>
  <si>
    <t>(127) Manuel Guzman</t>
  </si>
  <si>
    <t>James Haddock</t>
  </si>
  <si>
    <t>Haddock</t>
  </si>
  <si>
    <t>(118) James Haddock</t>
  </si>
  <si>
    <t>Joe Hamm</t>
  </si>
  <si>
    <t>Hamm</t>
  </si>
  <si>
    <t>(84) Joe Hamm</t>
  </si>
  <si>
    <t>Liz Hanbidge</t>
  </si>
  <si>
    <t>Liz</t>
  </si>
  <si>
    <t>Hanbidge</t>
  </si>
  <si>
    <t>(61) Liz Hanbidge</t>
  </si>
  <si>
    <t>Patrick J. Harkins</t>
  </si>
  <si>
    <t>Harkins</t>
  </si>
  <si>
    <t>(1) Patrick J. Harkins</t>
  </si>
  <si>
    <t>Keith Harris</t>
  </si>
  <si>
    <t>Harris</t>
  </si>
  <si>
    <t>(195) Keith Harris</t>
  </si>
  <si>
    <t>Jordan A. Harris</t>
  </si>
  <si>
    <t>Jordan</t>
  </si>
  <si>
    <t>(186) Jordan A. Harris</t>
  </si>
  <si>
    <t>Doyle Heffley</t>
  </si>
  <si>
    <t>Doyle</t>
  </si>
  <si>
    <t>Heffley</t>
  </si>
  <si>
    <t>(122) Doyle Heffley</t>
  </si>
  <si>
    <t>Carol Hill-Evans</t>
  </si>
  <si>
    <t>Carol</t>
  </si>
  <si>
    <t>Hill-Evans</t>
  </si>
  <si>
    <t>(95) Carol Hill-Evans</t>
  </si>
  <si>
    <t>Joseph Hogan</t>
  </si>
  <si>
    <t>Hogan</t>
  </si>
  <si>
    <t>(142) Joseph Hogan</t>
  </si>
  <si>
    <t>Joe Hohenstein</t>
  </si>
  <si>
    <t xml:space="preserve">Joe </t>
  </si>
  <si>
    <t>Hohenstein</t>
  </si>
  <si>
    <t>(177) Joe Hohenstein</t>
  </si>
  <si>
    <t>Kristine Howard</t>
  </si>
  <si>
    <t>Kristine</t>
  </si>
  <si>
    <t>Howard</t>
  </si>
  <si>
    <t>(167) Kristine Howard</t>
  </si>
  <si>
    <t>John Inglis</t>
  </si>
  <si>
    <t xml:space="preserve">John </t>
  </si>
  <si>
    <t>Inglis</t>
  </si>
  <si>
    <t>(38) John Inglis</t>
  </si>
  <si>
    <t>Richard Irvin</t>
  </si>
  <si>
    <t>Richard</t>
  </si>
  <si>
    <t>Irvin</t>
  </si>
  <si>
    <t>(81) Richard Irvin</t>
  </si>
  <si>
    <t>Marylouise Isaacson</t>
  </si>
  <si>
    <t>Marylouise</t>
  </si>
  <si>
    <t>Isaacson</t>
  </si>
  <si>
    <t>(175) Marylouise Isaacson</t>
  </si>
  <si>
    <t>R. Lee James</t>
  </si>
  <si>
    <t>Lee</t>
  </si>
  <si>
    <t>(64) R. Lee James</t>
  </si>
  <si>
    <t>Mike Jones</t>
  </si>
  <si>
    <t>Jones</t>
  </si>
  <si>
    <t>(93) Mike Jones</t>
  </si>
  <si>
    <t>Thomas Jones</t>
  </si>
  <si>
    <t xml:space="preserve">Thomas </t>
  </si>
  <si>
    <t>(98) Thomas Jones</t>
  </si>
  <si>
    <t>Joshua Kail</t>
  </si>
  <si>
    <t>Joshua</t>
  </si>
  <si>
    <t>Kail</t>
  </si>
  <si>
    <t>(15) Joshua Kail</t>
  </si>
  <si>
    <t>Rob W. Kauffman</t>
  </si>
  <si>
    <t>Kauffman</t>
  </si>
  <si>
    <t>(89) Rob W. Kauffman</t>
  </si>
  <si>
    <t>Carol Kazeem</t>
  </si>
  <si>
    <t>Kazeem</t>
  </si>
  <si>
    <t>(159) Carol Kazeem</t>
  </si>
  <si>
    <t>Malcolm Kenyatta</t>
  </si>
  <si>
    <t>Malcolm</t>
  </si>
  <si>
    <t>Kenyatta</t>
  </si>
  <si>
    <t>(181) Malcolm Kenyatta</t>
  </si>
  <si>
    <t>Dallas Kephart</t>
  </si>
  <si>
    <t>Dallas</t>
  </si>
  <si>
    <t>Kephart</t>
  </si>
  <si>
    <t>(73) Dallas Kephart</t>
  </si>
  <si>
    <t>Joseph Kerwin</t>
  </si>
  <si>
    <t>Kerwin</t>
  </si>
  <si>
    <t>(125) Joseph Kerwin</t>
  </si>
  <si>
    <t>Tarik Khan</t>
  </si>
  <si>
    <t>Tarik</t>
  </si>
  <si>
    <t>Khan</t>
  </si>
  <si>
    <t>(194) Tarik Khan</t>
  </si>
  <si>
    <t>Emily Kinkead</t>
  </si>
  <si>
    <t>Emily</t>
  </si>
  <si>
    <t>Kinkead</t>
  </si>
  <si>
    <t>(20) Emily Kinkead</t>
  </si>
  <si>
    <t>Kate Klunk</t>
  </si>
  <si>
    <t>Kate</t>
  </si>
  <si>
    <t>Klunk</t>
  </si>
  <si>
    <t>(169) Kate Klunk</t>
  </si>
  <si>
    <t>Bridget Malloy Kosierowski</t>
  </si>
  <si>
    <t>Bridget</t>
  </si>
  <si>
    <t>Kosierowski</t>
  </si>
  <si>
    <t>(114) Bridget Malloy Kosierowski</t>
  </si>
  <si>
    <t>Roman Kozak</t>
  </si>
  <si>
    <t>Roman</t>
  </si>
  <si>
    <t>Kozak</t>
  </si>
  <si>
    <t>(14) Roman Kozak</t>
  </si>
  <si>
    <t>Rick Krajewski</t>
  </si>
  <si>
    <t>Rick</t>
  </si>
  <si>
    <t>Krajewski</t>
  </si>
  <si>
    <t>(188) Rick Krajewski</t>
  </si>
  <si>
    <t>Leanne Krueger</t>
  </si>
  <si>
    <t>Leanne</t>
  </si>
  <si>
    <t>Krueger-Braneky</t>
  </si>
  <si>
    <t>(161) Leanne Krueger</t>
  </si>
  <si>
    <t>Charity Krupa</t>
  </si>
  <si>
    <t>Charity</t>
  </si>
  <si>
    <t>Krupa</t>
  </si>
  <si>
    <t>(51) Charity Krupa</t>
  </si>
  <si>
    <t>Anita Astorino Kulik</t>
  </si>
  <si>
    <t>Anita</t>
  </si>
  <si>
    <t>Kulilk</t>
  </si>
  <si>
    <t>(45) Anita Astorino Kulik</t>
  </si>
  <si>
    <t>Thomas Kutz</t>
  </si>
  <si>
    <t>Thomas</t>
  </si>
  <si>
    <t>Kutz</t>
  </si>
  <si>
    <t>(87) Thomas Kutz</t>
  </si>
  <si>
    <t>Andrew Kuzma</t>
  </si>
  <si>
    <t>Andrew</t>
  </si>
  <si>
    <t>Kuzma</t>
  </si>
  <si>
    <t>(39) Andrew Kuzma</t>
  </si>
  <si>
    <t>Shelby Labs</t>
  </si>
  <si>
    <t>Shelby</t>
  </si>
  <si>
    <t>Labs</t>
  </si>
  <si>
    <t>(143) Shelby Labs</t>
  </si>
  <si>
    <t>John A. Lawrence</t>
  </si>
  <si>
    <t>Lawrence</t>
  </si>
  <si>
    <t>(13) John A. Lawrence</t>
  </si>
  <si>
    <t>Robert Leadbeter</t>
  </si>
  <si>
    <t>Leadbeter</t>
  </si>
  <si>
    <t>(109) Robert Leadbeter</t>
  </si>
  <si>
    <t>Milou Mackenzie</t>
  </si>
  <si>
    <t>Milou</t>
  </si>
  <si>
    <t>Mackenzie</t>
  </si>
  <si>
    <t>(131) Milou Mackenzie</t>
  </si>
  <si>
    <t>Maureen E. Madden</t>
  </si>
  <si>
    <t>Maureen</t>
  </si>
  <si>
    <t>Madden</t>
  </si>
  <si>
    <t>(115) Maureen E. Madden</t>
  </si>
  <si>
    <t>David Madsen</t>
  </si>
  <si>
    <t>Madsen</t>
  </si>
  <si>
    <t>(104) David Madsen</t>
  </si>
  <si>
    <t>Abby Major</t>
  </si>
  <si>
    <t>Abby</t>
  </si>
  <si>
    <t>Major</t>
  </si>
  <si>
    <t>(60) Abby Major</t>
  </si>
  <si>
    <t>Zachary A. Mako</t>
  </si>
  <si>
    <t>Zachary</t>
  </si>
  <si>
    <t>Mako</t>
  </si>
  <si>
    <t>(183) Zachary A. Mako</t>
  </si>
  <si>
    <t>Steven Malagari</t>
  </si>
  <si>
    <t>Steve</t>
  </si>
  <si>
    <t>Malagari</t>
  </si>
  <si>
    <t>(53) Steven Malagari</t>
  </si>
  <si>
    <t>David M. Maloney, Sr.</t>
  </si>
  <si>
    <t>Maloney</t>
  </si>
  <si>
    <t>(130) David M. Maloney, Sr.</t>
  </si>
  <si>
    <t>Kristin Marcell</t>
  </si>
  <si>
    <t xml:space="preserve">Kristin </t>
  </si>
  <si>
    <t>Marcell</t>
  </si>
  <si>
    <t>(178) Kristin Marcell</t>
  </si>
  <si>
    <t>Brandon Markosek</t>
  </si>
  <si>
    <t>Brandon</t>
  </si>
  <si>
    <t>Markosek</t>
  </si>
  <si>
    <t>(25) Brandon Markosek</t>
  </si>
  <si>
    <t>Robert Matzie</t>
  </si>
  <si>
    <t>Matzie</t>
  </si>
  <si>
    <t>(16) Robert Matzie</t>
  </si>
  <si>
    <t>La'Tasha Mayes</t>
  </si>
  <si>
    <t>La'Tasha</t>
  </si>
  <si>
    <t>Mayes</t>
  </si>
  <si>
    <t>(24) La'Tasha Mayes</t>
  </si>
  <si>
    <t>Joe McAndrew</t>
  </si>
  <si>
    <t>McAndrew</t>
  </si>
  <si>
    <t>(32) Joe McAndrew</t>
  </si>
  <si>
    <t>Joanna McClinton</t>
  </si>
  <si>
    <t>Joanna</t>
  </si>
  <si>
    <t>McClinton</t>
  </si>
  <si>
    <t>(191) Joanna McClinton</t>
  </si>
  <si>
    <t>Jeanne McNeill</t>
  </si>
  <si>
    <t>Jeanne</t>
  </si>
  <si>
    <t>McNeill</t>
  </si>
  <si>
    <t>(133) Jeanne McNeill</t>
  </si>
  <si>
    <t>Thomas L. Mehaffie III</t>
  </si>
  <si>
    <t>Mehaffie</t>
  </si>
  <si>
    <t>(106) Thomas L. Mehaffie III</t>
  </si>
  <si>
    <t>Steven C. Mentzer</t>
  </si>
  <si>
    <t>Mentzer</t>
  </si>
  <si>
    <t>(97) Steven C. Mentzer</t>
  </si>
  <si>
    <t>Robert Merski</t>
  </si>
  <si>
    <t>Merski</t>
  </si>
  <si>
    <t>(2) Robert Merski</t>
  </si>
  <si>
    <t>Carl Walker Metzgar</t>
  </si>
  <si>
    <t>Carl</t>
  </si>
  <si>
    <t>Metzgar</t>
  </si>
  <si>
    <t>(69) Carl Walker Metzgar</t>
  </si>
  <si>
    <t>Natalie Mihalek</t>
  </si>
  <si>
    <t>Natalie</t>
  </si>
  <si>
    <t>Mihalek</t>
  </si>
  <si>
    <t>(40) Natalie Mihalek</t>
  </si>
  <si>
    <t>Brett Miller</t>
  </si>
  <si>
    <t>Brett</t>
  </si>
  <si>
    <t>(41) Brett Miller</t>
  </si>
  <si>
    <t>Dan Miller</t>
  </si>
  <si>
    <t>(42) Dan Miller</t>
  </si>
  <si>
    <t>Dan Moul</t>
  </si>
  <si>
    <t>Moul</t>
  </si>
  <si>
    <t>(91) Dan Moul</t>
  </si>
  <si>
    <t>Kyle Mullins</t>
  </si>
  <si>
    <t>Mullins</t>
  </si>
  <si>
    <t>(112) Kyle Mullins</t>
  </si>
  <si>
    <t>Brian Munroe</t>
  </si>
  <si>
    <t>Brian</t>
  </si>
  <si>
    <t>Munroe</t>
  </si>
  <si>
    <t>(144) Brian Munroe</t>
  </si>
  <si>
    <t>Marci Mustello</t>
  </si>
  <si>
    <t>Marci</t>
  </si>
  <si>
    <t>Mustello</t>
  </si>
  <si>
    <t>(11) Marci Mustello</t>
  </si>
  <si>
    <t>Ed Neilson</t>
  </si>
  <si>
    <t>Ed</t>
  </si>
  <si>
    <t>Neilson</t>
  </si>
  <si>
    <t>(174) Ed Neilson</t>
  </si>
  <si>
    <t>Eric Nelson</t>
  </si>
  <si>
    <t>Nelson</t>
  </si>
  <si>
    <t>(57) Eric Nelson</t>
  </si>
  <si>
    <t>Napoleon Nelson</t>
  </si>
  <si>
    <t>Napoleon</t>
  </si>
  <si>
    <t>(154) Napoleon Nelson</t>
  </si>
  <si>
    <t>Jennifer O'Mara</t>
  </si>
  <si>
    <t>Jennifer</t>
  </si>
  <si>
    <t>O'Mara</t>
  </si>
  <si>
    <t>(165) Jennifer O'Mara</t>
  </si>
  <si>
    <t>Tim O'Neal</t>
  </si>
  <si>
    <t>O'Neal</t>
  </si>
  <si>
    <t>(48) Tim O'Neal</t>
  </si>
  <si>
    <t>Jeff Olsommer</t>
  </si>
  <si>
    <t>Jeff</t>
  </si>
  <si>
    <t>Olsommer</t>
  </si>
  <si>
    <t>(139) Jeff Olsommer</t>
  </si>
  <si>
    <t>Jason Ortitay</t>
  </si>
  <si>
    <t>Ortitay</t>
  </si>
  <si>
    <t>(46) Jason Ortitay</t>
  </si>
  <si>
    <t>Danielle Friel Otten</t>
  </si>
  <si>
    <t>Danielle</t>
  </si>
  <si>
    <t>Otten</t>
  </si>
  <si>
    <t>(155) Danielle Friel Otten</t>
  </si>
  <si>
    <t>Clint Owlett</t>
  </si>
  <si>
    <t>Clint</t>
  </si>
  <si>
    <t>Owlett</t>
  </si>
  <si>
    <t>(68) Clint Owlett</t>
  </si>
  <si>
    <t>Darisha Parker</t>
  </si>
  <si>
    <t>Darisha</t>
  </si>
  <si>
    <t>Parker</t>
  </si>
  <si>
    <t>(198) Darisha Parker</t>
  </si>
  <si>
    <t>Eddie Day Pashinski</t>
  </si>
  <si>
    <t>Eddie</t>
  </si>
  <si>
    <t>Pashinski</t>
  </si>
  <si>
    <t>(121) Eddie Day Pashinski</t>
  </si>
  <si>
    <t>Tina Pickett</t>
  </si>
  <si>
    <t>Pickett</t>
  </si>
  <si>
    <t>(110) Tina Pickett</t>
  </si>
  <si>
    <t>Christopher Pielli</t>
  </si>
  <si>
    <t>Christopher</t>
  </si>
  <si>
    <t>Pielli</t>
  </si>
  <si>
    <t>(156) Christopher Pielli</t>
  </si>
  <si>
    <t>Lindsay Powell</t>
  </si>
  <si>
    <t>Lindsay</t>
  </si>
  <si>
    <t>Powell</t>
  </si>
  <si>
    <t>(21) Lindsay Powell</t>
  </si>
  <si>
    <t>Tarah Probst</t>
  </si>
  <si>
    <t>Tarah</t>
  </si>
  <si>
    <t>Probst</t>
  </si>
  <si>
    <t>(189) Tarah Probst</t>
  </si>
  <si>
    <t>Jim Prokopiak</t>
  </si>
  <si>
    <t xml:space="preserve">Jim </t>
  </si>
  <si>
    <t>Prokopiak</t>
  </si>
  <si>
    <t>(140) Jim Prokopiak</t>
  </si>
  <si>
    <t>Brenda Pugh</t>
  </si>
  <si>
    <t>Brenda</t>
  </si>
  <si>
    <t>Pugh</t>
  </si>
  <si>
    <t>(120) Brenda Pugh</t>
  </si>
  <si>
    <t>Christopher M. Rabb</t>
  </si>
  <si>
    <t>Rabb</t>
  </si>
  <si>
    <t>(200) Christopher M. Rabb</t>
  </si>
  <si>
    <t>Jack Rader, Jr.</t>
  </si>
  <si>
    <t>Jack</t>
  </si>
  <si>
    <t>Rader</t>
  </si>
  <si>
    <t>(176) Jack Rader, Jr.</t>
  </si>
  <si>
    <t>Kathy L. Rapp</t>
  </si>
  <si>
    <t>Kathy</t>
  </si>
  <si>
    <t>Rapp</t>
  </si>
  <si>
    <t>(65) Kathy L. Rapp</t>
  </si>
  <si>
    <t>Brian Rasel</t>
  </si>
  <si>
    <t>Rasel</t>
  </si>
  <si>
    <t>(56) Brian Rasel</t>
  </si>
  <si>
    <t>Chad Reichard</t>
  </si>
  <si>
    <t>Chad</t>
  </si>
  <si>
    <t>Reichard</t>
  </si>
  <si>
    <t>(90) Chad Reichard</t>
  </si>
  <si>
    <t>James Rigby</t>
  </si>
  <si>
    <t>Rigby</t>
  </si>
  <si>
    <t>(71) James Rigby</t>
  </si>
  <si>
    <t>Nikki Rivera</t>
  </si>
  <si>
    <t>Nikki</t>
  </si>
  <si>
    <t>Rivera</t>
  </si>
  <si>
    <t>(96) Nikki Rivera</t>
  </si>
  <si>
    <t>Brad Roae</t>
  </si>
  <si>
    <t>Brad</t>
  </si>
  <si>
    <t>Roae</t>
  </si>
  <si>
    <t>(6) Brad Roae</t>
  </si>
  <si>
    <t>Leslie Rossi</t>
  </si>
  <si>
    <t>Leslie</t>
  </si>
  <si>
    <t>Rossi</t>
  </si>
  <si>
    <t>(59) Leslie Rossi</t>
  </si>
  <si>
    <t>David Rowe</t>
  </si>
  <si>
    <t>Rowe</t>
  </si>
  <si>
    <t>(85) David Rowe</t>
  </si>
  <si>
    <t>Jacklyn Rusnock</t>
  </si>
  <si>
    <t>Jacklyn</t>
  </si>
  <si>
    <t>Rusnock</t>
  </si>
  <si>
    <t>(126) Jacklyn Rusnock</t>
  </si>
  <si>
    <t>Alec Ryncavage</t>
  </si>
  <si>
    <t>Alex</t>
  </si>
  <si>
    <t>Ryncavage</t>
  </si>
  <si>
    <t>(119) Alec Ryncavage</t>
  </si>
  <si>
    <t>Abigail Salisbury</t>
  </si>
  <si>
    <t>Abigail</t>
  </si>
  <si>
    <t>Salisbury</t>
  </si>
  <si>
    <t>(34) Abigail Salisbury</t>
  </si>
  <si>
    <t>Steve Samuelson</t>
  </si>
  <si>
    <t>Samuelson</t>
  </si>
  <si>
    <t>(135) Steve Samuelson</t>
  </si>
  <si>
    <t>Ben Sanchez</t>
  </si>
  <si>
    <t>Ben</t>
  </si>
  <si>
    <t>Sanchez</t>
  </si>
  <si>
    <t>(153) Ben Sanchez</t>
  </si>
  <si>
    <t>Christina Sappey</t>
  </si>
  <si>
    <t xml:space="preserve">Christina </t>
  </si>
  <si>
    <t>Sappey</t>
  </si>
  <si>
    <t>(158) Christina Sappey</t>
  </si>
  <si>
    <t>Donna Marie Scheuren</t>
  </si>
  <si>
    <t>Donna Marie</t>
  </si>
  <si>
    <t>Scheuren</t>
  </si>
  <si>
    <t>(147) Donna Marie Scheuren</t>
  </si>
  <si>
    <t>John Schlegel</t>
  </si>
  <si>
    <t>Schlegel</t>
  </si>
  <si>
    <t>(101) John Schlegel</t>
  </si>
  <si>
    <t>Michael H. Schlossberg</t>
  </si>
  <si>
    <t>Michael</t>
  </si>
  <si>
    <t>Schlossberg</t>
  </si>
  <si>
    <t>(132) Michael H. Schlossberg</t>
  </si>
  <si>
    <t>Lou Schmitt</t>
  </si>
  <si>
    <t>Louis</t>
  </si>
  <si>
    <t>Schmitt</t>
  </si>
  <si>
    <t>(79) Lou Schmitt</t>
  </si>
  <si>
    <t>Pete Schweyer</t>
  </si>
  <si>
    <t>Pete</t>
  </si>
  <si>
    <t>Schweyer</t>
  </si>
  <si>
    <t>(134) Pete Schweyer</t>
  </si>
  <si>
    <t>Stephanie Scialabba</t>
  </si>
  <si>
    <t>Scialabba</t>
  </si>
  <si>
    <t>(12) Stephanie Scialabba</t>
  </si>
  <si>
    <t>Gregory Scott</t>
  </si>
  <si>
    <t>Gregory</t>
  </si>
  <si>
    <t>(54) Gregory Scott</t>
  </si>
  <si>
    <t>Jeremy Shaffer</t>
  </si>
  <si>
    <t>Jeremy</t>
  </si>
  <si>
    <t>Shaffer</t>
  </si>
  <si>
    <t>(28) Jeremy Shaffer</t>
  </si>
  <si>
    <t>Melissa Shusterman</t>
  </si>
  <si>
    <t>Shusterman</t>
  </si>
  <si>
    <t>(157) Melissa Shusterman</t>
  </si>
  <si>
    <t>Josh Siegel</t>
  </si>
  <si>
    <t>Siegel</t>
  </si>
  <si>
    <t>(22) Josh Siegel</t>
  </si>
  <si>
    <t>Brian Smith</t>
  </si>
  <si>
    <t>Smith</t>
  </si>
  <si>
    <t>(66) Brian Smith</t>
  </si>
  <si>
    <t>Ismail Smith-Wade-El</t>
  </si>
  <si>
    <t>Izzy</t>
  </si>
  <si>
    <t>(49) Ismail Smith-Wade-El</t>
  </si>
  <si>
    <t>Jared Solomon</t>
  </si>
  <si>
    <t>Jared</t>
  </si>
  <si>
    <t>Solomon</t>
  </si>
  <si>
    <t>(202) Jared Solomon</t>
  </si>
  <si>
    <t>Craig Staats</t>
  </si>
  <si>
    <t>Craig</t>
  </si>
  <si>
    <t>Staats</t>
  </si>
  <si>
    <t>(145) Craig Staats</t>
  </si>
  <si>
    <t>Perry Stambaugh</t>
  </si>
  <si>
    <t>Perry</t>
  </si>
  <si>
    <t>Stambaugh</t>
  </si>
  <si>
    <t>(86) Perry Stambaugh</t>
  </si>
  <si>
    <t>Mandy Steele</t>
  </si>
  <si>
    <t>Mandy</t>
  </si>
  <si>
    <t>Steele</t>
  </si>
  <si>
    <t>(33) Mandy Steele</t>
  </si>
  <si>
    <t>Joanne Stehr</t>
  </si>
  <si>
    <t>Joanne</t>
  </si>
  <si>
    <t>Stehr</t>
  </si>
  <si>
    <t>(107) Joanne Stehr</t>
  </si>
  <si>
    <t>Michael Stender</t>
  </si>
  <si>
    <t>Stender</t>
  </si>
  <si>
    <t>(108) Michael Stender</t>
  </si>
  <si>
    <t>James Struzzi</t>
  </si>
  <si>
    <t>Struzzi</t>
  </si>
  <si>
    <t>(62) James Struzzi</t>
  </si>
  <si>
    <t>Paul Takac</t>
  </si>
  <si>
    <t>Takac</t>
  </si>
  <si>
    <t>(82) Paul Takac</t>
  </si>
  <si>
    <t>Kathleen Tomlinson</t>
  </si>
  <si>
    <t>KC</t>
  </si>
  <si>
    <t>Thomlinson</t>
  </si>
  <si>
    <t>(18) Kathleen Tomlinson</t>
  </si>
  <si>
    <t>Jesse Topper</t>
  </si>
  <si>
    <t>Jesse</t>
  </si>
  <si>
    <t>Topper</t>
  </si>
  <si>
    <t>(78) Jesse Topper</t>
  </si>
  <si>
    <t>Timothy Twardzik</t>
  </si>
  <si>
    <t>Twardzik</t>
  </si>
  <si>
    <t>(123) Timothy Twardzik</t>
  </si>
  <si>
    <t>Vacant</t>
  </si>
  <si>
    <t>(35) Vacant</t>
  </si>
  <si>
    <t>Arvind Venkat</t>
  </si>
  <si>
    <t>Arvind</t>
  </si>
  <si>
    <t>Venkat</t>
  </si>
  <si>
    <t>(30) Arvind Venkat</t>
  </si>
  <si>
    <t>Greg Vitali</t>
  </si>
  <si>
    <t>Vitali</t>
  </si>
  <si>
    <t>(166) Greg Vitali</t>
  </si>
  <si>
    <t>Jamie Walsh</t>
  </si>
  <si>
    <t xml:space="preserve">Jamie </t>
  </si>
  <si>
    <t>Walsh</t>
  </si>
  <si>
    <t>(117) Jamie Walsh</t>
  </si>
  <si>
    <t>Ryan Warner</t>
  </si>
  <si>
    <t>Warner</t>
  </si>
  <si>
    <t>(52) Ryan Warner</t>
  </si>
  <si>
    <t>Perry S. Warren, Jr.</t>
  </si>
  <si>
    <t>Warren</t>
  </si>
  <si>
    <t>(31) Perry S. Warren, Jr.</t>
  </si>
  <si>
    <t>Dane Watro</t>
  </si>
  <si>
    <t>Dane</t>
  </si>
  <si>
    <t>Watro</t>
  </si>
  <si>
    <t>(116) Dane Watro</t>
  </si>
  <si>
    <t>Benjamin Waxman</t>
  </si>
  <si>
    <t>Benjamin</t>
  </si>
  <si>
    <t>Waxman</t>
  </si>
  <si>
    <t>(182) Benjamin Waxman</t>
  </si>
  <si>
    <t>Eric Weaknecht</t>
  </si>
  <si>
    <t>Weaknecht</t>
  </si>
  <si>
    <t>(5) Eric Weaknecht</t>
  </si>
  <si>
    <t>Joe Webster</t>
  </si>
  <si>
    <t>Webster</t>
  </si>
  <si>
    <t>(150) Joe Webster</t>
  </si>
  <si>
    <t>Parke Wentling</t>
  </si>
  <si>
    <t>Parke</t>
  </si>
  <si>
    <t>Wentling</t>
  </si>
  <si>
    <t>(7) Parke Wentling</t>
  </si>
  <si>
    <t>Martina White</t>
  </si>
  <si>
    <t>Martina</t>
  </si>
  <si>
    <t>White</t>
  </si>
  <si>
    <t>(170) Martina White</t>
  </si>
  <si>
    <t>Craig Williams</t>
  </si>
  <si>
    <t>(160) Craig Williams</t>
  </si>
  <si>
    <t>Dan Williams</t>
  </si>
  <si>
    <t>(74) Dan Williams</t>
  </si>
  <si>
    <t>Regina Young</t>
  </si>
  <si>
    <t>Regina</t>
  </si>
  <si>
    <t>Young</t>
  </si>
  <si>
    <t>(185) Regina Young</t>
  </si>
  <si>
    <t>David H. Zimmerman</t>
  </si>
  <si>
    <t>Zimmerman</t>
  </si>
  <si>
    <t>(99) David H. Zimmerman</t>
  </si>
  <si>
    <t>School District /
CTC /
IU</t>
  </si>
  <si>
    <t>All State Subsidies As A Share of All Revenue
(five year average)</t>
  </si>
  <si>
    <t>Crosswalk Senate</t>
  </si>
  <si>
    <t>Crosswalk House</t>
  </si>
  <si>
    <t>↓ Rep. First then Last Name Sorted By Last Name</t>
  </si>
  <si>
    <t>State House District</t>
  </si>
  <si>
    <t>State Representative</t>
  </si>
  <si>
    <t>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House district totals include the entire payment due to each school that is at least in part in the boundaries of the house district, as a result summing across house districts will yield a total larger than the actual statewide total.</t>
  </si>
  <si>
    <t>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Senate district totals include the entire payment due to each school that is at least in part in the boundaries of the senate district, as a result summing across senate districts will yield a total larger than the actual statewide total.</t>
  </si>
  <si>
    <t>This subsidy is paid in four installments with the first payment in September. It was assumed the first three payments would be 23% of the total appropriation with the remainder in the final payment. The first three payments are on the last Thursday of the month and the final payment on the 16th of June. The dollar figures are based on 2023-24 appropriation derived from the annual financial reports submitted by school districts, career and technical centers, and intermediate units to the department of education. Function code 7810 in the PA Office of the Budget's Chart of Accounts for PA Local Educational Agencies.</t>
  </si>
  <si>
    <t xml:space="preserve">Note. The Pennsylvania Department of Education's Bureau of Financial Operations confirmed that the first five of six payments of the special education and basic education subsidies are made at 15% of the total appropriation with the remainder paid in the sixth payment. Conservatively, PSEA Research estimated the first payments for the remainder of the subsidies assuming the all but the last payments were reduced to 90% of a payment schedule that split the total appropriation equally across payments, allocating the remainder to the final payment. </t>
  </si>
  <si>
    <t>Source. PSEA Research based upon proposed appropriations (2025-26) when available and school annual financial reports (2023-24) published by the Pennsylvania Department of Education; the timing of subsidy payments is based upon information provided by the Pennsylvania Department of Education's Bureau of Financial Operations and supplemented by information provided by the Pennsylvania Association of School Business Officials (PASBO). See the tab "Source Notes" for a detailed summary of the state subsidy payments included above.</t>
  </si>
  <si>
    <t xml:space="preserve">Source. PSEA Research based upon proposed appropriations (2025-26) when available and school annual financial reports (2023-24) published by the Pennsylvania Department of Education; the timing of subsidy payments is based upon information provided by the Pennsylvania Department of Education's Bureau of Financial Operations and supplemented by information provided by the Pennsylvania Association of School Business Officials (PASBO). </t>
  </si>
  <si>
    <t>Sep_EI_2024</t>
  </si>
  <si>
    <t>Oct_EI_2024</t>
  </si>
  <si>
    <t>PSEA</t>
  </si>
  <si>
    <t>PASBO</t>
  </si>
  <si>
    <t xml:space="preserve">July </t>
  </si>
  <si>
    <t>Special Education</t>
  </si>
  <si>
    <t>August</t>
  </si>
  <si>
    <t>September</t>
  </si>
  <si>
    <t>School Employee Retirement (PSERS)</t>
  </si>
  <si>
    <t xml:space="preserve">PASBO calculated the first payment as 16.7% (1/6) of the proposed 2025-26 funding level. Following guidance from the Department of Education's Bureau of Financial Operations PSEA calculated the first payment as 15% of the proposed 2025-26 funding level. </t>
  </si>
  <si>
    <t>Ready to Learn Block Grant (Foundation+Adequacy+Tax Equity)</t>
  </si>
  <si>
    <t xml:space="preserve">PASBO calculated the second payment as 16.7% (1/6) of the proposed 2025-26 funding level. Following guidance from the Department of Education's Bureau of Financial Operations PSEA calculated the second payment as 15% of the proposed 2025-26 funding level. </t>
  </si>
  <si>
    <t>ROW</t>
  </si>
  <si>
    <t>IU Special Education</t>
  </si>
  <si>
    <t>Early Intervention IU</t>
  </si>
  <si>
    <t>October</t>
  </si>
  <si>
    <t>Notes on differences in payment schedules</t>
  </si>
  <si>
    <t>Early Intervention (IU only)</t>
  </si>
  <si>
    <t>MISSED PAYMENTS JULY/AUGUST/SEPT/OCT</t>
  </si>
  <si>
    <t>CUMULATIVE MISSED PAYMENTS (JULY/AUGUST)</t>
  </si>
  <si>
    <t>CUMULATIVE MISSED PAYMENTS (JULY/AUGUST/SEPT)</t>
  </si>
  <si>
    <t>School Employee Social Security (CTC/IU)</t>
  </si>
  <si>
    <t>School Employee Social Security (SD)</t>
  </si>
  <si>
    <t>Secondary Career and Technical Education Subsidy (SD)</t>
  </si>
  <si>
    <t>Secondary Career and Technical Education Subsidy (CTC)</t>
  </si>
  <si>
    <t>PASBO calculated the first payment as 25% (1/4) of the proposed 2025-26 funding level for School District Employees only. PSEA pulled the 2023-24 subsidy amount for school districts, career and technical centers and intermediate units and calculated the first payment at 23% of the 2023-24 total. The PSEA figure for just school district employees is $606,487,552.</t>
  </si>
  <si>
    <t>SEPTEMBER PAYMENTS</t>
  </si>
  <si>
    <t>OCTOBER PAYMENTS</t>
  </si>
  <si>
    <t>JULY PAYMENTS</t>
  </si>
  <si>
    <t>AUGUST PAYMENTS</t>
  </si>
  <si>
    <t>PASBO calculated the first payment as half the proposed 2025-26 funding level. PSEA assumed the first payment would equal 45% of the proposed 2025-26 total.</t>
  </si>
  <si>
    <t>Govenor's Office of the Budget</t>
  </si>
  <si>
    <t>Payments vary</t>
  </si>
  <si>
    <t>Estimates from the Governor's Office of the Budget, the Pennsylvania State Education Association and the Pennsylvania Association of School Business Officials on subsidy payments jeopardized by a budget impass through the end of October.</t>
  </si>
  <si>
    <t>PASBO calculated the second payment as half the proposed 2025-26 funding level. PSEA assumed the second payment would equal 55% of the proposed 2025-26 total.</t>
  </si>
  <si>
    <t>Table of Contents</t>
  </si>
  <si>
    <t>Uniserv lookup, region lookup</t>
  </si>
  <si>
    <t>ticker for coms</t>
  </si>
  <si>
    <t>#</t>
  </si>
  <si>
    <t>Date</t>
  </si>
  <si>
    <t>Notes</t>
  </si>
  <si>
    <t>Planning next round of upgrades</t>
  </si>
  <si>
    <t>Number of Days</t>
  </si>
  <si>
    <t>Prorated Unipay</t>
  </si>
  <si>
    <t>Days in Payment Cycle</t>
  </si>
  <si>
    <t>Cumulative Daily Total Unipay</t>
  </si>
  <si>
    <t>Estimated Unipay Due On Last Thursday of the Month</t>
  </si>
  <si>
    <t>Cumulative Monthly Total (Here to check the math)</t>
  </si>
  <si>
    <t>Done</t>
  </si>
  <si>
    <t>Total Days of Expenditure Available (Column 5 + Column 6)</t>
  </si>
  <si>
    <t>Revised estimate of days until broke (see By School Detail)</t>
  </si>
  <si>
    <t>UniServ (Last, First)</t>
  </si>
  <si>
    <t>CLUSTERNBR</t>
  </si>
  <si>
    <t>Andrekovich, Patrick</t>
  </si>
  <si>
    <t>Apaliski, Lora</t>
  </si>
  <si>
    <t>Apessos, Craig</t>
  </si>
  <si>
    <t>Audrain, Tricia</t>
  </si>
  <si>
    <t>Battallini, Justin</t>
  </si>
  <si>
    <t>Bronson, Allison</t>
  </si>
  <si>
    <t>Burnet, Johnathan</t>
  </si>
  <si>
    <t>Burnett, Terry</t>
  </si>
  <si>
    <t>Cardinale, Lisa</t>
  </si>
  <si>
    <t>Carpenter, Scott</t>
  </si>
  <si>
    <t>Casti, Butch</t>
  </si>
  <si>
    <t>Cholish, Steve</t>
  </si>
  <si>
    <t>Cirelli, Gary</t>
  </si>
  <si>
    <t>Clouser, Kelley</t>
  </si>
  <si>
    <t>Compeau, Kelly</t>
  </si>
  <si>
    <t>Cortazzo, Chrissy</t>
  </si>
  <si>
    <t>Cowley, Virginia</t>
  </si>
  <si>
    <t>Cramer, Stephanie</t>
  </si>
  <si>
    <t>Crockett, Sherri</t>
  </si>
  <si>
    <t>Dauberman, Russ</t>
  </si>
  <si>
    <t>DeWitt, Barry</t>
  </si>
  <si>
    <t>Degnan, Maria</t>
  </si>
  <si>
    <t>Dixon, Andrew</t>
  </si>
  <si>
    <t>Edgell, Matthew</t>
  </si>
  <si>
    <t>Fargen, Matt</t>
  </si>
  <si>
    <t>Fecho, Corrine</t>
  </si>
  <si>
    <t>Fisanick, Laura</t>
  </si>
  <si>
    <t>Flaharty, Nicole</t>
  </si>
  <si>
    <t>Frendt, Dylan</t>
  </si>
  <si>
    <t>Gallon, Clovis</t>
  </si>
  <si>
    <t>Gross, Brad</t>
  </si>
  <si>
    <t>Gruenloh, Matthew</t>
  </si>
  <si>
    <t>Holland, John</t>
  </si>
  <si>
    <t>Horigan, Katherine</t>
  </si>
  <si>
    <t>Judd, Mary Ellen</t>
  </si>
  <si>
    <t>Karschner, Stu</t>
  </si>
  <si>
    <t>Kenney, Owen</t>
  </si>
  <si>
    <t>Landis, Brian</t>
  </si>
  <si>
    <t>Lavelle, Thomas</t>
  </si>
  <si>
    <t>Leary, Wendy</t>
  </si>
  <si>
    <t>Lydick, Bill</t>
  </si>
  <si>
    <t>Lynn, Mark</t>
  </si>
  <si>
    <t>Maria, James</t>
  </si>
  <si>
    <t>Martino, Pamela</t>
  </si>
  <si>
    <t>McDade, Mark</t>
  </si>
  <si>
    <t>McHugh, Bernadette</t>
  </si>
  <si>
    <t>McKiernan, John</t>
  </si>
  <si>
    <t>McNulty, Michael</t>
  </si>
  <si>
    <t>Millard, Vicki</t>
  </si>
  <si>
    <t>Mirabito, Molly</t>
  </si>
  <si>
    <t>Moll, Greg</t>
  </si>
  <si>
    <t>Monaghan, Matt</t>
  </si>
  <si>
    <t>Moore, Nathan</t>
  </si>
  <si>
    <t>Moore, Shannon</t>
  </si>
  <si>
    <t>Mott, Dustin</t>
  </si>
  <si>
    <t>Murray, Alisa</t>
  </si>
  <si>
    <t>Myers, Robert</t>
  </si>
  <si>
    <t>Pennington, Robert</t>
  </si>
  <si>
    <t>Popelas, Nicole</t>
  </si>
  <si>
    <t>Regos, Lindsay</t>
  </si>
  <si>
    <t>Reilly, Monet</t>
  </si>
  <si>
    <t>Rosenberry, Doug</t>
  </si>
  <si>
    <t>Roth, J. Chad</t>
  </si>
  <si>
    <t>Schachern, Corry</t>
  </si>
  <si>
    <t>Seranko, Anthony</t>
  </si>
  <si>
    <t>Shodi, Dawn</t>
  </si>
  <si>
    <t>Smith, Julie</t>
  </si>
  <si>
    <t>Smith, Robert</t>
  </si>
  <si>
    <t>Torres, Linda</t>
  </si>
  <si>
    <t>Troast, Kayla</t>
  </si>
  <si>
    <t>Tuinstra, Tim</t>
  </si>
  <si>
    <t>Vanderpool, Dawna</t>
  </si>
  <si>
    <t>Weber, Adam</t>
  </si>
  <si>
    <t>Weil, Zeek</t>
  </si>
  <si>
    <t>Williams, Tona</t>
  </si>
  <si>
    <t>Witt, Brooke</t>
  </si>
  <si>
    <t>Wolf, Chris</t>
  </si>
  <si>
    <t>Wolfgang, Amy</t>
  </si>
  <si>
    <t>Wood, Shawnee</t>
  </si>
  <si>
    <t>Yodanis, Janine</t>
  </si>
  <si>
    <t>Yutko, Kelsey</t>
  </si>
  <si>
    <t>Zabielski, Deborah</t>
  </si>
  <si>
    <t>1 AUN</t>
  </si>
  <si>
    <t>2 AUN</t>
  </si>
  <si>
    <t>3 AUN</t>
  </si>
  <si>
    <t>4 AUN</t>
  </si>
  <si>
    <t>5 AUN</t>
  </si>
  <si>
    <t>6 AUN</t>
  </si>
  <si>
    <t>7 AUN</t>
  </si>
  <si>
    <t>8 AUN</t>
  </si>
  <si>
    <t>9 AUN</t>
  </si>
  <si>
    <t>10 AUN</t>
  </si>
  <si>
    <t>11 AUN</t>
  </si>
  <si>
    <t>12 AUN</t>
  </si>
  <si>
    <t>AUN_count</t>
  </si>
  <si>
    <t>IF YOU SEE ANY ERRORS IN CLUSTER ASSIGNMENTS OR OTHERWISE CLICK HERE TO SEND A NOTE TO MARK PRICE</t>
  </si>
  <si>
    <t>Select Uniserv ↓</t>
  </si>
  <si>
    <t>CROSSWALK CLUSTER TO AUN</t>
  </si>
  <si>
    <t>BUCount</t>
  </si>
  <si>
    <t>School</t>
  </si>
  <si>
    <t>DATA MISSED with ExpPerDay</t>
  </si>
  <si>
    <t>Estimatated State Subsidy Payments (July to October)</t>
  </si>
  <si>
    <t>Total Days of Expenditure Available (Column 7 + Column 8)</t>
  </si>
  <si>
    <t>Presented below is a crude estimate of how many days of reserves plus property tax revenues districts have available. The estimate is not precise. Think of it only as a signal of where one might look to expect a school to seek out a short term loan to meet payroll and other expenditures.</t>
  </si>
  <si>
    <t>JulAugSep_MissedPayments</t>
  </si>
  <si>
    <t>Previously July and August summed. Now adding september</t>
  </si>
  <si>
    <t>Estimated Select State Subsidy Payments to be made in July, August, &amp; September</t>
  </si>
  <si>
    <t>Selected Revenues (Reserves) Expressed As Days of Expenditure</t>
  </si>
  <si>
    <t xml:space="preserve">Our initial estimate included these payments in the August ($449,440,608) and October ($549,316,288) missed payments. These payments as of this release were not included in missed payments as the Commonwealth's Budget Office has confirmed is able to make these payments during a budget impass. </t>
  </si>
  <si>
    <t>Dec_BEF_2026</t>
  </si>
  <si>
    <t>Nov_SEF_2026</t>
  </si>
  <si>
    <t>Nov_PupilTrans_2024</t>
  </si>
  <si>
    <t>Dec_PSERS_2024</t>
  </si>
  <si>
    <t>Nov_SS_2024</t>
  </si>
  <si>
    <t>Dec_CTE_2026</t>
  </si>
  <si>
    <t>Nov_SpEdCore_2024</t>
  </si>
  <si>
    <t>Nov_EI_2024</t>
  </si>
  <si>
    <t>Dec_EI_2024</t>
  </si>
  <si>
    <t>JulAugSepOct_MissedPayments</t>
  </si>
  <si>
    <t>Nov_MissedPayments</t>
  </si>
  <si>
    <t>JultoNov_MissedPayments</t>
  </si>
  <si>
    <t>Dec_MissedPayments</t>
  </si>
  <si>
    <t>JultoDec_MissedPayments</t>
  </si>
  <si>
    <t>November</t>
  </si>
  <si>
    <t>December</t>
  </si>
  <si>
    <t>PUT</t>
  </si>
  <si>
    <t>School Employee Social Security (SD/CTC/IU)</t>
  </si>
  <si>
    <t>Secondary Career and Technical Education Subsidy (SD/CTC)</t>
  </si>
  <si>
    <t>NOVEMBER PAYMENTS</t>
  </si>
  <si>
    <t>MISSED PAYMENTS JULY/AUGUST/SEPT/OCT/NOV</t>
  </si>
  <si>
    <t>DECEMBER PAYMENTS</t>
  </si>
  <si>
    <t>MISSED PAYMENTS JULY/AUGUST/SEPT/OCT/NOV/DEC</t>
  </si>
  <si>
    <t>By state senator, estimated selected state subsidy payments due to be paid by the Commonwealth of Pennsylvania to schools on July 31st, August 28th, September 25th &amp; October 30th</t>
  </si>
  <si>
    <t>Estimated Select State Subsidy Payments to be made in July, August, September, &amp; October</t>
  </si>
  <si>
    <t>By state representative, estimated selected state subsidy payments due to be paid by the Commonwealth of Pennsylvania to schools on July 31st, August 28th, September 25th, &amp; October 30th</t>
  </si>
  <si>
    <t>Now adding October. Thanks to Andrew Christ of PSBA for flaging that State Property Tax Reduction Allocation payments are not delayed by the state budget impass. Missed payments in this version for August and October are revised down by $449,440,608 and $549,316,288 respectively.</t>
  </si>
  <si>
    <t>October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</si>
</sst>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164" formatCode="0.0%"/>
    <numFmt numFmtId="165" formatCode="[$-409]m/d/yy\ h:mm\ AM/PM;@"/>
  </numFmts>
  <fonts count="34" x14ac:knownFonts="1">
    <font>
      <sz val="11"/>
      <name val="Calibri"/>
    </font>
    <font>
      <sz val="11"/>
      <name val="Calibri"/>
      <family val="2"/>
    </font>
    <font>
      <sz val="11"/>
      <name val="Georgia Pro Light"/>
      <family val="1"/>
    </font>
    <font>
      <sz val="9"/>
      <color theme="0" tint="-0.34998626667073579"/>
      <name val="Georgia Pro Light"/>
      <family val="1"/>
    </font>
    <font>
      <sz val="11"/>
      <color theme="0" tint="-0.34998626667073579"/>
      <name val="Georgia Pro Light"/>
      <family val="1"/>
    </font>
    <font>
      <sz val="10"/>
      <name val="Georgia Pro Light"/>
      <family val="1"/>
    </font>
    <font>
      <sz val="10"/>
      <color theme="0"/>
      <name val="Georgia Pro Light"/>
      <family val="1"/>
    </font>
    <font>
      <b/>
      <sz val="10"/>
      <color theme="0"/>
      <name val="Georgia Pro Light"/>
      <family val="1"/>
    </font>
    <font>
      <sz val="10"/>
      <color theme="0" tint="-0.34998626667073579"/>
      <name val="Georgia Pro Light"/>
      <family val="1"/>
    </font>
    <font>
      <b/>
      <sz val="11"/>
      <name val="Georgia Pro Light"/>
      <family val="1"/>
    </font>
    <font>
      <b/>
      <sz val="11"/>
      <name val="Aptos Narrow"/>
      <family val="2"/>
    </font>
    <font>
      <b/>
      <sz val="12"/>
      <color theme="0"/>
      <name val="Georgia Pro Light"/>
      <family val="1"/>
    </font>
    <font>
      <b/>
      <sz val="14"/>
      <name val="Georgia Pro Light"/>
      <family val="1"/>
    </font>
    <font>
      <b/>
      <sz val="16"/>
      <name val="Georgia Pro Light"/>
      <family val="1"/>
    </font>
    <font>
      <sz val="11"/>
      <name val="Calibri"/>
      <family val="2"/>
    </font>
    <font>
      <b/>
      <sz val="11"/>
      <color rgb="FFC00000"/>
      <name val="Georgia Pro Light"/>
      <family val="1"/>
    </font>
    <font>
      <b/>
      <sz val="14"/>
      <color theme="0"/>
      <name val="Georgia Pro Light"/>
      <family val="1"/>
    </font>
    <font>
      <b/>
      <sz val="20"/>
      <color theme="0"/>
      <name val="Georgia Pro Light"/>
      <family val="1"/>
    </font>
    <font>
      <i/>
      <sz val="11"/>
      <name val="Georgia Pro Light"/>
      <family val="1"/>
    </font>
    <font>
      <sz val="10"/>
      <color theme="1"/>
      <name val="Georgia Pro Light"/>
      <family val="1"/>
    </font>
    <font>
      <b/>
      <sz val="10"/>
      <color theme="1"/>
      <name val="Georgia Pro Light"/>
      <family val="1"/>
    </font>
    <font>
      <i/>
      <sz val="11"/>
      <color theme="0" tint="-0.34998626667073579"/>
      <name val="Georgia Pro Light"/>
      <family val="1"/>
    </font>
    <font>
      <b/>
      <i/>
      <sz val="11"/>
      <color theme="0" tint="-0.34998626667073579"/>
      <name val="Georgia Pro Light"/>
      <family val="1"/>
    </font>
    <font>
      <b/>
      <i/>
      <sz val="10"/>
      <name val="Georgia Pro Light"/>
      <family val="1"/>
    </font>
    <font>
      <sz val="10"/>
      <color theme="1"/>
      <name val="Avenir Next LT Pro"/>
      <family val="2"/>
    </font>
    <font>
      <sz val="10"/>
      <color theme="1"/>
      <name val="Georgia"/>
      <family val="1"/>
    </font>
    <font>
      <u/>
      <sz val="11"/>
      <color theme="10"/>
      <name val="Calibri"/>
      <family val="2"/>
    </font>
    <font>
      <sz val="10"/>
      <color rgb="FFC00000"/>
      <name val="Georgia Pro Light"/>
      <family val="1"/>
    </font>
    <font>
      <b/>
      <sz val="10"/>
      <name val="Avenir Next LT Pro"/>
      <family val="2"/>
    </font>
    <font>
      <b/>
      <sz val="10"/>
      <color theme="0"/>
      <name val="Avenir Next LT Pro"/>
      <family val="2"/>
    </font>
    <font>
      <b/>
      <i/>
      <sz val="10"/>
      <color rgb="FFFF0000"/>
      <name val="Georgia Pro Light"/>
      <family val="1"/>
    </font>
    <font>
      <i/>
      <sz val="11"/>
      <color rgb="FFFF0000"/>
      <name val="Georgia Pro Light"/>
      <family val="1"/>
    </font>
    <font>
      <sz val="11"/>
      <color rgb="FFFF0000"/>
      <name val="Georgia Pro Light"/>
      <family val="1"/>
    </font>
    <font>
      <sz val="11"/>
      <color theme="3" tint="9.9978637043366805E-2"/>
      <name val="Georgia Pro Light"/>
      <family val="1"/>
    </font>
  </fonts>
  <fills count="1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24994659260841701"/>
        <bgColor indexed="64"/>
      </patternFill>
    </fill>
    <fill>
      <patternFill patternType="solid">
        <fgColor theme="5" tint="-0.24994659260841701"/>
        <bgColor indexed="64"/>
      </patternFill>
    </fill>
    <fill>
      <patternFill patternType="solid">
        <fgColor theme="0" tint="-4.9501022370067448E-2"/>
        <bgColor indexed="64"/>
      </patternFill>
    </fill>
    <fill>
      <patternFill patternType="solid">
        <fgColor theme="0" tint="-4.9531540879543444E-2"/>
        <bgColor indexed="64"/>
      </patternFill>
    </fill>
    <fill>
      <patternFill patternType="solid">
        <fgColor theme="3" tint="0.49995422223578601"/>
        <bgColor indexed="64"/>
      </patternFill>
    </fill>
    <fill>
      <patternFill patternType="solid">
        <fgColor theme="0" tint="-4.956205938901944E-2"/>
        <bgColor indexed="64"/>
      </patternFill>
    </fill>
    <fill>
      <patternFill patternType="solid">
        <fgColor theme="0" tint="-4.9623096407971433E-2"/>
        <bgColor indexed="64"/>
      </patternFill>
    </fill>
    <fill>
      <patternFill patternType="solid">
        <fgColor theme="0" tint="-4.9653614917447429E-2"/>
        <bgColor indexed="64"/>
      </patternFill>
    </fill>
    <fill>
      <patternFill patternType="solid">
        <fgColor theme="3" tint="0.24994659260841701"/>
        <bgColor indexed="64"/>
      </patternFill>
    </fill>
    <fill>
      <patternFill patternType="solid">
        <fgColor rgb="FFFF0000"/>
        <bgColor indexed="64"/>
      </patternFill>
    </fill>
    <fill>
      <patternFill patternType="solid">
        <fgColor theme="7" tint="0.79995117038483843"/>
        <bgColor indexed="64"/>
      </patternFill>
    </fill>
    <fill>
      <patternFill patternType="solid">
        <fgColor theme="0" tint="-4.9897762993255407E-2"/>
        <bgColor indexed="64"/>
      </patternFill>
    </fill>
    <fill>
      <patternFill patternType="solid">
        <fgColor theme="0" tint="-4.9958800012207406E-2"/>
        <bgColor indexed="64"/>
      </patternFill>
    </fill>
  </fills>
  <borders count="15">
    <border>
      <left/>
      <right/>
      <top/>
      <bottom/>
      <diagonal/>
    </border>
    <border>
      <left/>
      <right/>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ck">
        <color indexed="64"/>
      </top>
      <bottom style="thick">
        <color indexed="64"/>
      </bottom>
      <diagonal/>
    </border>
    <border>
      <left/>
      <right/>
      <top/>
      <bottom style="medium">
        <color auto="1"/>
      </bottom>
      <diagonal/>
    </border>
    <border>
      <left/>
      <right/>
      <top/>
      <bottom style="double">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double">
        <color indexed="64"/>
      </top>
      <bottom style="double">
        <color indexed="64"/>
      </bottom>
      <diagonal/>
    </border>
    <border>
      <left/>
      <right/>
      <top style="medium">
        <color auto="1"/>
      </top>
      <bottom/>
      <diagonal/>
    </border>
    <border>
      <left/>
      <right/>
      <top style="thin">
        <color indexed="64"/>
      </top>
      <bottom style="thin">
        <color indexed="64"/>
      </bottom>
      <diagonal/>
    </border>
    <border>
      <left/>
      <right/>
      <top/>
      <bottom style="thick">
        <color indexed="64"/>
      </bottom>
      <diagonal/>
    </border>
  </borders>
  <cellStyleXfs count="5">
    <xf numFmtId="0" fontId="0" fillId="0" borderId="0"/>
    <xf numFmtId="0" fontId="1" fillId="0" borderId="0"/>
    <xf numFmtId="9" fontId="14" fillId="0" borderId="0" applyFont="0" applyFill="0" applyBorder="0" applyAlignment="0" applyProtection="0"/>
    <xf numFmtId="0" fontId="24" fillId="0" borderId="0"/>
    <xf numFmtId="0" fontId="26" fillId="0" borderId="0" applyNumberFormat="0" applyFill="0" applyBorder="0" applyAlignment="0" applyProtection="0"/>
  </cellStyleXfs>
  <cellXfs count="197">
    <xf numFmtId="0" fontId="0" fillId="0" borderId="0" xfId="0"/>
    <xf numFmtId="0" fontId="2" fillId="0" borderId="0" xfId="1" applyFont="1"/>
    <xf numFmtId="0" fontId="2" fillId="0" borderId="0" xfId="0" applyFont="1"/>
    <xf numFmtId="0" fontId="5" fillId="0" borderId="0" xfId="0" applyFont="1"/>
    <xf numFmtId="0" fontId="5" fillId="3" borderId="0" xfId="0" applyFont="1" applyFill="1"/>
    <xf numFmtId="0" fontId="6" fillId="4" borderId="0" xfId="0" applyFont="1" applyFill="1"/>
    <xf numFmtId="0" fontId="5" fillId="5" borderId="0" xfId="0" applyFont="1" applyFill="1"/>
    <xf numFmtId="0" fontId="7" fillId="5" borderId="0" xfId="0" applyFont="1" applyFill="1"/>
    <xf numFmtId="0" fontId="7" fillId="4" borderId="0" xfId="0" applyFont="1" applyFill="1"/>
    <xf numFmtId="0" fontId="2" fillId="3" borderId="0" xfId="0" applyFont="1" applyFill="1"/>
    <xf numFmtId="0" fontId="8" fillId="3" borderId="0" xfId="0" applyFont="1" applyFill="1"/>
    <xf numFmtId="0" fontId="8" fillId="3" borderId="0" xfId="0" applyFont="1" applyFill="1" applyAlignment="1">
      <alignment horizontal="center" vertical="center"/>
    </xf>
    <xf numFmtId="1" fontId="8" fillId="3" borderId="0" xfId="0" applyNumberFormat="1" applyFont="1" applyFill="1" applyAlignment="1">
      <alignment horizontal="center" vertical="center"/>
    </xf>
    <xf numFmtId="0" fontId="2" fillId="3" borderId="0" xfId="0" applyFont="1" applyFill="1" applyAlignment="1">
      <alignment horizontal="left" vertical="center"/>
    </xf>
    <xf numFmtId="0" fontId="3" fillId="3" borderId="0" xfId="0" applyFont="1" applyFill="1" applyAlignment="1">
      <alignment horizontal="center" vertical="center"/>
    </xf>
    <xf numFmtId="0" fontId="9" fillId="3" borderId="0" xfId="0" applyFont="1" applyFill="1" applyAlignment="1">
      <alignment vertical="center" wrapText="1"/>
    </xf>
    <xf numFmtId="0" fontId="2" fillId="6" borderId="2" xfId="0" applyFont="1" applyFill="1" applyBorder="1"/>
    <xf numFmtId="3" fontId="2" fillId="3" borderId="0" xfId="0" applyNumberFormat="1" applyFont="1" applyFill="1" applyAlignment="1">
      <alignment horizontal="right" vertical="center"/>
    </xf>
    <xf numFmtId="3" fontId="2" fillId="6" borderId="2" xfId="0" applyNumberFormat="1" applyFont="1" applyFill="1" applyBorder="1"/>
    <xf numFmtId="0" fontId="9" fillId="3" borderId="0" xfId="0" applyFont="1" applyFill="1"/>
    <xf numFmtId="0" fontId="2" fillId="3" borderId="1" xfId="0" applyFont="1" applyFill="1" applyBorder="1" applyAlignment="1">
      <alignment horizontal="left" vertical="center"/>
    </xf>
    <xf numFmtId="3" fontId="2" fillId="3" borderId="1" xfId="0" applyNumberFormat="1" applyFont="1" applyFill="1" applyBorder="1" applyAlignment="1">
      <alignment horizontal="right"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xf>
    <xf numFmtId="3" fontId="0" fillId="0" borderId="0" xfId="0" applyNumberFormat="1"/>
    <xf numFmtId="3" fontId="2" fillId="3" borderId="0" xfId="0" applyNumberFormat="1" applyFont="1" applyFill="1"/>
    <xf numFmtId="0" fontId="2" fillId="3" borderId="0" xfId="0" applyFont="1" applyFill="1" applyAlignment="1">
      <alignment horizontal="center" vertical="center"/>
    </xf>
    <xf numFmtId="0" fontId="2" fillId="3" borderId="0" xfId="0" applyFont="1" applyFill="1" applyAlignment="1">
      <alignment vertical="center" wrapText="1"/>
    </xf>
    <xf numFmtId="0" fontId="2" fillId="3" borderId="1" xfId="0" applyFont="1" applyFill="1" applyBorder="1" applyAlignment="1">
      <alignment horizontal="center" vertical="center"/>
    </xf>
    <xf numFmtId="0" fontId="2" fillId="3" borderId="1" xfId="0" applyFont="1" applyFill="1" applyBorder="1"/>
    <xf numFmtId="3" fontId="2" fillId="3" borderId="1" xfId="0" applyNumberFormat="1" applyFont="1" applyFill="1" applyBorder="1"/>
    <xf numFmtId="0" fontId="9" fillId="3" borderId="1" xfId="0" applyFont="1" applyFill="1" applyBorder="1"/>
    <xf numFmtId="0" fontId="2" fillId="7" borderId="0" xfId="0" applyFont="1" applyFill="1" applyAlignment="1">
      <alignment horizontal="center" vertical="center"/>
    </xf>
    <xf numFmtId="0" fontId="2" fillId="3" borderId="0" xfId="0" applyFont="1" applyFill="1" applyAlignment="1">
      <alignment horizontal="left" vertical="center" wrapText="1"/>
    </xf>
    <xf numFmtId="0" fontId="2" fillId="7" borderId="0" xfId="0" applyFont="1" applyFill="1" applyAlignment="1">
      <alignment horizontal="left" vertical="center" wrapText="1"/>
    </xf>
    <xf numFmtId="0" fontId="2" fillId="3" borderId="0" xfId="0" applyFont="1" applyFill="1" applyAlignment="1">
      <alignment vertical="top" wrapText="1"/>
    </xf>
    <xf numFmtId="0" fontId="2" fillId="7" borderId="0" xfId="0" applyFont="1" applyFill="1" applyAlignment="1">
      <alignment vertical="top" wrapText="1"/>
    </xf>
    <xf numFmtId="0" fontId="2" fillId="3" borderId="0" xfId="0" applyFont="1" applyFill="1" applyAlignment="1">
      <alignment horizontal="left" vertical="top" wrapText="1"/>
    </xf>
    <xf numFmtId="0" fontId="2" fillId="7" borderId="0" xfId="0" applyFont="1" applyFill="1" applyAlignment="1">
      <alignment horizontal="left" vertical="top" wrapText="1"/>
    </xf>
    <xf numFmtId="0" fontId="2" fillId="7" borderId="1" xfId="0" applyFont="1" applyFill="1" applyBorder="1" applyAlignment="1">
      <alignment horizontal="left" vertical="center" wrapText="1"/>
    </xf>
    <xf numFmtId="0" fontId="2" fillId="7" borderId="1" xfId="0" applyFont="1" applyFill="1" applyBorder="1" applyAlignment="1">
      <alignment horizontal="center" vertical="center"/>
    </xf>
    <xf numFmtId="0" fontId="2" fillId="7" borderId="1" xfId="0" applyFont="1" applyFill="1" applyBorder="1" applyAlignment="1">
      <alignment vertical="top" wrapText="1"/>
    </xf>
    <xf numFmtId="0" fontId="2" fillId="9" borderId="6" xfId="0" applyFont="1" applyFill="1" applyBorder="1" applyAlignment="1">
      <alignment vertical="center" wrapText="1"/>
    </xf>
    <xf numFmtId="3" fontId="2" fillId="9" borderId="6" xfId="0" applyNumberFormat="1" applyFont="1" applyFill="1" applyBorder="1" applyAlignment="1">
      <alignment horizontal="right" vertical="center" wrapText="1"/>
    </xf>
    <xf numFmtId="0" fontId="12" fillId="3" borderId="1" xfId="0" applyFont="1" applyFill="1" applyBorder="1" applyAlignment="1">
      <alignment horizontal="center" vertical="center" wrapText="1"/>
    </xf>
    <xf numFmtId="0" fontId="2" fillId="0" borderId="0" xfId="0" applyFont="1" applyAlignment="1">
      <alignment vertical="center" wrapText="1"/>
    </xf>
    <xf numFmtId="0" fontId="12" fillId="3" borderId="0" xfId="0" applyFont="1" applyFill="1" applyAlignment="1">
      <alignment horizontal="center" vertical="center" wrapText="1"/>
    </xf>
    <xf numFmtId="0" fontId="9" fillId="3" borderId="0" xfId="0" applyFont="1" applyFill="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vertical="center" wrapText="1"/>
    </xf>
    <xf numFmtId="3" fontId="5" fillId="0" borderId="0" xfId="0" applyNumberFormat="1" applyFont="1"/>
    <xf numFmtId="0" fontId="8" fillId="3" borderId="0" xfId="0" applyFont="1" applyFill="1" applyAlignment="1">
      <alignment horizontal="center"/>
    </xf>
    <xf numFmtId="3" fontId="2" fillId="3" borderId="0" xfId="0" applyNumberFormat="1" applyFont="1" applyFill="1" applyAlignment="1">
      <alignment horizontal="center" vertical="center"/>
    </xf>
    <xf numFmtId="3" fontId="2" fillId="3" borderId="1" xfId="0" applyNumberFormat="1" applyFont="1" applyFill="1" applyBorder="1" applyAlignment="1">
      <alignment horizontal="center" vertical="center"/>
    </xf>
    <xf numFmtId="3" fontId="2" fillId="6" borderId="2" xfId="0" applyNumberFormat="1" applyFont="1" applyFill="1" applyBorder="1" applyAlignment="1">
      <alignment horizontal="center" vertical="center"/>
    </xf>
    <xf numFmtId="9" fontId="2" fillId="10" borderId="6" xfId="0" applyNumberFormat="1" applyFont="1" applyFill="1" applyBorder="1" applyAlignment="1">
      <alignment horizontal="center" vertical="center"/>
    </xf>
    <xf numFmtId="0" fontId="2" fillId="11" borderId="0" xfId="0" applyFont="1" applyFill="1"/>
    <xf numFmtId="3" fontId="2" fillId="11" borderId="0" xfId="0" applyNumberFormat="1" applyFont="1" applyFill="1"/>
    <xf numFmtId="0" fontId="9" fillId="11" borderId="7" xfId="0" applyFont="1" applyFill="1" applyBorder="1" applyAlignment="1">
      <alignment horizontal="center" vertical="center" wrapText="1"/>
    </xf>
    <xf numFmtId="0" fontId="5" fillId="2" borderId="0" xfId="0" applyFont="1" applyFill="1"/>
    <xf numFmtId="0" fontId="6" fillId="2" borderId="0" xfId="0" applyFont="1" applyFill="1"/>
    <xf numFmtId="0" fontId="2" fillId="2" borderId="0" xfId="0" applyFont="1" applyFill="1"/>
    <xf numFmtId="0" fontId="2" fillId="3" borderId="0" xfId="0" applyFont="1" applyFill="1" applyAlignment="1">
      <alignment horizontal="center" vertical="center" wrapText="1"/>
    </xf>
    <xf numFmtId="0" fontId="2" fillId="3" borderId="2" xfId="0" applyFont="1" applyFill="1" applyBorder="1"/>
    <xf numFmtId="3" fontId="2" fillId="3" borderId="2" xfId="0" applyNumberFormat="1" applyFont="1" applyFill="1" applyBorder="1"/>
    <xf numFmtId="3" fontId="2" fillId="3" borderId="2" xfId="0" applyNumberFormat="1" applyFont="1" applyFill="1" applyBorder="1" applyAlignment="1">
      <alignment horizontal="center" vertical="center"/>
    </xf>
    <xf numFmtId="0" fontId="2" fillId="3" borderId="0" xfId="0" applyFont="1" applyFill="1" applyAlignment="1">
      <alignment horizontal="center"/>
    </xf>
    <xf numFmtId="0" fontId="2" fillId="3" borderId="0" xfId="0" applyFont="1" applyFill="1" applyAlignment="1">
      <alignment wrapText="1"/>
    </xf>
    <xf numFmtId="3" fontId="2" fillId="0" borderId="0" xfId="0" applyNumberFormat="1" applyFont="1"/>
    <xf numFmtId="164" fontId="2" fillId="0" borderId="0" xfId="2" applyNumberFormat="1" applyFont="1"/>
    <xf numFmtId="0" fontId="2" fillId="3" borderId="0" xfId="0" applyFont="1" applyFill="1" applyAlignment="1">
      <alignment vertical="center"/>
    </xf>
    <xf numFmtId="3" fontId="2" fillId="3" borderId="0" xfId="0" applyNumberFormat="1" applyFont="1" applyFill="1" applyAlignment="1">
      <alignment vertical="center"/>
    </xf>
    <xf numFmtId="3" fontId="9" fillId="3" borderId="0" xfId="0" applyNumberFormat="1" applyFont="1" applyFill="1" applyAlignment="1">
      <alignment vertical="center"/>
    </xf>
    <xf numFmtId="0" fontId="9" fillId="3" borderId="0" xfId="0" applyFont="1" applyFill="1" applyAlignment="1">
      <alignment vertical="center"/>
    </xf>
    <xf numFmtId="0" fontId="9" fillId="3" borderId="0" xfId="0" applyFont="1" applyFill="1" applyAlignment="1">
      <alignment horizontal="center" vertical="center"/>
    </xf>
    <xf numFmtId="0" fontId="2" fillId="3" borderId="8" xfId="0" applyFont="1" applyFill="1" applyBorder="1" applyAlignment="1">
      <alignment horizontal="center" vertical="center"/>
    </xf>
    <xf numFmtId="0" fontId="2" fillId="3" borderId="8" xfId="0" applyFont="1" applyFill="1" applyBorder="1" applyAlignment="1">
      <alignment vertical="center"/>
    </xf>
    <xf numFmtId="3" fontId="2" fillId="3" borderId="8" xfId="0" applyNumberFormat="1" applyFont="1" applyFill="1" applyBorder="1"/>
    <xf numFmtId="0" fontId="2" fillId="3" borderId="8" xfId="0" applyFont="1" applyFill="1" applyBorder="1"/>
    <xf numFmtId="3" fontId="2" fillId="3" borderId="8" xfId="0" applyNumberFormat="1" applyFont="1" applyFill="1" applyBorder="1" applyAlignment="1">
      <alignment vertical="center"/>
    </xf>
    <xf numFmtId="0" fontId="2" fillId="3" borderId="8" xfId="0" applyFont="1" applyFill="1" applyBorder="1" applyAlignment="1">
      <alignment wrapText="1"/>
    </xf>
    <xf numFmtId="0" fontId="2" fillId="3" borderId="8" xfId="0" applyFont="1" applyFill="1" applyBorder="1" applyAlignment="1">
      <alignment horizontal="left" vertical="top" wrapText="1"/>
    </xf>
    <xf numFmtId="0" fontId="9" fillId="3" borderId="9" xfId="0" applyFont="1" applyFill="1" applyBorder="1"/>
    <xf numFmtId="0" fontId="9" fillId="3" borderId="6" xfId="0" applyFont="1" applyFill="1" applyBorder="1" applyAlignment="1">
      <alignment horizontal="center" vertical="center"/>
    </xf>
    <xf numFmtId="0" fontId="18" fillId="3" borderId="0" xfId="0" applyFont="1" applyFill="1" applyAlignment="1">
      <alignment vertical="center" wrapText="1"/>
    </xf>
    <xf numFmtId="0" fontId="18" fillId="3" borderId="0" xfId="0" applyFont="1" applyFill="1" applyAlignment="1">
      <alignment vertical="center"/>
    </xf>
    <xf numFmtId="0" fontId="18" fillId="3" borderId="11" xfId="0" applyFont="1" applyFill="1" applyBorder="1" applyAlignment="1">
      <alignment horizontal="center" vertical="center"/>
    </xf>
    <xf numFmtId="0" fontId="18" fillId="3" borderId="11" xfId="0" applyFont="1" applyFill="1" applyBorder="1" applyAlignment="1">
      <alignment vertical="center"/>
    </xf>
    <xf numFmtId="0" fontId="18" fillId="3" borderId="11" xfId="0" applyFont="1" applyFill="1" applyBorder="1"/>
    <xf numFmtId="0" fontId="18" fillId="3" borderId="11" xfId="0" applyFont="1" applyFill="1" applyBorder="1" applyAlignment="1">
      <alignment wrapText="1"/>
    </xf>
    <xf numFmtId="3" fontId="18" fillId="3" borderId="11" xfId="0" applyNumberFormat="1" applyFont="1" applyFill="1" applyBorder="1"/>
    <xf numFmtId="3" fontId="2" fillId="0" borderId="0" xfId="0" applyNumberFormat="1" applyFont="1" applyAlignment="1">
      <alignment vertical="center"/>
    </xf>
    <xf numFmtId="3" fontId="18" fillId="3" borderId="11" xfId="0" applyNumberFormat="1" applyFont="1" applyFill="1" applyBorder="1" applyAlignment="1">
      <alignment vertical="center"/>
    </xf>
    <xf numFmtId="0" fontId="9" fillId="3" borderId="10" xfId="0" applyFont="1" applyFill="1" applyBorder="1" applyAlignment="1">
      <alignment horizontal="center" vertical="center"/>
    </xf>
    <xf numFmtId="0" fontId="9" fillId="3" borderId="6" xfId="0" applyFont="1" applyFill="1" applyBorder="1" applyAlignment="1">
      <alignment horizontal="center" vertical="center" wrapText="1"/>
    </xf>
    <xf numFmtId="3" fontId="9" fillId="3" borderId="0" xfId="0" applyNumberFormat="1" applyFont="1" applyFill="1" applyAlignment="1">
      <alignment vertical="center" wrapText="1"/>
    </xf>
    <xf numFmtId="0" fontId="11" fillId="13" borderId="0" xfId="0" applyFont="1" applyFill="1" applyAlignment="1">
      <alignment horizontal="center" vertical="center" wrapText="1"/>
    </xf>
    <xf numFmtId="0" fontId="11" fillId="13" borderId="0" xfId="0" applyFont="1" applyFill="1" applyAlignment="1">
      <alignment horizontal="left" vertical="center" wrapText="1"/>
    </xf>
    <xf numFmtId="0" fontId="19" fillId="3" borderId="0" xfId="0" applyFont="1" applyFill="1" applyAlignment="1">
      <alignment horizontal="center"/>
    </xf>
    <xf numFmtId="0" fontId="20" fillId="3" borderId="1" xfId="0" applyFont="1" applyFill="1" applyBorder="1" applyAlignment="1">
      <alignment horizontal="center"/>
    </xf>
    <xf numFmtId="0" fontId="19" fillId="3" borderId="0" xfId="0" applyFont="1" applyFill="1" applyAlignment="1">
      <alignment horizontal="center" vertical="center"/>
    </xf>
    <xf numFmtId="0" fontId="19" fillId="3" borderId="0" xfId="0" quotePrefix="1" applyFont="1" applyFill="1" applyAlignment="1">
      <alignment horizontal="center" vertical="center"/>
    </xf>
    <xf numFmtId="0" fontId="19" fillId="3" borderId="0" xfId="0" applyFont="1" applyFill="1" applyAlignment="1">
      <alignment horizontal="left" vertical="center" wrapText="1"/>
    </xf>
    <xf numFmtId="165" fontId="19" fillId="3" borderId="0" xfId="0" quotePrefix="1" applyNumberFormat="1" applyFont="1" applyFill="1" applyAlignment="1">
      <alignment horizontal="center" vertical="center"/>
    </xf>
    <xf numFmtId="165" fontId="11" fillId="13" borderId="0" xfId="0" applyNumberFormat="1" applyFont="1" applyFill="1" applyAlignment="1">
      <alignment horizontal="center" vertical="center" wrapText="1"/>
    </xf>
    <xf numFmtId="0" fontId="2" fillId="0" borderId="0" xfId="0" applyFont="1" applyAlignment="1">
      <alignment horizontal="center"/>
    </xf>
    <xf numFmtId="14" fontId="2" fillId="3" borderId="0" xfId="0" applyNumberFormat="1" applyFont="1" applyFill="1" applyAlignment="1">
      <alignment horizontal="center"/>
    </xf>
    <xf numFmtId="0" fontId="2" fillId="3" borderId="1" xfId="0" applyFont="1" applyFill="1" applyBorder="1" applyAlignment="1">
      <alignment horizontal="center" vertical="center" wrapText="1"/>
    </xf>
    <xf numFmtId="14" fontId="9" fillId="3" borderId="0" xfId="0" applyNumberFormat="1" applyFont="1" applyFill="1" applyAlignment="1">
      <alignment horizontal="center"/>
    </xf>
    <xf numFmtId="3" fontId="9" fillId="3" borderId="0" xfId="0" applyNumberFormat="1" applyFont="1" applyFill="1"/>
    <xf numFmtId="0" fontId="21" fillId="3" borderId="0" xfId="0" applyFont="1" applyFill="1" applyAlignment="1">
      <alignment horizontal="center" vertical="center" wrapText="1"/>
    </xf>
    <xf numFmtId="0" fontId="21" fillId="3" borderId="0" xfId="0" applyFont="1" applyFill="1"/>
    <xf numFmtId="3" fontId="22" fillId="3" borderId="0" xfId="0" applyNumberFormat="1" applyFont="1" applyFill="1"/>
    <xf numFmtId="0" fontId="2" fillId="14" borderId="0" xfId="0" applyFont="1" applyFill="1"/>
    <xf numFmtId="3" fontId="2" fillId="14" borderId="0" xfId="0" applyNumberFormat="1" applyFont="1" applyFill="1"/>
    <xf numFmtId="3" fontId="2" fillId="15" borderId="0" xfId="0" applyNumberFormat="1" applyFont="1" applyFill="1"/>
    <xf numFmtId="0" fontId="23" fillId="3" borderId="1" xfId="0" applyFont="1" applyFill="1" applyBorder="1" applyAlignment="1">
      <alignment horizontal="center" vertical="center" wrapText="1"/>
    </xf>
    <xf numFmtId="3" fontId="2" fillId="14" borderId="0" xfId="0" applyNumberFormat="1" applyFont="1" applyFill="1" applyAlignment="1">
      <alignment horizontal="center" vertical="center"/>
    </xf>
    <xf numFmtId="14" fontId="2" fillId="3" borderId="0" xfId="0" applyNumberFormat="1" applyFont="1" applyFill="1" applyAlignment="1">
      <alignment horizontal="center" vertical="center"/>
    </xf>
    <xf numFmtId="0" fontId="23" fillId="3" borderId="0" xfId="0" applyFont="1" applyFill="1" applyAlignment="1">
      <alignment horizontal="center" vertical="center" wrapText="1"/>
    </xf>
    <xf numFmtId="0" fontId="9" fillId="3" borderId="7" xfId="0" applyFont="1" applyFill="1" applyBorder="1" applyAlignment="1">
      <alignment horizontal="center" vertical="center" wrapText="1"/>
    </xf>
    <xf numFmtId="0" fontId="25" fillId="0" borderId="0" xfId="3" applyFont="1"/>
    <xf numFmtId="0" fontId="24" fillId="0" borderId="0" xfId="3"/>
    <xf numFmtId="0" fontId="5" fillId="3" borderId="0" xfId="4" applyFont="1" applyFill="1" applyAlignment="1">
      <alignment horizontal="center" vertical="center" wrapText="1"/>
    </xf>
    <xf numFmtId="0" fontId="27" fillId="3" borderId="0" xfId="0" applyFont="1" applyFill="1"/>
    <xf numFmtId="0" fontId="0" fillId="8" borderId="0" xfId="0" applyFill="1"/>
    <xf numFmtId="0" fontId="28" fillId="8" borderId="0" xfId="0" applyFont="1" applyFill="1"/>
    <xf numFmtId="0" fontId="0" fillId="0" borderId="0" xfId="0" applyAlignment="1">
      <alignment horizontal="center" vertical="center"/>
    </xf>
    <xf numFmtId="0" fontId="4" fillId="0" borderId="0" xfId="0" applyFont="1" applyAlignment="1">
      <alignment horizontal="center"/>
    </xf>
    <xf numFmtId="0" fontId="4" fillId="3" borderId="0" xfId="0" applyFont="1" applyFill="1" applyAlignment="1">
      <alignment horizontal="center" vertical="center"/>
    </xf>
    <xf numFmtId="0" fontId="6" fillId="13" borderId="0" xfId="0" applyFont="1" applyFill="1"/>
    <xf numFmtId="0" fontId="29" fillId="13" borderId="0" xfId="0" applyFont="1" applyFill="1"/>
    <xf numFmtId="0" fontId="7" fillId="13" borderId="0" xfId="0" applyFont="1" applyFill="1"/>
    <xf numFmtId="0" fontId="4" fillId="0" borderId="0" xfId="0" applyFont="1" applyAlignment="1">
      <alignment horizontal="center" vertical="center"/>
    </xf>
    <xf numFmtId="0" fontId="2" fillId="3" borderId="1" xfId="0" quotePrefix="1" applyFont="1" applyFill="1" applyBorder="1" applyAlignment="1">
      <alignment horizontal="center" vertical="center" wrapText="1"/>
    </xf>
    <xf numFmtId="0" fontId="2" fillId="3" borderId="12" xfId="0" applyFont="1" applyFill="1" applyBorder="1"/>
    <xf numFmtId="14" fontId="2" fillId="3" borderId="0" xfId="0" applyNumberFormat="1" applyFont="1" applyFill="1"/>
    <xf numFmtId="1" fontId="2" fillId="0" borderId="0" xfId="0" applyNumberFormat="1" applyFont="1"/>
    <xf numFmtId="3" fontId="2" fillId="3" borderId="7" xfId="0" applyNumberFormat="1" applyFont="1" applyFill="1" applyBorder="1" applyAlignment="1">
      <alignment horizontal="center" vertical="center"/>
    </xf>
    <xf numFmtId="0" fontId="18" fillId="3" borderId="1" xfId="0" applyFont="1" applyFill="1" applyBorder="1" applyAlignment="1">
      <alignment horizontal="center" vertical="center"/>
    </xf>
    <xf numFmtId="0" fontId="18" fillId="3" borderId="0" xfId="0" applyFont="1" applyFill="1" applyAlignment="1">
      <alignment horizontal="center" vertical="center"/>
    </xf>
    <xf numFmtId="0" fontId="18" fillId="3" borderId="5" xfId="0" applyFont="1" applyFill="1" applyBorder="1" applyAlignment="1">
      <alignment horizontal="center" vertical="center"/>
    </xf>
    <xf numFmtId="9" fontId="2" fillId="3" borderId="0" xfId="2" applyFont="1" applyFill="1" applyAlignment="1">
      <alignment horizontal="center"/>
    </xf>
    <xf numFmtId="9" fontId="2" fillId="3" borderId="1" xfId="2" applyFont="1" applyFill="1" applyBorder="1" applyAlignment="1">
      <alignment horizontal="center"/>
    </xf>
    <xf numFmtId="0" fontId="2" fillId="16" borderId="0" xfId="0" applyFont="1" applyFill="1"/>
    <xf numFmtId="3" fontId="2" fillId="16" borderId="0" xfId="0" applyNumberFormat="1" applyFont="1" applyFill="1"/>
    <xf numFmtId="9" fontId="2" fillId="16" borderId="0" xfId="2" applyFont="1" applyFill="1" applyAlignment="1">
      <alignment horizontal="center"/>
    </xf>
    <xf numFmtId="0" fontId="32" fillId="16" borderId="0" xfId="0" applyFont="1" applyFill="1"/>
    <xf numFmtId="0" fontId="33" fillId="3" borderId="0" xfId="0" applyFont="1" applyFill="1"/>
    <xf numFmtId="0" fontId="33" fillId="3" borderId="1" xfId="0" applyFont="1" applyFill="1" applyBorder="1"/>
    <xf numFmtId="0" fontId="30" fillId="3" borderId="0" xfId="0" applyFont="1" applyFill="1" applyAlignment="1">
      <alignment horizontal="center" vertical="center" wrapText="1"/>
    </xf>
    <xf numFmtId="3" fontId="30" fillId="3" borderId="0" xfId="0" applyNumberFormat="1" applyFont="1" applyFill="1" applyAlignment="1">
      <alignment horizontal="center" vertical="center" wrapText="1"/>
    </xf>
    <xf numFmtId="0" fontId="1" fillId="0" borderId="0" xfId="0" applyFont="1"/>
    <xf numFmtId="0" fontId="2" fillId="3" borderId="8" xfId="0" applyFont="1" applyFill="1" applyBorder="1" applyAlignment="1">
      <alignment horizontal="right" vertical="center"/>
    </xf>
    <xf numFmtId="3" fontId="2" fillId="3" borderId="8" xfId="0" applyNumberFormat="1" applyFont="1" applyFill="1" applyBorder="1" applyAlignment="1">
      <alignment horizontal="right" vertical="center"/>
    </xf>
    <xf numFmtId="3" fontId="18" fillId="3" borderId="0" xfId="0" applyNumberFormat="1" applyFont="1" applyFill="1" applyAlignment="1">
      <alignment horizontal="right" vertical="center" wrapText="1"/>
    </xf>
    <xf numFmtId="3" fontId="18" fillId="3" borderId="0" xfId="0" applyNumberFormat="1" applyFont="1" applyFill="1" applyAlignment="1">
      <alignment horizontal="right" vertical="center"/>
    </xf>
    <xf numFmtId="0" fontId="2" fillId="3" borderId="0" xfId="0" applyFont="1" applyFill="1" applyAlignment="1">
      <alignment horizontal="right" vertical="center" wrapText="1"/>
    </xf>
    <xf numFmtId="9" fontId="2" fillId="0" borderId="0" xfId="2" applyFont="1"/>
    <xf numFmtId="0" fontId="13" fillId="0" borderId="0" xfId="0" applyFont="1" applyAlignment="1">
      <alignment horizontal="center" vertical="top" wrapText="1"/>
    </xf>
    <xf numFmtId="0" fontId="11" fillId="8" borderId="0" xfId="0" applyFont="1" applyFill="1" applyAlignment="1">
      <alignment horizontal="center"/>
    </xf>
    <xf numFmtId="0" fontId="2" fillId="3" borderId="0" xfId="0" applyFont="1" applyFill="1" applyAlignment="1">
      <alignment horizontal="left" vertical="top" wrapText="1"/>
    </xf>
    <xf numFmtId="0" fontId="2" fillId="3" borderId="5" xfId="0" applyFont="1" applyFill="1" applyBorder="1" applyAlignment="1">
      <alignment horizontal="left" vertical="top" wrapText="1"/>
    </xf>
    <xf numFmtId="0" fontId="17" fillId="12" borderId="9" xfId="0" applyFont="1" applyFill="1" applyBorder="1" applyAlignment="1">
      <alignment horizontal="center" vertical="center"/>
    </xf>
    <xf numFmtId="0" fontId="17" fillId="12" borderId="6" xfId="0" applyFont="1" applyFill="1" applyBorder="1" applyAlignment="1">
      <alignment horizontal="center" vertical="center"/>
    </xf>
    <xf numFmtId="0" fontId="17" fillId="12" borderId="10" xfId="0" applyFont="1" applyFill="1" applyBorder="1" applyAlignment="1">
      <alignment horizontal="center" vertical="center"/>
    </xf>
    <xf numFmtId="0" fontId="16" fillId="12" borderId="9" xfId="0" applyFont="1" applyFill="1" applyBorder="1" applyAlignment="1">
      <alignment horizontal="center" vertical="center" wrapText="1"/>
    </xf>
    <xf numFmtId="0" fontId="16" fillId="12" borderId="6" xfId="0" applyFont="1" applyFill="1" applyBorder="1" applyAlignment="1">
      <alignment horizontal="center" vertical="center" wrapText="1"/>
    </xf>
    <xf numFmtId="0" fontId="16" fillId="12" borderId="10" xfId="0" applyFont="1" applyFill="1" applyBorder="1" applyAlignment="1">
      <alignment horizontal="center" vertical="center" wrapText="1"/>
    </xf>
    <xf numFmtId="0" fontId="17" fillId="12" borderId="9" xfId="0" applyFont="1" applyFill="1" applyBorder="1" applyAlignment="1">
      <alignment horizontal="center"/>
    </xf>
    <xf numFmtId="0" fontId="17" fillId="12" borderId="6" xfId="0" applyFont="1" applyFill="1" applyBorder="1" applyAlignment="1">
      <alignment horizontal="center"/>
    </xf>
    <xf numFmtId="0" fontId="17" fillId="12" borderId="10" xfId="0" applyFont="1" applyFill="1" applyBorder="1" applyAlignment="1">
      <alignment horizontal="center"/>
    </xf>
    <xf numFmtId="6" fontId="2" fillId="3" borderId="0" xfId="0" applyNumberFormat="1" applyFont="1" applyFill="1" applyAlignment="1">
      <alignment horizontal="center" vertical="center" wrapText="1"/>
    </xf>
    <xf numFmtId="0" fontId="9" fillId="3" borderId="14"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2" fillId="3" borderId="0" xfId="0" applyFont="1" applyFill="1" applyAlignment="1">
      <alignment vertical="top" wrapText="1"/>
    </xf>
    <xf numFmtId="0" fontId="12" fillId="3" borderId="1" xfId="0" applyFont="1" applyFill="1" applyBorder="1" applyAlignment="1">
      <alignment vertical="top" wrapText="1"/>
    </xf>
    <xf numFmtId="0" fontId="2" fillId="2" borderId="0" xfId="0" applyFont="1" applyFill="1"/>
    <xf numFmtId="0" fontId="2" fillId="3" borderId="5" xfId="0" applyFont="1" applyFill="1" applyBorder="1" applyAlignment="1">
      <alignment vertical="top" wrapText="1"/>
    </xf>
    <xf numFmtId="0" fontId="2" fillId="3" borderId="0" xfId="0" applyFont="1" applyFill="1" applyAlignment="1">
      <alignment wrapText="1"/>
    </xf>
    <xf numFmtId="0" fontId="30" fillId="3" borderId="5" xfId="0" applyFont="1" applyFill="1" applyBorder="1" applyAlignment="1">
      <alignment horizontal="center" vertical="center" wrapText="1"/>
    </xf>
    <xf numFmtId="0" fontId="9" fillId="3" borderId="0" xfId="0" applyFont="1" applyFill="1" applyAlignment="1">
      <alignment vertical="center" wrapText="1"/>
    </xf>
    <xf numFmtId="0" fontId="9" fillId="3" borderId="7" xfId="0" applyFont="1" applyFill="1" applyBorder="1" applyAlignment="1">
      <alignment vertical="center" wrapText="1"/>
    </xf>
    <xf numFmtId="0" fontId="9" fillId="3" borderId="0" xfId="0" applyFont="1" applyFill="1" applyAlignment="1">
      <alignment horizontal="center" vertical="center" wrapText="1"/>
    </xf>
    <xf numFmtId="0" fontId="9" fillId="3" borderId="7" xfId="0"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7" xfId="0" applyFont="1" applyFill="1" applyBorder="1" applyAlignment="1">
      <alignment horizontal="center" vertical="center" wrapText="1"/>
    </xf>
    <xf numFmtId="0" fontId="9" fillId="11" borderId="7" xfId="0" applyFont="1" applyFill="1" applyBorder="1" applyAlignment="1">
      <alignment horizontal="center" vertical="center" wrapText="1"/>
    </xf>
    <xf numFmtId="0" fontId="9" fillId="11" borderId="0" xfId="0" applyFont="1" applyFill="1" applyAlignment="1">
      <alignment horizontal="center" vertical="center" wrapText="1"/>
    </xf>
    <xf numFmtId="0" fontId="31" fillId="3" borderId="13" xfId="0" applyFont="1" applyFill="1" applyBorder="1" applyAlignment="1">
      <alignment horizontal="center" vertical="center"/>
    </xf>
    <xf numFmtId="0" fontId="9" fillId="3" borderId="0" xfId="0" applyFont="1" applyFill="1" applyAlignment="1">
      <alignment horizontal="left" vertical="center" wrapText="1"/>
    </xf>
    <xf numFmtId="0" fontId="9" fillId="3" borderId="1"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1" xfId="0" applyFont="1" applyFill="1" applyBorder="1" applyAlignment="1">
      <alignment horizontal="center" vertical="center" wrapText="1"/>
    </xf>
    <xf numFmtId="0" fontId="2" fillId="3" borderId="0" xfId="0" applyFont="1" applyFill="1" applyAlignment="1">
      <alignment horizontal="center" vertical="center"/>
    </xf>
    <xf numFmtId="0" fontId="15" fillId="3" borderId="1" xfId="0" applyFont="1" applyFill="1" applyBorder="1" applyAlignment="1">
      <alignment horizontal="center" vertical="center" wrapText="1"/>
    </xf>
  </cellXfs>
  <cellStyles count="5">
    <cellStyle name="Hyperlink" xfId="4" builtinId="8"/>
    <cellStyle name="Normal" xfId="0" builtinId="0"/>
    <cellStyle name="Normal 2" xfId="3" xr:uid="{00000000-0005-0000-0000-000002000000}"/>
    <cellStyle name="Normal 2 2" xfId="1" xr:uid="{00000000-0005-0000-0000-000003000000}"/>
    <cellStyle name="Percent" xfId="2" builtinId="5"/>
  </cellStyles>
  <dxfs count="1">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psea-my.sharepoint.com/personal/mprice_psea_org/Documents/PriceMA/My%20Documents/PSEA_2025/TS_Field/Federal%20Revenues/tables/PSEARes%20Federal%20Revenue%20Dashboard.xlsx" TargetMode="External"/><Relationship Id="rId1" Type="http://schemas.openxmlformats.org/officeDocument/2006/relationships/externalLinkPath" Target="/personal/mprice_psea_org/Documents/PriceMA/My%20Documents/PSEA_2025/TS_Field/Federal%20Revenues/tables/PSEARes%20Federal%20Revenue%20Dashboar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 cofips"/>
      <sheetName val="LIST Unit of Measure"/>
      <sheetName val="LIST YR"/>
      <sheetName val="Current Known Threats - Skinny"/>
      <sheetName val="Table of Contents"/>
      <sheetName val="Sheet1"/>
      <sheetName val="Trump - Budget Proposal"/>
      <sheetName val="July 1st"/>
      <sheetName val="First Look at HR1"/>
      <sheetName val="ALL"/>
      <sheetName val="Special - Hempfield - 2"/>
      <sheetName val="Special - Hempfield"/>
      <sheetName val="July 2nd - Impoundment"/>
      <sheetName val="By Cluster - Overall"/>
      <sheetName val="By Cluster - Current Threats"/>
      <sheetName val="By Region"/>
      <sheetName val="NEA Tables"/>
      <sheetName val="Cut Calculator - Just Tilte I"/>
      <sheetName val="Cut Calculator - Just Tilte III"/>
      <sheetName val="Cut Calculator - TrumpBudget"/>
      <sheetName val="Cut Calculator"/>
      <sheetName val="School Districts"/>
      <sheetName val="Career &amp; Technical Centers"/>
      <sheetName val="Intermediate Units"/>
      <sheetName val="IU by Year"/>
      <sheetName val="By Congressional Dist. with LEA"/>
      <sheetName val="By Congressional Dist. - HR1"/>
      <sheetName val="KEY"/>
      <sheetName val="TABLE Congressional T1"/>
      <sheetName val="TABLE Congressional T2"/>
      <sheetName val="By Congressional Dist. w LEA 2"/>
      <sheetName val="TABLE County Total"/>
      <sheetName val="TABLE County Total NonStimulus"/>
      <sheetName val="By County"/>
      <sheetName val="TABLE County"/>
      <sheetName val="Congressional District"/>
      <sheetName val="For Coms"/>
      <sheetName val="Revision Notes"/>
      <sheetName val="LIST AUNID SD"/>
      <sheetName val="DATA SD"/>
      <sheetName val="DATA CTC"/>
      <sheetName val="DATA IU"/>
      <sheetName val="DATA CLUSTER"/>
      <sheetName val="LIST UNISERV"/>
      <sheetName val="CROSSWALK CLUSTER to AUN"/>
      <sheetName val="LIST AUNID CTC"/>
      <sheetName val="LIST AUNID IU"/>
      <sheetName val="LIST AUNID SD CTC IU"/>
      <sheetName val="LIST AUNID SD CTC IU BY AUN"/>
      <sheetName val="CROSSWALK REGION TO AUN"/>
      <sheetName val="CROSSWALK CongD to AUN"/>
      <sheetName val="LIST CongD"/>
      <sheetName val="CROSSWALK County to AUN"/>
      <sheetName val="LIST County"/>
      <sheetName val="LIST IU"/>
      <sheetName val="LIST UNISERV (old)"/>
      <sheetName val="CROSSWALK CLUSTER to AUN (old)"/>
      <sheetName val="TABLE SD TitleI Count"/>
      <sheetName val="TABLE RTLBG vs TitleIDEA"/>
      <sheetName val="Version"/>
      <sheetName val="DATA Medicaid Count"/>
      <sheetName val="TABLE RTLBG TitleIDEA1_revised"/>
      <sheetName val="TABLE Adequacy vs TitleI IDEA"/>
      <sheetName val="TABLE Adq26 TitleIDEA_revis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hyperlink" Target="mailto:mprice@psea.org?subject=Error%20Report:%20Federal%20Revenue%20Dashboard"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01722-1510-491D-A5A1-BF575A895F8C}">
  <dimension ref="B1:C13"/>
  <sheetViews>
    <sheetView workbookViewId="0">
      <selection activeCell="C6" sqref="C6"/>
    </sheetView>
  </sheetViews>
  <sheetFormatPr defaultRowHeight="14.4" x14ac:dyDescent="0.3"/>
  <sheetData>
    <row r="1" spans="2:3" x14ac:dyDescent="0.3">
      <c r="B1" t="s">
        <v>1923</v>
      </c>
    </row>
    <row r="2" spans="2:3" x14ac:dyDescent="0.3">
      <c r="B2">
        <v>7</v>
      </c>
    </row>
    <row r="3" spans="2:3" x14ac:dyDescent="0.3">
      <c r="B3">
        <v>8</v>
      </c>
      <c r="C3">
        <v>1</v>
      </c>
    </row>
    <row r="4" spans="2:3" x14ac:dyDescent="0.3">
      <c r="B4">
        <f>B3+1</f>
        <v>9</v>
      </c>
    </row>
    <row r="5" spans="2:3" x14ac:dyDescent="0.3">
      <c r="B5">
        <f t="shared" ref="B5:B6" si="0">B4+1</f>
        <v>10</v>
      </c>
    </row>
    <row r="6" spans="2:3" x14ac:dyDescent="0.3">
      <c r="B6">
        <f t="shared" si="0"/>
        <v>11</v>
      </c>
      <c r="C6">
        <v>2</v>
      </c>
    </row>
    <row r="7" spans="2:3" x14ac:dyDescent="0.3">
      <c r="B7">
        <f>B6+1</f>
        <v>12</v>
      </c>
    </row>
    <row r="8" spans="2:3" x14ac:dyDescent="0.3">
      <c r="B8">
        <v>1</v>
      </c>
      <c r="C8">
        <v>3</v>
      </c>
    </row>
    <row r="9" spans="2:3" x14ac:dyDescent="0.3">
      <c r="B9">
        <v>2</v>
      </c>
    </row>
    <row r="10" spans="2:3" x14ac:dyDescent="0.3">
      <c r="B10">
        <v>3</v>
      </c>
      <c r="C10">
        <v>4</v>
      </c>
    </row>
    <row r="11" spans="2:3" x14ac:dyDescent="0.3">
      <c r="B11">
        <v>4</v>
      </c>
    </row>
    <row r="12" spans="2:3" x14ac:dyDescent="0.3">
      <c r="B12">
        <v>5</v>
      </c>
    </row>
    <row r="13" spans="2:3" x14ac:dyDescent="0.3">
      <c r="B13">
        <v>6</v>
      </c>
      <c r="C13">
        <v>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8616B-2D4D-4AFC-AE97-778A01483F30}">
  <dimension ref="A2:C4"/>
  <sheetViews>
    <sheetView workbookViewId="0">
      <selection activeCell="C3" sqref="C3"/>
    </sheetView>
  </sheetViews>
  <sheetFormatPr defaultRowHeight="14.4" x14ac:dyDescent="0.3"/>
  <sheetData>
    <row r="2" spans="1:3" x14ac:dyDescent="0.3">
      <c r="A2">
        <v>1</v>
      </c>
      <c r="B2" t="s">
        <v>1780</v>
      </c>
    </row>
    <row r="3" spans="1:3" x14ac:dyDescent="0.3">
      <c r="A3">
        <v>2</v>
      </c>
      <c r="B3" t="s">
        <v>1781</v>
      </c>
    </row>
    <row r="4" spans="1:3" x14ac:dyDescent="0.3">
      <c r="A4">
        <v>3</v>
      </c>
      <c r="B4" t="s">
        <v>1782</v>
      </c>
      <c r="C4" t="s">
        <v>1793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613"/>
  <sheetViews>
    <sheetView topLeftCell="B5" workbookViewId="0">
      <selection activeCell="L7" sqref="L7"/>
    </sheetView>
  </sheetViews>
  <sheetFormatPr defaultColWidth="8.88671875" defaultRowHeight="13.8" x14ac:dyDescent="0.25"/>
  <cols>
    <col min="1" max="1" width="11" style="2" hidden="1" customWidth="1"/>
    <col min="2" max="2" width="5.6640625" style="2" customWidth="1"/>
    <col min="3" max="3" width="34.6640625" style="2" bestFit="1" customWidth="1"/>
    <col min="4" max="4" width="26.6640625" style="2" customWidth="1"/>
    <col min="5" max="5" width="16.33203125" style="2" hidden="1" customWidth="1"/>
    <col min="6" max="8" width="12.6640625" style="2" hidden="1" customWidth="1"/>
    <col min="9" max="9" width="11.88671875" style="2" hidden="1" customWidth="1"/>
    <col min="10" max="10" width="23.44140625" style="2" customWidth="1"/>
    <col min="11" max="11" width="17.33203125" style="2" customWidth="1"/>
    <col min="12" max="12" width="19.5546875" style="2" customWidth="1"/>
    <col min="13" max="13" width="25.33203125" style="2" hidden="1" customWidth="1"/>
    <col min="14" max="15" width="37.44140625" style="2" hidden="1" customWidth="1"/>
    <col min="16" max="16" width="8.88671875" style="2" hidden="1" customWidth="1"/>
    <col min="17" max="17" width="26.5546875" style="2" hidden="1" customWidth="1"/>
    <col min="18" max="16384" width="8.88671875" style="2"/>
  </cols>
  <sheetData>
    <row r="1" spans="1:18" hidden="1" x14ac:dyDescent="0.25">
      <c r="N1" s="118">
        <f ca="1">TODAY()</f>
        <v>45958</v>
      </c>
      <c r="O1" s="118"/>
    </row>
    <row r="2" spans="1:18" hidden="1" x14ac:dyDescent="0.25">
      <c r="N2" s="26">
        <f ca="1">VLOOKUP(N1,'LIST FISCAL YEAR DAYS'!$B$2:$C$185,2,FALSE)</f>
        <v>120</v>
      </c>
      <c r="O2" s="26"/>
    </row>
    <row r="3" spans="1:18" hidden="1" x14ac:dyDescent="0.25">
      <c r="A3" s="9"/>
      <c r="B3" s="9"/>
      <c r="C3" s="9"/>
      <c r="D3" s="9"/>
      <c r="G3" s="9"/>
      <c r="H3" s="9"/>
      <c r="I3" s="9"/>
      <c r="J3" s="9"/>
      <c r="K3" s="9"/>
      <c r="L3" s="9"/>
      <c r="M3" s="9"/>
      <c r="N3" s="9"/>
      <c r="O3" s="9"/>
      <c r="P3" s="9"/>
    </row>
    <row r="4" spans="1:18" hidden="1" x14ac:dyDescent="0.25">
      <c r="A4" s="9"/>
      <c r="B4" s="9"/>
      <c r="C4" s="9">
        <v>1</v>
      </c>
      <c r="D4" s="9">
        <v>2</v>
      </c>
      <c r="E4" s="9">
        <v>3</v>
      </c>
      <c r="F4" s="9"/>
      <c r="G4" s="9"/>
      <c r="H4" s="9"/>
      <c r="I4" s="9"/>
      <c r="J4" s="9">
        <v>4</v>
      </c>
      <c r="K4" s="9">
        <v>5</v>
      </c>
      <c r="L4" s="9">
        <v>6</v>
      </c>
      <c r="M4" s="9">
        <v>7</v>
      </c>
      <c r="N4" s="9">
        <v>8</v>
      </c>
      <c r="O4" s="9">
        <v>9</v>
      </c>
      <c r="P4" s="9"/>
    </row>
    <row r="5" spans="1:18" ht="58.5" customHeight="1" x14ac:dyDescent="0.25">
      <c r="A5" s="9"/>
      <c r="B5" s="9"/>
      <c r="C5" s="116" t="str">
        <f>CONCATENATE("Column ",C4)</f>
        <v>Column 1</v>
      </c>
      <c r="D5" s="116" t="str">
        <f t="shared" ref="D5:O5" si="0">CONCATENATE("Column ",D4)</f>
        <v>Column 2</v>
      </c>
      <c r="E5" s="116" t="str">
        <f t="shared" si="0"/>
        <v>Column 3</v>
      </c>
      <c r="F5" s="116" t="str">
        <f t="shared" si="0"/>
        <v xml:space="preserve">Column </v>
      </c>
      <c r="G5" s="116" t="str">
        <f t="shared" si="0"/>
        <v xml:space="preserve">Column </v>
      </c>
      <c r="H5" s="116" t="str">
        <f t="shared" si="0"/>
        <v xml:space="preserve">Column </v>
      </c>
      <c r="I5" s="116" t="str">
        <f t="shared" si="0"/>
        <v xml:space="preserve">Column </v>
      </c>
      <c r="J5" s="116" t="str">
        <f t="shared" si="0"/>
        <v>Column 4</v>
      </c>
      <c r="K5" s="116" t="str">
        <f t="shared" si="0"/>
        <v>Column 5</v>
      </c>
      <c r="L5" s="116" t="str">
        <f t="shared" si="0"/>
        <v>Column 6</v>
      </c>
      <c r="M5" s="116" t="str">
        <f t="shared" si="0"/>
        <v>Column 7</v>
      </c>
      <c r="N5" s="116" t="str">
        <f t="shared" si="0"/>
        <v>Column 8</v>
      </c>
      <c r="O5" s="116" t="str">
        <f t="shared" si="0"/>
        <v>Column 9</v>
      </c>
      <c r="P5" s="9"/>
    </row>
    <row r="6" spans="1:18" ht="58.5" customHeight="1" x14ac:dyDescent="0.25">
      <c r="A6" s="9"/>
      <c r="B6" s="9"/>
      <c r="C6" s="119"/>
      <c r="D6" s="119"/>
      <c r="E6" s="119"/>
      <c r="F6" s="119"/>
      <c r="G6" s="119"/>
      <c r="H6" s="119"/>
      <c r="I6" s="119"/>
      <c r="J6" s="119"/>
      <c r="K6" s="180" t="str">
        <f ca="1">CONCATENATE("As of today (",TEXT(N1,"mm/dd/yyyy"),") schools are ",FIXED(N2,0,TRUE)," days into the fiscal year")</f>
        <v>As of today (10/28/2025) schools are 120 days into the fiscal year</v>
      </c>
      <c r="L6" s="180"/>
      <c r="M6" s="180"/>
      <c r="N6" s="180"/>
      <c r="O6" s="180"/>
      <c r="P6" s="9"/>
      <c r="R6" s="9"/>
    </row>
    <row r="7" spans="1:18" ht="58.5" customHeight="1" x14ac:dyDescent="0.25">
      <c r="A7" s="9"/>
      <c r="B7" s="9"/>
      <c r="C7" s="119"/>
      <c r="D7" s="119"/>
      <c r="E7" s="119"/>
      <c r="F7" s="119"/>
      <c r="G7" s="119"/>
      <c r="H7" s="119"/>
      <c r="I7" s="119"/>
      <c r="J7" s="119"/>
      <c r="K7" s="150"/>
      <c r="L7" s="151" t="str">
        <f>CONCATENATE("School District - Median ",FIXED(MEDIAN(L112:L610),0,TRUE)," days")</f>
        <v>School District - Median 87 days</v>
      </c>
      <c r="M7" s="150"/>
      <c r="N7" s="150"/>
      <c r="O7" s="150"/>
      <c r="P7" s="9"/>
      <c r="R7" s="9"/>
    </row>
    <row r="8" spans="1:18" ht="58.5" customHeight="1" x14ac:dyDescent="0.25">
      <c r="A8" s="9"/>
      <c r="B8" s="9"/>
      <c r="C8" s="119"/>
      <c r="D8" s="119"/>
      <c r="E8" s="119"/>
      <c r="F8" s="119"/>
      <c r="G8" s="119"/>
      <c r="H8" s="119"/>
      <c r="I8" s="119"/>
      <c r="J8" s="119"/>
      <c r="K8" s="150"/>
      <c r="L8" s="151" t="str">
        <f>CONCATENATE("School District - Average ",FIXED(AVERAGE(L112:L610),0,FALSE)," days")</f>
        <v>School District - Average 94 days</v>
      </c>
      <c r="M8" s="150"/>
      <c r="N8" s="150"/>
      <c r="O8" s="150"/>
      <c r="P8" s="9"/>
      <c r="R8" s="9"/>
    </row>
    <row r="9" spans="1:18" ht="41.4" customHeight="1" x14ac:dyDescent="0.25">
      <c r="A9" s="9"/>
      <c r="B9" s="9"/>
      <c r="C9" s="183" t="str">
        <f>CONCATENATE("School District,",CHAR(10),"Career &amp; Technology Center,",CHAR(10),"or",CHAR(10)," Intermediate Unit")</f>
        <v>School District,
Career &amp; Technology Center,
or
 Intermediate Unit</v>
      </c>
      <c r="D9" s="183"/>
      <c r="E9" s="181" t="s">
        <v>944</v>
      </c>
      <c r="F9" s="183" t="str">
        <f>CONCATENATE("July",CHAR(10),"Payment")</f>
        <v>July
Payment</v>
      </c>
      <c r="G9" s="183" t="str">
        <f>CONCATENATE("August",CHAR(10),"Payment")</f>
        <v>August
Payment</v>
      </c>
      <c r="H9" s="183" t="str">
        <f>CONCATENATE("September",CHAR(10),"Payment")</f>
        <v>September
Payment</v>
      </c>
      <c r="I9" s="183" t="str">
        <f>CONCATENATE("October",CHAR(10),"Payment")</f>
        <v>October
Payment</v>
      </c>
      <c r="J9" s="185" t="str">
        <f>CONCATENATE("Five year average",CHAR(10)," expenditures per day (360 day year)")</f>
        <v>Five year average
 expenditures per day (360 day year)</v>
      </c>
      <c r="K9" s="188" t="s">
        <v>1905</v>
      </c>
      <c r="L9" s="188"/>
      <c r="M9" s="188"/>
      <c r="N9" s="188"/>
      <c r="O9" s="188"/>
      <c r="P9" s="9"/>
      <c r="Q9" s="9"/>
      <c r="R9" s="9"/>
    </row>
    <row r="10" spans="1:18" ht="57" customHeight="1" thickBot="1" x14ac:dyDescent="0.3">
      <c r="A10" s="9"/>
      <c r="B10" s="9"/>
      <c r="C10" s="184"/>
      <c r="D10" s="184"/>
      <c r="E10" s="182"/>
      <c r="F10" s="184"/>
      <c r="G10" s="184"/>
      <c r="H10" s="184"/>
      <c r="I10" s="184"/>
      <c r="J10" s="186"/>
      <c r="K10" s="58" t="s">
        <v>981</v>
      </c>
      <c r="L10" s="58" t="s">
        <v>985</v>
      </c>
      <c r="M10" s="58" t="s">
        <v>1794</v>
      </c>
      <c r="N10" s="187" t="str">
        <f ca="1">CONCATENATE("Days until the school is out of reserves and property tax revenue",CHAR(10)," (Column 7 - ",FIXED(N2,0,TRUE),")")</f>
        <v>Days until the school is out of reserves and property tax revenue
 (Column 7 - 120)</v>
      </c>
      <c r="O10" s="187"/>
      <c r="P10" s="120" t="s">
        <v>984</v>
      </c>
      <c r="Q10" s="120" t="s">
        <v>983</v>
      </c>
      <c r="R10" s="9"/>
    </row>
    <row r="11" spans="1:18" hidden="1" x14ac:dyDescent="0.25">
      <c r="A11" s="9">
        <v>103020407</v>
      </c>
      <c r="B11" s="9"/>
      <c r="C11" s="56" t="s">
        <v>574</v>
      </c>
      <c r="D11" s="56" t="s">
        <v>605</v>
      </c>
      <c r="E11" s="56" t="s">
        <v>932</v>
      </c>
      <c r="F11" s="57">
        <v>0</v>
      </c>
      <c r="G11" s="57">
        <v>241710.140625</v>
      </c>
      <c r="H11" s="57">
        <v>194672</v>
      </c>
      <c r="I11" s="57">
        <v>200926.65625</v>
      </c>
      <c r="J11" s="57">
        <v>30617.064453125</v>
      </c>
      <c r="K11" s="57"/>
      <c r="L11" s="57">
        <v>98.771293640136719</v>
      </c>
      <c r="M11" s="115">
        <f t="shared" ref="M11:M74" si="1">K11+L11</f>
        <v>98.771293640136719</v>
      </c>
      <c r="N11" s="115">
        <f t="shared" ref="N11:N74" ca="1" si="2">M11-$N$2</f>
        <v>-21.228706359863281</v>
      </c>
      <c r="O11" s="115"/>
      <c r="P11" s="57">
        <v>85.546104431152344</v>
      </c>
      <c r="Q11" s="57">
        <v>11.622127532958984</v>
      </c>
    </row>
    <row r="12" spans="1:18" hidden="1" x14ac:dyDescent="0.25">
      <c r="A12" s="9">
        <v>112015106</v>
      </c>
      <c r="B12" s="9"/>
      <c r="C12" s="56" t="s">
        <v>519</v>
      </c>
      <c r="D12" s="56" t="s">
        <v>605</v>
      </c>
      <c r="E12" s="56" t="s">
        <v>937</v>
      </c>
      <c r="F12" s="57">
        <v>0</v>
      </c>
      <c r="G12" s="57">
        <v>67555.2734375</v>
      </c>
      <c r="H12" s="57">
        <v>22858.078125</v>
      </c>
      <c r="I12" s="57">
        <v>64629.6015625</v>
      </c>
      <c r="J12" s="57">
        <v>4056.495849609375</v>
      </c>
      <c r="K12" s="57"/>
      <c r="L12" s="57">
        <v>136.07829284667969</v>
      </c>
      <c r="M12" s="115">
        <f t="shared" si="1"/>
        <v>136.07829284667969</v>
      </c>
      <c r="N12" s="115">
        <f t="shared" ca="1" si="2"/>
        <v>16.078292846679688</v>
      </c>
      <c r="O12" s="115"/>
      <c r="P12" s="57">
        <v>104.97554016113281</v>
      </c>
      <c r="Q12" s="57">
        <v>7.7524724006652832</v>
      </c>
    </row>
    <row r="13" spans="1:18" hidden="1" x14ac:dyDescent="0.25">
      <c r="A13" s="9">
        <v>108110307</v>
      </c>
      <c r="B13" s="9"/>
      <c r="C13" s="56" t="s">
        <v>513</v>
      </c>
      <c r="D13" s="56" t="s">
        <v>605</v>
      </c>
      <c r="E13" s="56" t="s">
        <v>936</v>
      </c>
      <c r="F13" s="57">
        <v>0</v>
      </c>
      <c r="G13" s="57">
        <v>223438.828125</v>
      </c>
      <c r="H13" s="57">
        <v>125511.03125</v>
      </c>
      <c r="I13" s="57">
        <v>197190.90625</v>
      </c>
      <c r="J13" s="57">
        <v>15651.3486328125</v>
      </c>
      <c r="K13" s="57"/>
      <c r="L13" s="57">
        <v>48.817455291748047</v>
      </c>
      <c r="M13" s="115">
        <f t="shared" si="1"/>
        <v>48.817455291748047</v>
      </c>
      <c r="N13" s="115">
        <f t="shared" ca="1" si="2"/>
        <v>-71.182544708251953</v>
      </c>
      <c r="O13" s="115"/>
      <c r="P13" s="57">
        <v>118.61870574951172</v>
      </c>
      <c r="Q13" s="57">
        <v>17.199186325073242</v>
      </c>
    </row>
    <row r="14" spans="1:18" hidden="1" x14ac:dyDescent="0.25">
      <c r="A14" s="9">
        <v>108070607</v>
      </c>
      <c r="B14" s="9"/>
      <c r="C14" s="56" t="s">
        <v>545</v>
      </c>
      <c r="D14" s="56" t="s">
        <v>605</v>
      </c>
      <c r="E14" s="56" t="s">
        <v>935</v>
      </c>
      <c r="F14" s="57">
        <v>0</v>
      </c>
      <c r="G14" s="57">
        <v>308913.5</v>
      </c>
      <c r="H14" s="57">
        <v>219783.734375</v>
      </c>
      <c r="I14" s="57">
        <v>261797.09375</v>
      </c>
      <c r="J14" s="57">
        <v>33080.68359375</v>
      </c>
      <c r="K14" s="57"/>
      <c r="L14" s="57">
        <v>0</v>
      </c>
      <c r="M14" s="115">
        <f t="shared" si="1"/>
        <v>0</v>
      </c>
      <c r="N14" s="115">
        <f t="shared" ca="1" si="2"/>
        <v>-120</v>
      </c>
      <c r="O14" s="115"/>
      <c r="P14" s="57">
        <v>110.88915252685547</v>
      </c>
      <c r="Q14" s="57">
        <v>17.681343078613281</v>
      </c>
    </row>
    <row r="15" spans="1:18" hidden="1" x14ac:dyDescent="0.25">
      <c r="A15" s="9">
        <v>127041307</v>
      </c>
      <c r="B15" s="9"/>
      <c r="C15" s="56" t="s">
        <v>541</v>
      </c>
      <c r="D15" s="56" t="s">
        <v>605</v>
      </c>
      <c r="E15" s="56" t="s">
        <v>933</v>
      </c>
      <c r="F15" s="57">
        <v>0</v>
      </c>
      <c r="G15" s="57">
        <v>235922.34375</v>
      </c>
      <c r="H15" s="57">
        <v>143399.046875</v>
      </c>
      <c r="I15" s="57">
        <v>204578.25</v>
      </c>
      <c r="J15" s="57">
        <v>19728.1328125</v>
      </c>
      <c r="K15" s="57"/>
      <c r="L15" s="57">
        <v>39.961814880371094</v>
      </c>
      <c r="M15" s="115">
        <f t="shared" si="1"/>
        <v>39.961814880371094</v>
      </c>
      <c r="N15" s="115">
        <f t="shared" ca="1" si="2"/>
        <v>-80.038185119628906</v>
      </c>
      <c r="O15" s="115"/>
      <c r="P15" s="57">
        <v>153.49739074707031</v>
      </c>
      <c r="Q15" s="57">
        <v>16.695545196533203</v>
      </c>
    </row>
    <row r="16" spans="1:18" hidden="1" x14ac:dyDescent="0.25">
      <c r="A16" s="9">
        <v>108051307</v>
      </c>
      <c r="B16" s="9"/>
      <c r="C16" s="56" t="s">
        <v>573</v>
      </c>
      <c r="D16" s="56" t="s">
        <v>605</v>
      </c>
      <c r="E16" s="56" t="s">
        <v>936</v>
      </c>
      <c r="F16" s="57">
        <v>0</v>
      </c>
      <c r="G16" s="57">
        <v>90410.703125</v>
      </c>
      <c r="H16" s="57">
        <v>42879.97265625</v>
      </c>
      <c r="I16" s="57">
        <v>81527.8515625</v>
      </c>
      <c r="J16" s="57">
        <v>6255.4345703125</v>
      </c>
      <c r="K16" s="57"/>
      <c r="L16" s="57">
        <v>150.83908081054688</v>
      </c>
      <c r="M16" s="115">
        <f t="shared" si="1"/>
        <v>150.83908081054688</v>
      </c>
      <c r="N16" s="115">
        <f t="shared" ca="1" si="2"/>
        <v>30.839080810546875</v>
      </c>
      <c r="O16" s="115"/>
      <c r="P16" s="57">
        <v>99.964279174804688</v>
      </c>
      <c r="Q16" s="57">
        <v>15.776921272277832</v>
      </c>
    </row>
    <row r="17" spans="1:17" hidden="1" x14ac:dyDescent="0.25">
      <c r="A17" s="9">
        <v>114060557</v>
      </c>
      <c r="B17" s="9"/>
      <c r="C17" s="56" t="s">
        <v>569</v>
      </c>
      <c r="D17" s="56" t="s">
        <v>605</v>
      </c>
      <c r="E17" s="56" t="s">
        <v>938</v>
      </c>
      <c r="F17" s="57">
        <v>0</v>
      </c>
      <c r="G17" s="57">
        <v>489972.5</v>
      </c>
      <c r="H17" s="57">
        <v>313206.125</v>
      </c>
      <c r="I17" s="57">
        <v>417898.0625</v>
      </c>
      <c r="J17" s="57">
        <v>53795.0625</v>
      </c>
      <c r="K17" s="57"/>
      <c r="L17" s="57">
        <v>70.20001220703125</v>
      </c>
      <c r="M17" s="115">
        <f t="shared" si="1"/>
        <v>70.20001220703125</v>
      </c>
      <c r="N17" s="115">
        <f t="shared" ca="1" si="2"/>
        <v>-49.79998779296875</v>
      </c>
      <c r="O17" s="115"/>
      <c r="P17" s="57">
        <v>116.91932678222656</v>
      </c>
      <c r="Q17" s="57">
        <v>16.425167083740234</v>
      </c>
    </row>
    <row r="18" spans="1:17" hidden="1" x14ac:dyDescent="0.25">
      <c r="A18" s="9">
        <v>120481107</v>
      </c>
      <c r="B18" s="9"/>
      <c r="C18" s="56" t="s">
        <v>550</v>
      </c>
      <c r="D18" s="56" t="s">
        <v>605</v>
      </c>
      <c r="E18" s="56" t="s">
        <v>938</v>
      </c>
      <c r="F18" s="57">
        <v>0</v>
      </c>
      <c r="G18" s="57">
        <v>298248.84375</v>
      </c>
      <c r="H18" s="57">
        <v>218416.546875</v>
      </c>
      <c r="I18" s="57">
        <v>251471.703125</v>
      </c>
      <c r="J18" s="57">
        <v>36947.99609375</v>
      </c>
      <c r="K18" s="57"/>
      <c r="L18" s="57">
        <v>0</v>
      </c>
      <c r="M18" s="115">
        <f t="shared" si="1"/>
        <v>0</v>
      </c>
      <c r="N18" s="115">
        <f t="shared" ca="1" si="2"/>
        <v>-120</v>
      </c>
      <c r="O18" s="115"/>
      <c r="P18" s="57">
        <v>147.94973754882813</v>
      </c>
      <c r="Q18" s="57">
        <v>17.883737564086914</v>
      </c>
    </row>
    <row r="19" spans="1:17" hidden="1" x14ac:dyDescent="0.25">
      <c r="A19" s="9">
        <v>122091457</v>
      </c>
      <c r="B19" s="9"/>
      <c r="C19" s="56" t="s">
        <v>531</v>
      </c>
      <c r="D19" s="56" t="s">
        <v>605</v>
      </c>
      <c r="E19" s="56" t="s">
        <v>940</v>
      </c>
      <c r="F19" s="57">
        <v>0</v>
      </c>
      <c r="G19" s="57">
        <v>458275.875</v>
      </c>
      <c r="H19" s="57">
        <v>622523.5</v>
      </c>
      <c r="I19" s="57">
        <v>324861.59375</v>
      </c>
      <c r="J19" s="57">
        <v>79799.171875</v>
      </c>
      <c r="K19" s="57"/>
      <c r="L19" s="57">
        <v>98.192962646484375</v>
      </c>
      <c r="M19" s="115">
        <f t="shared" si="1"/>
        <v>98.192962646484375</v>
      </c>
      <c r="N19" s="115">
        <f t="shared" ca="1" si="2"/>
        <v>-21.807037353515625</v>
      </c>
      <c r="O19" s="115"/>
      <c r="P19" s="57">
        <v>162.95225524902344</v>
      </c>
      <c r="Q19" s="57">
        <v>31.913646697998047</v>
      </c>
    </row>
    <row r="20" spans="1:17" hidden="1" x14ac:dyDescent="0.25">
      <c r="A20" s="9">
        <v>104101307</v>
      </c>
      <c r="B20" s="9"/>
      <c r="C20" s="56" t="s">
        <v>509</v>
      </c>
      <c r="D20" s="56" t="s">
        <v>605</v>
      </c>
      <c r="E20" s="56" t="s">
        <v>933</v>
      </c>
      <c r="F20" s="57">
        <v>0</v>
      </c>
      <c r="G20" s="57">
        <v>240924.28125</v>
      </c>
      <c r="H20" s="57">
        <v>108207.1796875</v>
      </c>
      <c r="I20" s="57">
        <v>218759.40625</v>
      </c>
      <c r="J20" s="57">
        <v>17119.07421875</v>
      </c>
      <c r="K20" s="57"/>
      <c r="L20" s="57">
        <v>3.7014851570129395</v>
      </c>
      <c r="M20" s="115">
        <f t="shared" si="1"/>
        <v>3.7014851570129395</v>
      </c>
      <c r="N20" s="115">
        <f t="shared" ca="1" si="2"/>
        <v>-116.29851484298706</v>
      </c>
      <c r="O20" s="115"/>
      <c r="P20" s="57">
        <v>160.84713745117188</v>
      </c>
      <c r="Q20" s="57">
        <v>12.829590797424316</v>
      </c>
    </row>
    <row r="21" spans="1:17" hidden="1" x14ac:dyDescent="0.25">
      <c r="A21" s="9">
        <v>123460957</v>
      </c>
      <c r="B21" s="9"/>
      <c r="C21" s="56" t="s">
        <v>542</v>
      </c>
      <c r="D21" s="56" t="s">
        <v>605</v>
      </c>
      <c r="E21" s="56" t="s">
        <v>940</v>
      </c>
      <c r="F21" s="57">
        <v>0</v>
      </c>
      <c r="G21" s="57">
        <v>236509.046875</v>
      </c>
      <c r="H21" s="57">
        <v>200584.125</v>
      </c>
      <c r="I21" s="57">
        <v>198736.5</v>
      </c>
      <c r="J21" s="57">
        <v>29665.158203125</v>
      </c>
      <c r="K21" s="57"/>
      <c r="L21" s="57">
        <v>18.540302276611328</v>
      </c>
      <c r="M21" s="115">
        <f t="shared" si="1"/>
        <v>18.540302276611328</v>
      </c>
      <c r="N21" s="115">
        <f t="shared" ca="1" si="2"/>
        <v>-101.45969772338867</v>
      </c>
      <c r="O21" s="115"/>
      <c r="P21" s="57">
        <v>97.646842956542969</v>
      </c>
      <c r="Q21" s="57">
        <v>18.348691940307617</v>
      </c>
    </row>
    <row r="22" spans="1:17" hidden="1" x14ac:dyDescent="0.25">
      <c r="A22" s="9">
        <v>121131507</v>
      </c>
      <c r="B22" s="9"/>
      <c r="C22" s="56" t="s">
        <v>553</v>
      </c>
      <c r="D22" s="56" t="s">
        <v>605</v>
      </c>
      <c r="E22" s="56" t="s">
        <v>938</v>
      </c>
      <c r="F22" s="57">
        <v>0</v>
      </c>
      <c r="G22" s="57">
        <v>158631.59375</v>
      </c>
      <c r="H22" s="57">
        <v>176075.8125</v>
      </c>
      <c r="I22" s="57">
        <v>117938.8515625</v>
      </c>
      <c r="J22" s="57">
        <v>22918.595703125</v>
      </c>
      <c r="K22" s="57"/>
      <c r="L22" s="57">
        <v>175.0037841796875</v>
      </c>
      <c r="M22" s="115">
        <f t="shared" si="1"/>
        <v>175.0037841796875</v>
      </c>
      <c r="N22" s="115">
        <f t="shared" ca="1" si="2"/>
        <v>55.0037841796875</v>
      </c>
      <c r="O22" s="115"/>
      <c r="P22" s="57">
        <v>113.64128112792969</v>
      </c>
      <c r="Q22" s="57">
        <v>11.303272247314453</v>
      </c>
    </row>
    <row r="23" spans="1:17" hidden="1" x14ac:dyDescent="0.25">
      <c r="A23" s="9">
        <v>120483007</v>
      </c>
      <c r="B23" s="9"/>
      <c r="C23" s="56" t="s">
        <v>520</v>
      </c>
      <c r="D23" s="56" t="s">
        <v>605</v>
      </c>
      <c r="E23" s="56" t="s">
        <v>938</v>
      </c>
      <c r="F23" s="57">
        <v>0</v>
      </c>
      <c r="G23" s="57">
        <v>219542.609375</v>
      </c>
      <c r="H23" s="57">
        <v>153600.65625</v>
      </c>
      <c r="I23" s="57">
        <v>186269.09375</v>
      </c>
      <c r="J23" s="57">
        <v>25098.599609375</v>
      </c>
      <c r="K23" s="57"/>
      <c r="L23" s="57">
        <v>176.06169128417969</v>
      </c>
      <c r="M23" s="115">
        <f t="shared" si="1"/>
        <v>176.06169128417969</v>
      </c>
      <c r="N23" s="115">
        <f t="shared" ca="1" si="2"/>
        <v>56.061691284179688</v>
      </c>
      <c r="O23" s="115"/>
      <c r="P23" s="57">
        <v>144.86570739746094</v>
      </c>
      <c r="Q23" s="57">
        <v>20.462339401245117</v>
      </c>
    </row>
    <row r="24" spans="1:17" hidden="1" x14ac:dyDescent="0.25">
      <c r="A24" s="9">
        <v>124151607</v>
      </c>
      <c r="B24" s="9"/>
      <c r="C24" s="56" t="s">
        <v>562</v>
      </c>
      <c r="D24" s="56" t="s">
        <v>605</v>
      </c>
      <c r="E24" s="56" t="s">
        <v>941</v>
      </c>
      <c r="F24" s="57">
        <v>0</v>
      </c>
      <c r="G24" s="57">
        <v>631811.3125</v>
      </c>
      <c r="H24" s="57">
        <v>466529.84375</v>
      </c>
      <c r="I24" s="57">
        <v>533153.6875</v>
      </c>
      <c r="J24" s="57">
        <v>97153.2109375</v>
      </c>
      <c r="K24" s="57"/>
      <c r="L24" s="57">
        <v>9.6342058181762695</v>
      </c>
      <c r="M24" s="115">
        <f t="shared" si="1"/>
        <v>9.6342058181762695</v>
      </c>
      <c r="N24" s="115">
        <f t="shared" ca="1" si="2"/>
        <v>-110.36579418182373</v>
      </c>
      <c r="O24" s="115"/>
      <c r="P24" s="57">
        <v>134.8106689453125</v>
      </c>
      <c r="Q24" s="57">
        <v>21.296657562255859</v>
      </c>
    </row>
    <row r="25" spans="1:17" hidden="1" x14ac:dyDescent="0.25">
      <c r="A25" s="9">
        <v>110141607</v>
      </c>
      <c r="B25" s="9"/>
      <c r="C25" s="56" t="s">
        <v>517</v>
      </c>
      <c r="D25" s="56" t="s">
        <v>605</v>
      </c>
      <c r="E25" s="56" t="s">
        <v>935</v>
      </c>
      <c r="F25" s="57">
        <v>0</v>
      </c>
      <c r="G25" s="57">
        <v>163611.5</v>
      </c>
      <c r="H25" s="57">
        <v>144868.65625</v>
      </c>
      <c r="I25" s="57">
        <v>131169.75</v>
      </c>
      <c r="J25" s="57">
        <v>26958.01171875</v>
      </c>
      <c r="K25" s="57"/>
      <c r="L25" s="57">
        <v>4.8655295372009277</v>
      </c>
      <c r="M25" s="115">
        <f t="shared" si="1"/>
        <v>4.8655295372009277</v>
      </c>
      <c r="N25" s="115">
        <f t="shared" ca="1" si="2"/>
        <v>-115.13447046279907</v>
      </c>
      <c r="O25" s="115"/>
      <c r="P25" s="57">
        <v>110.95038604736328</v>
      </c>
      <c r="Q25" s="57">
        <v>10.691329002380371</v>
      </c>
    </row>
    <row r="26" spans="1:17" hidden="1" x14ac:dyDescent="0.25">
      <c r="A26" s="9">
        <v>106161357</v>
      </c>
      <c r="B26" s="9"/>
      <c r="C26" s="56" t="s">
        <v>533</v>
      </c>
      <c r="D26" s="56" t="s">
        <v>605</v>
      </c>
      <c r="E26" s="56" t="s">
        <v>933</v>
      </c>
      <c r="F26" s="57">
        <v>0</v>
      </c>
      <c r="G26" s="57">
        <v>119397.8671875</v>
      </c>
      <c r="H26" s="57">
        <v>71503.15625</v>
      </c>
      <c r="I26" s="57">
        <v>105946.6484375</v>
      </c>
      <c r="J26" s="57">
        <v>8464.37109375</v>
      </c>
      <c r="K26" s="57"/>
      <c r="L26" s="57">
        <v>71.474418640136719</v>
      </c>
      <c r="M26" s="115">
        <f t="shared" si="1"/>
        <v>71.474418640136719</v>
      </c>
      <c r="N26" s="115">
        <f t="shared" ca="1" si="2"/>
        <v>-48.525581359863281</v>
      </c>
      <c r="O26" s="115"/>
      <c r="P26" s="57">
        <v>95.140846252441406</v>
      </c>
      <c r="Q26" s="57">
        <v>15.545507431030273</v>
      </c>
    </row>
    <row r="27" spans="1:17" hidden="1" x14ac:dyDescent="0.25">
      <c r="A27" s="9">
        <v>110171607</v>
      </c>
      <c r="B27" s="9"/>
      <c r="C27" s="56" t="s">
        <v>530</v>
      </c>
      <c r="D27" s="56" t="s">
        <v>605</v>
      </c>
      <c r="E27" s="56" t="s">
        <v>935</v>
      </c>
      <c r="F27" s="57">
        <v>0</v>
      </c>
      <c r="G27" s="57">
        <v>171180.625</v>
      </c>
      <c r="H27" s="57">
        <v>133043.671875</v>
      </c>
      <c r="I27" s="57">
        <v>143466.296875</v>
      </c>
      <c r="J27" s="57">
        <v>18718.935546875</v>
      </c>
      <c r="K27" s="57"/>
      <c r="L27" s="57">
        <v>48.984088897705078</v>
      </c>
      <c r="M27" s="115">
        <f t="shared" si="1"/>
        <v>48.984088897705078</v>
      </c>
      <c r="N27" s="115">
        <f t="shared" ca="1" si="2"/>
        <v>-71.015911102294922</v>
      </c>
      <c r="O27" s="115"/>
      <c r="P27" s="57">
        <v>119.31332397460938</v>
      </c>
      <c r="Q27" s="57">
        <v>25.358089447021484</v>
      </c>
    </row>
    <row r="28" spans="1:17" hidden="1" x14ac:dyDescent="0.25">
      <c r="A28" s="9">
        <v>107651207</v>
      </c>
      <c r="B28" s="9"/>
      <c r="C28" s="56" t="s">
        <v>560</v>
      </c>
      <c r="D28" s="56" t="s">
        <v>605</v>
      </c>
      <c r="E28" s="56" t="s">
        <v>931</v>
      </c>
      <c r="F28" s="57">
        <v>0</v>
      </c>
      <c r="G28" s="57">
        <v>340109.8125</v>
      </c>
      <c r="H28" s="57">
        <v>184768.40625</v>
      </c>
      <c r="I28" s="57">
        <v>299413.65625</v>
      </c>
      <c r="J28" s="57">
        <v>28681.16015625</v>
      </c>
      <c r="K28" s="57"/>
      <c r="L28" s="57">
        <v>22.40606689453125</v>
      </c>
      <c r="M28" s="115">
        <f t="shared" si="1"/>
        <v>22.40606689453125</v>
      </c>
      <c r="N28" s="115">
        <f t="shared" ca="1" si="2"/>
        <v>-97.59393310546875</v>
      </c>
      <c r="O28" s="115"/>
      <c r="P28" s="57">
        <v>130.93574523925781</v>
      </c>
      <c r="Q28" s="57">
        <v>27.571266174316406</v>
      </c>
    </row>
    <row r="29" spans="1:17" hidden="1" x14ac:dyDescent="0.25">
      <c r="A29" s="9">
        <v>116191757</v>
      </c>
      <c r="B29" s="9"/>
      <c r="C29" s="56" t="s">
        <v>516</v>
      </c>
      <c r="D29" s="56" t="s">
        <v>605</v>
      </c>
      <c r="E29" s="56" t="s">
        <v>939</v>
      </c>
      <c r="F29" s="57">
        <v>0</v>
      </c>
      <c r="G29" s="57">
        <v>186655.78125</v>
      </c>
      <c r="H29" s="57">
        <v>192605.90625</v>
      </c>
      <c r="I29" s="57">
        <v>142230.59375</v>
      </c>
      <c r="J29" s="57">
        <v>27814.078125</v>
      </c>
      <c r="K29" s="57"/>
      <c r="L29" s="57">
        <v>74.391250610351563</v>
      </c>
      <c r="M29" s="115">
        <f t="shared" si="1"/>
        <v>74.391250610351563</v>
      </c>
      <c r="N29" s="115">
        <f t="shared" ca="1" si="2"/>
        <v>-45.608749389648438</v>
      </c>
      <c r="O29" s="115"/>
      <c r="P29" s="57">
        <v>101.35533905029297</v>
      </c>
      <c r="Q29" s="57">
        <v>18.505634307861328</v>
      </c>
    </row>
    <row r="30" spans="1:17" hidden="1" x14ac:dyDescent="0.25">
      <c r="A30" s="9">
        <v>101266007</v>
      </c>
      <c r="B30" s="9"/>
      <c r="C30" s="56" t="s">
        <v>502</v>
      </c>
      <c r="D30" s="56" t="s">
        <v>605</v>
      </c>
      <c r="E30" s="56" t="s">
        <v>931</v>
      </c>
      <c r="F30" s="57">
        <v>0</v>
      </c>
      <c r="G30" s="57">
        <v>166243.09375</v>
      </c>
      <c r="H30" s="57">
        <v>122274.234375</v>
      </c>
      <c r="I30" s="57">
        <v>139227.296875</v>
      </c>
      <c r="J30" s="57">
        <v>12577.025390625</v>
      </c>
      <c r="K30" s="57"/>
      <c r="L30" s="57">
        <v>0</v>
      </c>
      <c r="M30" s="115">
        <f t="shared" si="1"/>
        <v>0</v>
      </c>
      <c r="N30" s="115">
        <f t="shared" ca="1" si="2"/>
        <v>-120</v>
      </c>
      <c r="O30" s="115"/>
      <c r="P30" s="57">
        <v>112.93461608886719</v>
      </c>
      <c r="Q30" s="57">
        <v>23.105714797973633</v>
      </c>
    </row>
    <row r="31" spans="1:17" hidden="1" x14ac:dyDescent="0.25">
      <c r="A31" s="9">
        <v>105201407</v>
      </c>
      <c r="B31" s="9"/>
      <c r="C31" s="56" t="s">
        <v>571</v>
      </c>
      <c r="D31" s="56" t="s">
        <v>605</v>
      </c>
      <c r="E31" s="56" t="s">
        <v>934</v>
      </c>
      <c r="F31" s="57">
        <v>0</v>
      </c>
      <c r="G31" s="57">
        <v>173975.96875</v>
      </c>
      <c r="H31" s="57">
        <v>124138.3359375</v>
      </c>
      <c r="I31" s="57">
        <v>147569.40625</v>
      </c>
      <c r="J31" s="57">
        <v>20235.111328125</v>
      </c>
      <c r="K31" s="57"/>
      <c r="L31" s="57">
        <v>84.982337951660156</v>
      </c>
      <c r="M31" s="115">
        <f t="shared" si="1"/>
        <v>84.982337951660156</v>
      </c>
      <c r="N31" s="115">
        <f t="shared" ca="1" si="2"/>
        <v>-35.017662048339844</v>
      </c>
      <c r="O31" s="115"/>
      <c r="P31" s="57">
        <v>116.93759918212891</v>
      </c>
      <c r="Q31" s="57">
        <v>24.906631469726563</v>
      </c>
    </row>
    <row r="32" spans="1:17" hidden="1" x14ac:dyDescent="0.25">
      <c r="A32" s="9">
        <v>115211657</v>
      </c>
      <c r="B32" s="9"/>
      <c r="C32" s="56" t="s">
        <v>539</v>
      </c>
      <c r="D32" s="56" t="s">
        <v>605</v>
      </c>
      <c r="E32" s="56" t="s">
        <v>937</v>
      </c>
      <c r="F32" s="57">
        <v>0</v>
      </c>
      <c r="G32" s="57">
        <v>328885.03125</v>
      </c>
      <c r="H32" s="57">
        <v>168330.984375</v>
      </c>
      <c r="I32" s="57">
        <v>294316.34375</v>
      </c>
      <c r="J32" s="57">
        <v>28928.03125</v>
      </c>
      <c r="K32" s="57"/>
      <c r="L32" s="57">
        <v>35.070377349853516</v>
      </c>
      <c r="M32" s="115">
        <f t="shared" si="1"/>
        <v>35.070377349853516</v>
      </c>
      <c r="N32" s="115">
        <f t="shared" ca="1" si="2"/>
        <v>-84.929622650146484</v>
      </c>
      <c r="O32" s="115"/>
      <c r="P32" s="57">
        <v>148.77104187011719</v>
      </c>
      <c r="Q32" s="57">
        <v>24.212623596191406</v>
      </c>
    </row>
    <row r="33" spans="1:17" hidden="1" x14ac:dyDescent="0.25">
      <c r="A33" s="9">
        <v>115221607</v>
      </c>
      <c r="B33" s="9"/>
      <c r="C33" s="56" t="s">
        <v>536</v>
      </c>
      <c r="D33" s="56" t="s">
        <v>605</v>
      </c>
      <c r="E33" s="56" t="s">
        <v>937</v>
      </c>
      <c r="F33" s="57">
        <v>0</v>
      </c>
      <c r="G33" s="57">
        <v>373449.6875</v>
      </c>
      <c r="H33" s="57">
        <v>397858.25</v>
      </c>
      <c r="I33" s="57">
        <v>284525.40625</v>
      </c>
      <c r="J33" s="57">
        <v>63960.46484375</v>
      </c>
      <c r="K33" s="57"/>
      <c r="L33" s="57">
        <v>11.380311012268066</v>
      </c>
      <c r="M33" s="115">
        <f t="shared" si="1"/>
        <v>11.380311012268066</v>
      </c>
      <c r="N33" s="115">
        <f t="shared" ca="1" si="2"/>
        <v>-108.61968898773193</v>
      </c>
      <c r="O33" s="115"/>
      <c r="P33" s="57">
        <v>73.915977478027344</v>
      </c>
      <c r="Q33" s="57">
        <v>8.1935253143310547</v>
      </c>
    </row>
    <row r="34" spans="1:17" hidden="1" x14ac:dyDescent="0.25">
      <c r="A34" s="9">
        <v>125232407</v>
      </c>
      <c r="B34" s="9"/>
      <c r="C34" s="56" t="s">
        <v>510</v>
      </c>
      <c r="D34" s="56" t="s">
        <v>605</v>
      </c>
      <c r="E34" s="56" t="s">
        <v>941</v>
      </c>
      <c r="F34" s="57">
        <v>0</v>
      </c>
      <c r="G34" s="57">
        <v>388287.3125</v>
      </c>
      <c r="H34" s="57">
        <v>239573.875</v>
      </c>
      <c r="I34" s="57">
        <v>338170.65625</v>
      </c>
      <c r="J34" s="57">
        <v>52047.49609375</v>
      </c>
      <c r="K34" s="57"/>
      <c r="L34" s="57">
        <v>0</v>
      </c>
      <c r="M34" s="115">
        <f t="shared" si="1"/>
        <v>0</v>
      </c>
      <c r="N34" s="115">
        <f t="shared" ca="1" si="2"/>
        <v>-120</v>
      </c>
      <c r="O34" s="115"/>
      <c r="P34" s="57">
        <v>114.12574005126953</v>
      </c>
      <c r="Q34" s="57">
        <v>15.326587677001953</v>
      </c>
    </row>
    <row r="35" spans="1:17" hidden="1" x14ac:dyDescent="0.25">
      <c r="A35" s="9">
        <v>123463507</v>
      </c>
      <c r="B35" s="9"/>
      <c r="C35" s="56" t="s">
        <v>529</v>
      </c>
      <c r="D35" s="56" t="s">
        <v>605</v>
      </c>
      <c r="E35" s="56" t="s">
        <v>940</v>
      </c>
      <c r="F35" s="57">
        <v>0</v>
      </c>
      <c r="G35" s="57">
        <v>161588.03125</v>
      </c>
      <c r="H35" s="57">
        <v>194845.65625</v>
      </c>
      <c r="I35" s="57">
        <v>119294.703125</v>
      </c>
      <c r="J35" s="57">
        <v>30705.9921875</v>
      </c>
      <c r="K35" s="57"/>
      <c r="L35" s="57">
        <v>156.12646484375</v>
      </c>
      <c r="M35" s="115">
        <f t="shared" si="1"/>
        <v>156.12646484375</v>
      </c>
      <c r="N35" s="115">
        <f t="shared" ca="1" si="2"/>
        <v>36.12646484375</v>
      </c>
      <c r="O35" s="115"/>
      <c r="P35" s="57">
        <v>102.36754608154297</v>
      </c>
      <c r="Q35" s="57">
        <v>19.053316116333008</v>
      </c>
    </row>
    <row r="36" spans="1:17" hidden="1" x14ac:dyDescent="0.25">
      <c r="A36" s="9">
        <v>107652207</v>
      </c>
      <c r="B36" s="9"/>
      <c r="C36" s="56" t="s">
        <v>527</v>
      </c>
      <c r="D36" s="56" t="s">
        <v>605</v>
      </c>
      <c r="E36" s="56" t="s">
        <v>931</v>
      </c>
      <c r="F36" s="57">
        <v>0</v>
      </c>
      <c r="G36" s="57">
        <v>113538.0859375</v>
      </c>
      <c r="H36" s="57">
        <v>80840.796875</v>
      </c>
      <c r="I36" s="57">
        <v>97687.796875</v>
      </c>
      <c r="J36" s="57">
        <v>12064.509765625</v>
      </c>
      <c r="K36" s="57"/>
      <c r="L36" s="57">
        <v>0</v>
      </c>
      <c r="M36" s="115">
        <f t="shared" si="1"/>
        <v>0</v>
      </c>
      <c r="N36" s="115">
        <f t="shared" ca="1" si="2"/>
        <v>-120</v>
      </c>
      <c r="O36" s="115"/>
      <c r="P36" s="57">
        <v>161.28997802734375</v>
      </c>
      <c r="Q36" s="57">
        <v>31.267650604248047</v>
      </c>
    </row>
    <row r="37" spans="1:17" hidden="1" x14ac:dyDescent="0.25">
      <c r="A37" s="9">
        <v>105252507</v>
      </c>
      <c r="B37" s="9"/>
      <c r="C37" s="56" t="s">
        <v>540</v>
      </c>
      <c r="D37" s="56" t="s">
        <v>605</v>
      </c>
      <c r="E37" s="56" t="s">
        <v>934</v>
      </c>
      <c r="F37" s="57">
        <v>0</v>
      </c>
      <c r="G37" s="57">
        <v>231655.65625</v>
      </c>
      <c r="H37" s="57">
        <v>0</v>
      </c>
      <c r="I37" s="57">
        <v>231655.65625</v>
      </c>
      <c r="J37" s="57"/>
      <c r="K37" s="57"/>
      <c r="L37" s="57"/>
      <c r="M37" s="115">
        <f t="shared" si="1"/>
        <v>0</v>
      </c>
      <c r="N37" s="115">
        <f t="shared" ca="1" si="2"/>
        <v>-120</v>
      </c>
      <c r="O37" s="115"/>
      <c r="P37" s="57">
        <v>95.823593139648438</v>
      </c>
      <c r="Q37" s="57">
        <v>14.434146881103516</v>
      </c>
    </row>
    <row r="38" spans="1:17" hidden="1" x14ac:dyDescent="0.25">
      <c r="A38" s="9">
        <v>105252807</v>
      </c>
      <c r="B38" s="9"/>
      <c r="C38" s="56" t="s">
        <v>548</v>
      </c>
      <c r="D38" s="56" t="s">
        <v>605</v>
      </c>
      <c r="E38" s="56" t="s">
        <v>934</v>
      </c>
      <c r="F38" s="57">
        <v>0</v>
      </c>
      <c r="G38" s="57">
        <v>247190.96875</v>
      </c>
      <c r="H38" s="57">
        <v>126240.1015625</v>
      </c>
      <c r="I38" s="57">
        <v>220269</v>
      </c>
      <c r="J38" s="57">
        <v>39546.03515625</v>
      </c>
      <c r="K38" s="57"/>
      <c r="L38" s="57">
        <v>85.171493530273438</v>
      </c>
      <c r="M38" s="115">
        <f t="shared" si="1"/>
        <v>85.171493530273438</v>
      </c>
      <c r="N38" s="115">
        <f t="shared" ca="1" si="2"/>
        <v>-34.828506469726563</v>
      </c>
      <c r="O38" s="115"/>
      <c r="P38" s="57">
        <v>83.961036682128906</v>
      </c>
      <c r="Q38" s="57">
        <v>15.270444869995117</v>
      </c>
    </row>
    <row r="39" spans="1:17" hidden="1" x14ac:dyDescent="0.25">
      <c r="A39" s="9">
        <v>101262507</v>
      </c>
      <c r="B39" s="9"/>
      <c r="C39" s="56" t="s">
        <v>564</v>
      </c>
      <c r="D39" s="56" t="s">
        <v>605</v>
      </c>
      <c r="E39" s="56" t="s">
        <v>931</v>
      </c>
      <c r="F39" s="57">
        <v>0</v>
      </c>
      <c r="G39" s="57">
        <v>195361.390625</v>
      </c>
      <c r="H39" s="57">
        <v>171556.5625</v>
      </c>
      <c r="I39" s="57">
        <v>155282.25</v>
      </c>
      <c r="J39" s="57">
        <v>24928.53515625</v>
      </c>
      <c r="K39" s="57"/>
      <c r="L39" s="57">
        <v>14.932165145874023</v>
      </c>
      <c r="M39" s="115">
        <f t="shared" si="1"/>
        <v>14.932165145874023</v>
      </c>
      <c r="N39" s="115">
        <f t="shared" ca="1" si="2"/>
        <v>-105.06783485412598</v>
      </c>
      <c r="O39" s="115"/>
      <c r="P39" s="57">
        <v>109.66694641113281</v>
      </c>
      <c r="Q39" s="57">
        <v>21.892704010009766</v>
      </c>
    </row>
    <row r="40" spans="1:17" hidden="1" x14ac:dyDescent="0.25">
      <c r="A40" s="9">
        <v>103023807</v>
      </c>
      <c r="B40" s="9"/>
      <c r="C40" s="56" t="s">
        <v>558</v>
      </c>
      <c r="D40" s="56" t="s">
        <v>605</v>
      </c>
      <c r="E40" s="56" t="s">
        <v>932</v>
      </c>
      <c r="F40" s="57">
        <v>0</v>
      </c>
      <c r="G40" s="57">
        <v>286620.625</v>
      </c>
      <c r="H40" s="57">
        <v>136723.3125</v>
      </c>
      <c r="I40" s="57">
        <v>258612.15625</v>
      </c>
      <c r="J40" s="57">
        <v>19819.22265625</v>
      </c>
      <c r="K40" s="57"/>
      <c r="L40" s="57">
        <v>4.9475197792053223</v>
      </c>
      <c r="M40" s="115">
        <f t="shared" si="1"/>
        <v>4.9475197792053223</v>
      </c>
      <c r="N40" s="115">
        <f t="shared" ca="1" si="2"/>
        <v>-115.05248022079468</v>
      </c>
      <c r="O40" s="115"/>
      <c r="P40" s="57">
        <v>245.00764465332031</v>
      </c>
      <c r="Q40" s="57">
        <v>41.950016021728516</v>
      </c>
    </row>
    <row r="41" spans="1:17" hidden="1" x14ac:dyDescent="0.25">
      <c r="A41" s="9">
        <v>112282307</v>
      </c>
      <c r="B41" s="9"/>
      <c r="C41" s="56" t="s">
        <v>572</v>
      </c>
      <c r="D41" s="56" t="s">
        <v>605</v>
      </c>
      <c r="E41" s="56" t="s">
        <v>937</v>
      </c>
      <c r="F41" s="57">
        <v>0</v>
      </c>
      <c r="G41" s="57">
        <v>283472.09375</v>
      </c>
      <c r="H41" s="57">
        <v>166984.015625</v>
      </c>
      <c r="I41" s="57">
        <v>245958.296875</v>
      </c>
      <c r="J41" s="57">
        <v>32507.482421875</v>
      </c>
      <c r="K41" s="57"/>
      <c r="L41" s="57">
        <v>46.399501800537109</v>
      </c>
      <c r="M41" s="115">
        <f t="shared" si="1"/>
        <v>46.399501800537109</v>
      </c>
      <c r="N41" s="115">
        <f t="shared" ca="1" si="2"/>
        <v>-73.600498199462891</v>
      </c>
      <c r="O41" s="115"/>
      <c r="P41" s="57">
        <v>226.95008850097656</v>
      </c>
      <c r="Q41" s="57">
        <v>56.120582580566406</v>
      </c>
    </row>
    <row r="42" spans="1:17" hidden="1" x14ac:dyDescent="0.25">
      <c r="A42" s="9">
        <v>111292507</v>
      </c>
      <c r="B42" s="9"/>
      <c r="C42" s="56" t="s">
        <v>543</v>
      </c>
      <c r="D42" s="56" t="s">
        <v>605</v>
      </c>
      <c r="E42" s="56" t="s">
        <v>937</v>
      </c>
      <c r="F42" s="57">
        <v>0</v>
      </c>
      <c r="G42" s="57">
        <v>41536.94921875</v>
      </c>
      <c r="H42" s="57">
        <v>0</v>
      </c>
      <c r="I42" s="57">
        <v>41536.94921875</v>
      </c>
      <c r="J42" s="57">
        <v>3104.8505859375</v>
      </c>
      <c r="K42" s="57"/>
      <c r="L42" s="57">
        <v>0</v>
      </c>
      <c r="M42" s="115">
        <f t="shared" si="1"/>
        <v>0</v>
      </c>
      <c r="N42" s="115">
        <f t="shared" ca="1" si="2"/>
        <v>-120</v>
      </c>
      <c r="O42" s="115"/>
      <c r="P42" s="57">
        <v>96.142868041992188</v>
      </c>
      <c r="Q42" s="57">
        <v>15.856017112731934</v>
      </c>
    </row>
    <row r="43" spans="1:17" hidden="1" x14ac:dyDescent="0.25">
      <c r="A43" s="9">
        <v>108112607</v>
      </c>
      <c r="B43" s="9"/>
      <c r="C43" s="56" t="s">
        <v>524</v>
      </c>
      <c r="D43" s="56" t="s">
        <v>605</v>
      </c>
      <c r="E43" s="56" t="s">
        <v>936</v>
      </c>
      <c r="F43" s="57">
        <v>0</v>
      </c>
      <c r="G43" s="57">
        <v>183044.71875</v>
      </c>
      <c r="H43" s="57">
        <v>150091.59375</v>
      </c>
      <c r="I43" s="57">
        <v>148830.59375</v>
      </c>
      <c r="J43" s="57">
        <v>21389.984375</v>
      </c>
      <c r="K43" s="57"/>
      <c r="L43" s="57">
        <v>72.173828125</v>
      </c>
      <c r="M43" s="115">
        <f t="shared" si="1"/>
        <v>72.173828125</v>
      </c>
      <c r="N43" s="115">
        <f t="shared" ca="1" si="2"/>
        <v>-47.826171875</v>
      </c>
      <c r="O43" s="115"/>
      <c r="P43" s="57">
        <v>224.7711181640625</v>
      </c>
      <c r="Q43" s="57">
        <v>34.557872772216797</v>
      </c>
    </row>
    <row r="44" spans="1:17" hidden="1" x14ac:dyDescent="0.25">
      <c r="A44" s="9">
        <v>101302607</v>
      </c>
      <c r="B44" s="9"/>
      <c r="C44" s="56" t="s">
        <v>506</v>
      </c>
      <c r="D44" s="56" t="s">
        <v>605</v>
      </c>
      <c r="E44" s="56" t="s">
        <v>931</v>
      </c>
      <c r="F44" s="57">
        <v>0</v>
      </c>
      <c r="G44" s="57">
        <v>105168.3125</v>
      </c>
      <c r="H44" s="57">
        <v>76170.265625</v>
      </c>
      <c r="I44" s="57">
        <v>91083.6015625</v>
      </c>
      <c r="J44" s="57">
        <v>12441.033203125</v>
      </c>
      <c r="K44" s="57"/>
      <c r="L44" s="57">
        <v>0.40189588069915771</v>
      </c>
      <c r="M44" s="115">
        <f t="shared" si="1"/>
        <v>0.40189588069915771</v>
      </c>
      <c r="N44" s="115">
        <f t="shared" ca="1" si="2"/>
        <v>-119.59810411930084</v>
      </c>
      <c r="O44" s="115"/>
      <c r="P44" s="57">
        <v>220.61970520019531</v>
      </c>
      <c r="Q44" s="57">
        <v>63.410625457763672</v>
      </c>
    </row>
    <row r="45" spans="1:17" hidden="1" x14ac:dyDescent="0.25">
      <c r="A45" s="9">
        <v>118403207</v>
      </c>
      <c r="B45" s="9"/>
      <c r="C45" s="56" t="s">
        <v>575</v>
      </c>
      <c r="D45" s="56" t="s">
        <v>605</v>
      </c>
      <c r="E45" s="56" t="s">
        <v>939</v>
      </c>
      <c r="F45" s="57">
        <v>0</v>
      </c>
      <c r="G45" s="57">
        <v>129347.25</v>
      </c>
      <c r="H45" s="57">
        <v>0</v>
      </c>
      <c r="I45" s="57">
        <v>129347.25</v>
      </c>
      <c r="J45" s="57"/>
      <c r="K45" s="57"/>
      <c r="L45" s="57"/>
      <c r="M45" s="115">
        <f t="shared" si="1"/>
        <v>0</v>
      </c>
      <c r="N45" s="115">
        <f t="shared" ca="1" si="2"/>
        <v>-120</v>
      </c>
      <c r="O45" s="115"/>
      <c r="P45" s="57">
        <v>193.47329711914063</v>
      </c>
      <c r="Q45" s="57">
        <v>37.546817779541016</v>
      </c>
    </row>
    <row r="46" spans="1:17" hidden="1" x14ac:dyDescent="0.25">
      <c r="A46" s="9">
        <v>111312607</v>
      </c>
      <c r="B46" s="9"/>
      <c r="C46" s="56" t="s">
        <v>555</v>
      </c>
      <c r="D46" s="56" t="s">
        <v>605</v>
      </c>
      <c r="E46" s="56" t="s">
        <v>935</v>
      </c>
      <c r="F46" s="57">
        <v>0</v>
      </c>
      <c r="G46" s="57">
        <v>115300.4765625</v>
      </c>
      <c r="H46" s="57">
        <v>57769.59375</v>
      </c>
      <c r="I46" s="57">
        <v>102732.8984375</v>
      </c>
      <c r="J46" s="57">
        <v>8267.9794921875</v>
      </c>
      <c r="K46" s="57"/>
      <c r="L46" s="57">
        <v>0</v>
      </c>
      <c r="M46" s="115">
        <f t="shared" si="1"/>
        <v>0</v>
      </c>
      <c r="N46" s="115">
        <f t="shared" ca="1" si="2"/>
        <v>-120</v>
      </c>
      <c r="O46" s="115"/>
      <c r="P46" s="57">
        <v>158.41407775878906</v>
      </c>
      <c r="Q46" s="57">
        <v>35.342067718505859</v>
      </c>
    </row>
    <row r="47" spans="1:17" hidden="1" x14ac:dyDescent="0.25">
      <c r="A47" s="9">
        <v>128324207</v>
      </c>
      <c r="B47" s="9"/>
      <c r="C47" s="56" t="s">
        <v>505</v>
      </c>
      <c r="D47" s="56" t="s">
        <v>605</v>
      </c>
      <c r="E47" s="56" t="s">
        <v>936</v>
      </c>
      <c r="F47" s="57">
        <v>0</v>
      </c>
      <c r="G47" s="57">
        <v>186793.671875</v>
      </c>
      <c r="H47" s="57">
        <v>122520.8984375</v>
      </c>
      <c r="I47" s="57">
        <v>159164.40625</v>
      </c>
      <c r="J47" s="57">
        <v>19039.123046875</v>
      </c>
      <c r="K47" s="57"/>
      <c r="L47" s="57">
        <v>135.32902526855469</v>
      </c>
      <c r="M47" s="115">
        <f t="shared" si="1"/>
        <v>135.32902526855469</v>
      </c>
      <c r="N47" s="115">
        <f t="shared" ca="1" si="2"/>
        <v>15.329025268554688</v>
      </c>
      <c r="O47" s="115"/>
      <c r="P47" s="57">
        <v>127.09780883789063</v>
      </c>
      <c r="Q47" s="57">
        <v>22.291810989379883</v>
      </c>
    </row>
    <row r="48" spans="1:17" hidden="1" x14ac:dyDescent="0.25">
      <c r="A48" s="9">
        <v>106333407</v>
      </c>
      <c r="B48" s="9"/>
      <c r="C48" s="56" t="s">
        <v>546</v>
      </c>
      <c r="D48" s="56" t="s">
        <v>605</v>
      </c>
      <c r="E48" s="56" t="s">
        <v>936</v>
      </c>
      <c r="F48" s="57">
        <v>0</v>
      </c>
      <c r="G48" s="57">
        <v>187905.375</v>
      </c>
      <c r="H48" s="57">
        <v>206010.5</v>
      </c>
      <c r="I48" s="57">
        <v>144496.953125</v>
      </c>
      <c r="J48" s="57">
        <v>26066.876953125</v>
      </c>
      <c r="K48" s="57"/>
      <c r="L48" s="57">
        <v>19.55113410949707</v>
      </c>
      <c r="M48" s="115">
        <f t="shared" si="1"/>
        <v>19.55113410949707</v>
      </c>
      <c r="N48" s="115">
        <f t="shared" ca="1" si="2"/>
        <v>-100.44886589050293</v>
      </c>
      <c r="O48" s="115"/>
      <c r="P48" s="57">
        <v>148.81642150878906</v>
      </c>
      <c r="Q48" s="57">
        <v>40.510005950927734</v>
      </c>
    </row>
    <row r="49" spans="1:17" hidden="1" x14ac:dyDescent="0.25">
      <c r="A49" s="9">
        <v>110183707</v>
      </c>
      <c r="B49" s="9"/>
      <c r="C49" s="56" t="s">
        <v>503</v>
      </c>
      <c r="D49" s="56" t="s">
        <v>605</v>
      </c>
      <c r="E49" s="56" t="s">
        <v>935</v>
      </c>
      <c r="F49" s="57">
        <v>0</v>
      </c>
      <c r="G49" s="57">
        <v>158333.703125</v>
      </c>
      <c r="H49" s="57">
        <v>0</v>
      </c>
      <c r="I49" s="57">
        <v>158333.703125</v>
      </c>
      <c r="J49" s="57"/>
      <c r="K49" s="57"/>
      <c r="L49" s="57"/>
      <c r="M49" s="115">
        <f t="shared" si="1"/>
        <v>0</v>
      </c>
      <c r="N49" s="115">
        <f t="shared" ca="1" si="2"/>
        <v>-120</v>
      </c>
      <c r="O49" s="115"/>
      <c r="P49" s="57">
        <v>218.83531188964844</v>
      </c>
      <c r="Q49" s="57">
        <v>38.881702423095703</v>
      </c>
    </row>
    <row r="50" spans="1:17" hidden="1" x14ac:dyDescent="0.25">
      <c r="A50" s="9">
        <v>119354207</v>
      </c>
      <c r="B50" s="9"/>
      <c r="C50" s="56" t="s">
        <v>557</v>
      </c>
      <c r="D50" s="56" t="s">
        <v>605</v>
      </c>
      <c r="E50" s="56" t="s">
        <v>939</v>
      </c>
      <c r="F50" s="57">
        <v>0</v>
      </c>
      <c r="G50" s="57">
        <v>260526.625</v>
      </c>
      <c r="H50" s="57">
        <v>185492.46875</v>
      </c>
      <c r="I50" s="57">
        <v>219260.25</v>
      </c>
      <c r="J50" s="57">
        <v>24261.078125</v>
      </c>
      <c r="K50" s="57"/>
      <c r="L50" s="57">
        <v>0</v>
      </c>
      <c r="M50" s="115">
        <f t="shared" si="1"/>
        <v>0</v>
      </c>
      <c r="N50" s="115">
        <f t="shared" ca="1" si="2"/>
        <v>-120</v>
      </c>
      <c r="O50" s="115"/>
      <c r="P50" s="57">
        <v>205.69741821289063</v>
      </c>
      <c r="Q50" s="57">
        <v>40.378120422363281</v>
      </c>
    </row>
    <row r="51" spans="1:17" hidden="1" x14ac:dyDescent="0.25">
      <c r="A51" s="9">
        <v>113363807</v>
      </c>
      <c r="B51" s="9"/>
      <c r="C51" s="56" t="s">
        <v>511</v>
      </c>
      <c r="D51" s="56" t="s">
        <v>605</v>
      </c>
      <c r="E51" s="56" t="s">
        <v>937</v>
      </c>
      <c r="F51" s="57">
        <v>0</v>
      </c>
      <c r="G51" s="57">
        <v>568376.6875</v>
      </c>
      <c r="H51" s="57">
        <v>438817.03125</v>
      </c>
      <c r="I51" s="57">
        <v>473874.75</v>
      </c>
      <c r="J51" s="57">
        <v>82190.71875</v>
      </c>
      <c r="K51" s="57"/>
      <c r="L51" s="57">
        <v>58.679084777832031</v>
      </c>
      <c r="M51" s="115">
        <f t="shared" si="1"/>
        <v>58.679084777832031</v>
      </c>
      <c r="N51" s="115">
        <f t="shared" ca="1" si="2"/>
        <v>-61.320915222167969</v>
      </c>
      <c r="O51" s="115"/>
      <c r="P51" s="57">
        <v>187.52613830566406</v>
      </c>
      <c r="Q51" s="57">
        <v>31.641468048095703</v>
      </c>
    </row>
    <row r="52" spans="1:17" hidden="1" x14ac:dyDescent="0.25">
      <c r="A52" s="9">
        <v>104374207</v>
      </c>
      <c r="B52" s="9"/>
      <c r="C52" s="56" t="s">
        <v>515</v>
      </c>
      <c r="D52" s="56" t="s">
        <v>605</v>
      </c>
      <c r="E52" s="56" t="s">
        <v>933</v>
      </c>
      <c r="F52" s="57">
        <v>0</v>
      </c>
      <c r="G52" s="57">
        <v>151614.15625</v>
      </c>
      <c r="H52" s="57">
        <v>164294.421875</v>
      </c>
      <c r="I52" s="57">
        <v>117454.6484375</v>
      </c>
      <c r="J52" s="57">
        <v>19837.427734375</v>
      </c>
      <c r="K52" s="57"/>
      <c r="L52" s="57">
        <v>0</v>
      </c>
      <c r="M52" s="115">
        <f t="shared" si="1"/>
        <v>0</v>
      </c>
      <c r="N52" s="115">
        <f t="shared" ca="1" si="2"/>
        <v>-120</v>
      </c>
      <c r="O52" s="115"/>
      <c r="P52" s="57">
        <v>204.45419311523438</v>
      </c>
      <c r="Q52" s="57">
        <v>36.740669250488281</v>
      </c>
    </row>
    <row r="53" spans="1:17" hidden="1" x14ac:dyDescent="0.25">
      <c r="A53" s="9">
        <v>113384307</v>
      </c>
      <c r="B53" s="9"/>
      <c r="C53" s="56" t="s">
        <v>508</v>
      </c>
      <c r="D53" s="56" t="s">
        <v>605</v>
      </c>
      <c r="E53" s="56" t="s">
        <v>937</v>
      </c>
      <c r="F53" s="57">
        <v>0</v>
      </c>
      <c r="G53" s="57">
        <v>218912.0625</v>
      </c>
      <c r="H53" s="57">
        <v>168787.765625</v>
      </c>
      <c r="I53" s="57">
        <v>182236.046875</v>
      </c>
      <c r="J53" s="57">
        <v>27116.41015625</v>
      </c>
      <c r="K53" s="57"/>
      <c r="L53" s="57">
        <v>0.28425592184066772</v>
      </c>
      <c r="M53" s="115">
        <f t="shared" si="1"/>
        <v>0.28425592184066772</v>
      </c>
      <c r="N53" s="115">
        <f t="shared" ca="1" si="2"/>
        <v>-119.71574407815933</v>
      </c>
      <c r="O53" s="115"/>
      <c r="P53" s="57">
        <v>199.1243896484375</v>
      </c>
      <c r="Q53" s="57">
        <v>33.461067199707031</v>
      </c>
    </row>
    <row r="54" spans="1:17" hidden="1" x14ac:dyDescent="0.25">
      <c r="A54" s="9">
        <v>121393007</v>
      </c>
      <c r="B54" s="9"/>
      <c r="C54" s="56" t="s">
        <v>512</v>
      </c>
      <c r="D54" s="56" t="s">
        <v>605</v>
      </c>
      <c r="E54" s="56" t="s">
        <v>938</v>
      </c>
      <c r="F54" s="57">
        <v>0</v>
      </c>
      <c r="G54" s="57">
        <v>676923.875</v>
      </c>
      <c r="H54" s="57">
        <v>572231.9375</v>
      </c>
      <c r="I54" s="57">
        <v>549360.4375</v>
      </c>
      <c r="J54" s="57">
        <v>90698.375</v>
      </c>
      <c r="K54" s="57"/>
      <c r="L54" s="57">
        <v>55.204154968261719</v>
      </c>
      <c r="M54" s="115">
        <f t="shared" si="1"/>
        <v>55.204154968261719</v>
      </c>
      <c r="N54" s="115">
        <f t="shared" ca="1" si="2"/>
        <v>-64.795845031738281</v>
      </c>
      <c r="O54" s="115"/>
      <c r="P54" s="57">
        <v>124.26113128662109</v>
      </c>
      <c r="Q54" s="57">
        <v>29.615360260009766</v>
      </c>
    </row>
    <row r="55" spans="1:17" hidden="1" x14ac:dyDescent="0.25">
      <c r="A55" s="9">
        <v>128034607</v>
      </c>
      <c r="B55" s="9"/>
      <c r="C55" s="56" t="s">
        <v>547</v>
      </c>
      <c r="D55" s="56" t="s">
        <v>605</v>
      </c>
      <c r="E55" s="56" t="s">
        <v>936</v>
      </c>
      <c r="F55" s="57">
        <v>0</v>
      </c>
      <c r="G55" s="57">
        <v>240236.140625</v>
      </c>
      <c r="H55" s="57">
        <v>235864.40625</v>
      </c>
      <c r="I55" s="57">
        <v>190554</v>
      </c>
      <c r="J55" s="57">
        <v>26799.771484375</v>
      </c>
      <c r="K55" s="57"/>
      <c r="L55" s="57">
        <v>36.895614624023438</v>
      </c>
      <c r="M55" s="115">
        <f t="shared" si="1"/>
        <v>36.895614624023438</v>
      </c>
      <c r="N55" s="115">
        <f t="shared" ca="1" si="2"/>
        <v>-83.104385375976563</v>
      </c>
      <c r="O55" s="115"/>
      <c r="P55" s="57">
        <v>78.975639343261719</v>
      </c>
      <c r="Q55" s="57">
        <v>11.472858428955078</v>
      </c>
    </row>
    <row r="56" spans="1:17" hidden="1" x14ac:dyDescent="0.25">
      <c r="A56" s="9">
        <v>117414807</v>
      </c>
      <c r="B56" s="9"/>
      <c r="C56" s="56" t="s">
        <v>570</v>
      </c>
      <c r="D56" s="56" t="s">
        <v>605</v>
      </c>
      <c r="E56" s="56" t="s">
        <v>935</v>
      </c>
      <c r="F56" s="57">
        <v>0</v>
      </c>
      <c r="G56" s="57">
        <v>85748.65625</v>
      </c>
      <c r="H56" s="57">
        <v>37508.75</v>
      </c>
      <c r="I56" s="57">
        <v>78224.25</v>
      </c>
      <c r="J56" s="57">
        <v>6044.18798828125</v>
      </c>
      <c r="K56" s="57"/>
      <c r="L56" s="57">
        <v>8.2724094390869141</v>
      </c>
      <c r="M56" s="115">
        <f t="shared" si="1"/>
        <v>8.2724094390869141</v>
      </c>
      <c r="N56" s="115">
        <f t="shared" ca="1" si="2"/>
        <v>-111.72759056091309</v>
      </c>
      <c r="O56" s="115"/>
      <c r="P56" s="57">
        <v>168.5966796875</v>
      </c>
      <c r="Q56" s="57">
        <v>28.867502212524414</v>
      </c>
    </row>
    <row r="57" spans="1:17" hidden="1" x14ac:dyDescent="0.25">
      <c r="A57" s="9">
        <v>103026037</v>
      </c>
      <c r="B57" s="9"/>
      <c r="C57" s="56" t="s">
        <v>528</v>
      </c>
      <c r="D57" s="56" t="s">
        <v>605</v>
      </c>
      <c r="E57" s="56" t="s">
        <v>932</v>
      </c>
      <c r="F57" s="57">
        <v>0</v>
      </c>
      <c r="G57" s="57">
        <v>66878.3984375</v>
      </c>
      <c r="H57" s="57">
        <v>0</v>
      </c>
      <c r="I57" s="57">
        <v>66878.3984375</v>
      </c>
      <c r="J57" s="57"/>
      <c r="K57" s="57"/>
      <c r="L57" s="57"/>
      <c r="M57" s="115">
        <f t="shared" si="1"/>
        <v>0</v>
      </c>
      <c r="N57" s="115">
        <f t="shared" ca="1" si="2"/>
        <v>-120</v>
      </c>
      <c r="O57" s="115"/>
      <c r="P57" s="57">
        <v>125.01671600341797</v>
      </c>
      <c r="Q57" s="57">
        <v>34.035900115966797</v>
      </c>
    </row>
    <row r="58" spans="1:17" hidden="1" x14ac:dyDescent="0.25">
      <c r="A58" s="9">
        <v>104435107</v>
      </c>
      <c r="B58" s="9"/>
      <c r="C58" s="56" t="s">
        <v>551</v>
      </c>
      <c r="D58" s="56" t="s">
        <v>605</v>
      </c>
      <c r="E58" s="56" t="s">
        <v>933</v>
      </c>
      <c r="F58" s="57">
        <v>0</v>
      </c>
      <c r="G58" s="57">
        <v>158680.265625</v>
      </c>
      <c r="H58" s="57">
        <v>118087.9765625</v>
      </c>
      <c r="I58" s="57">
        <v>133958.25</v>
      </c>
      <c r="J58" s="57">
        <v>23036.8671875</v>
      </c>
      <c r="K58" s="57"/>
      <c r="L58" s="57">
        <v>131.63522338867188</v>
      </c>
      <c r="M58" s="115">
        <f t="shared" si="1"/>
        <v>131.63522338867188</v>
      </c>
      <c r="N58" s="115">
        <f t="shared" ca="1" si="2"/>
        <v>11.635223388671875</v>
      </c>
      <c r="O58" s="115"/>
      <c r="P58" s="57">
        <v>138.12142944335938</v>
      </c>
      <c r="Q58" s="57">
        <v>31.168474197387695</v>
      </c>
    </row>
    <row r="59" spans="1:17" hidden="1" x14ac:dyDescent="0.25">
      <c r="A59" s="9">
        <v>122097007</v>
      </c>
      <c r="B59" s="9"/>
      <c r="C59" s="56" t="s">
        <v>552</v>
      </c>
      <c r="D59" s="56" t="s">
        <v>605</v>
      </c>
      <c r="E59" s="56" t="s">
        <v>940</v>
      </c>
      <c r="F59" s="57">
        <v>0</v>
      </c>
      <c r="G59" s="57">
        <v>217552.859375</v>
      </c>
      <c r="H59" s="57">
        <v>241824.109375</v>
      </c>
      <c r="I59" s="57">
        <v>170384.703125</v>
      </c>
      <c r="J59" s="57">
        <v>36224.12109375</v>
      </c>
      <c r="K59" s="57"/>
      <c r="L59" s="57">
        <v>15.577438354492188</v>
      </c>
      <c r="M59" s="115">
        <f t="shared" si="1"/>
        <v>15.577438354492188</v>
      </c>
      <c r="N59" s="115">
        <f t="shared" ca="1" si="2"/>
        <v>-104.42256164550781</v>
      </c>
      <c r="O59" s="115"/>
      <c r="P59" s="57">
        <v>125.2537841796875</v>
      </c>
      <c r="Q59" s="57">
        <v>25.190464019775391</v>
      </c>
    </row>
    <row r="60" spans="1:17" hidden="1" x14ac:dyDescent="0.25">
      <c r="A60" s="9">
        <v>111444307</v>
      </c>
      <c r="B60" s="9"/>
      <c r="C60" s="56" t="s">
        <v>504</v>
      </c>
      <c r="D60" s="56" t="s">
        <v>605</v>
      </c>
      <c r="E60" s="56" t="s">
        <v>935</v>
      </c>
      <c r="F60" s="57">
        <v>0</v>
      </c>
      <c r="G60" s="57">
        <v>112834.6953125</v>
      </c>
      <c r="H60" s="57">
        <v>88728.9453125</v>
      </c>
      <c r="I60" s="57">
        <v>93195.6015625</v>
      </c>
      <c r="J60" s="57">
        <v>13413.7763671875</v>
      </c>
      <c r="K60" s="57"/>
      <c r="L60" s="57">
        <v>169.02450561523438</v>
      </c>
      <c r="M60" s="115">
        <f t="shared" si="1"/>
        <v>169.02450561523438</v>
      </c>
      <c r="N60" s="115">
        <f t="shared" ca="1" si="2"/>
        <v>49.024505615234375</v>
      </c>
      <c r="O60" s="115"/>
      <c r="P60" s="57">
        <v>156.58088684082031</v>
      </c>
      <c r="Q60" s="57">
        <v>28.988338470458984</v>
      </c>
    </row>
    <row r="61" spans="1:17" hidden="1" x14ac:dyDescent="0.25">
      <c r="A61" s="9">
        <v>101634207</v>
      </c>
      <c r="B61" s="9"/>
      <c r="C61" s="56" t="s">
        <v>549</v>
      </c>
      <c r="D61" s="56" t="s">
        <v>605</v>
      </c>
      <c r="E61" s="56" t="s">
        <v>931</v>
      </c>
      <c r="F61" s="57">
        <v>0</v>
      </c>
      <c r="G61" s="57">
        <v>173005.328125</v>
      </c>
      <c r="H61" s="57">
        <v>75677.609375</v>
      </c>
      <c r="I61" s="57">
        <v>155911.046875</v>
      </c>
      <c r="J61" s="57">
        <v>10829.365234375</v>
      </c>
      <c r="K61" s="57"/>
      <c r="L61" s="57">
        <v>81.665634155273438</v>
      </c>
      <c r="M61" s="115">
        <f t="shared" si="1"/>
        <v>81.665634155273438</v>
      </c>
      <c r="N61" s="115">
        <f t="shared" ca="1" si="2"/>
        <v>-38.334365844726563</v>
      </c>
      <c r="O61" s="115"/>
      <c r="P61" s="57">
        <v>164.83432006835938</v>
      </c>
      <c r="Q61" s="57">
        <v>37.167900085449219</v>
      </c>
    </row>
    <row r="62" spans="1:17" hidden="1" x14ac:dyDescent="0.25">
      <c r="A62" s="9">
        <v>120454507</v>
      </c>
      <c r="B62" s="9"/>
      <c r="C62" s="56" t="s">
        <v>525</v>
      </c>
      <c r="D62" s="56" t="s">
        <v>605</v>
      </c>
      <c r="E62" s="56" t="s">
        <v>939</v>
      </c>
      <c r="F62" s="57">
        <v>0</v>
      </c>
      <c r="G62" s="57">
        <v>373969.65625</v>
      </c>
      <c r="H62" s="57">
        <v>224926.53125</v>
      </c>
      <c r="I62" s="57">
        <v>324684.59375</v>
      </c>
      <c r="J62" s="57">
        <v>31886.55859375</v>
      </c>
      <c r="K62" s="57"/>
      <c r="L62" s="57">
        <v>143.41093444824219</v>
      </c>
      <c r="M62" s="115">
        <f t="shared" si="1"/>
        <v>143.41093444824219</v>
      </c>
      <c r="N62" s="115">
        <f t="shared" ca="1" si="2"/>
        <v>23.410934448242188</v>
      </c>
      <c r="O62" s="115"/>
      <c r="P62" s="57">
        <v>117.98403930664063</v>
      </c>
      <c r="Q62" s="57">
        <v>22.78858757019043</v>
      </c>
    </row>
    <row r="63" spans="1:17" hidden="1" x14ac:dyDescent="0.25">
      <c r="A63" s="9">
        <v>123465507</v>
      </c>
      <c r="B63" s="9"/>
      <c r="C63" s="56" t="s">
        <v>566</v>
      </c>
      <c r="D63" s="56" t="s">
        <v>605</v>
      </c>
      <c r="E63" s="56" t="s">
        <v>940</v>
      </c>
      <c r="F63" s="57">
        <v>0</v>
      </c>
      <c r="G63" s="57">
        <v>242807.6875</v>
      </c>
      <c r="H63" s="57">
        <v>230066.703125</v>
      </c>
      <c r="I63" s="57">
        <v>183844.203125</v>
      </c>
      <c r="J63" s="57">
        <v>40315.43359375</v>
      </c>
      <c r="K63" s="57"/>
      <c r="L63" s="57">
        <v>72.059051513671875</v>
      </c>
      <c r="M63" s="115">
        <f t="shared" si="1"/>
        <v>72.059051513671875</v>
      </c>
      <c r="N63" s="115">
        <f t="shared" ca="1" si="2"/>
        <v>-47.940948486328125</v>
      </c>
      <c r="O63" s="115"/>
      <c r="P63" s="57">
        <v>182.859619140625</v>
      </c>
      <c r="Q63" s="57">
        <v>31.828453063964844</v>
      </c>
    </row>
    <row r="64" spans="1:17" hidden="1" x14ac:dyDescent="0.25">
      <c r="A64" s="9">
        <v>117080607</v>
      </c>
      <c r="B64" s="9"/>
      <c r="C64" s="56" t="s">
        <v>514</v>
      </c>
      <c r="D64" s="56" t="s">
        <v>605</v>
      </c>
      <c r="E64" s="56" t="s">
        <v>939</v>
      </c>
      <c r="F64" s="57">
        <v>0</v>
      </c>
      <c r="G64" s="57">
        <v>159421.609375</v>
      </c>
      <c r="H64" s="57">
        <v>99087.0078125</v>
      </c>
      <c r="I64" s="57">
        <v>137787.59375</v>
      </c>
      <c r="J64" s="57">
        <v>13615.72265625</v>
      </c>
      <c r="K64" s="57"/>
      <c r="L64" s="57">
        <v>110.60029602050781</v>
      </c>
      <c r="M64" s="115">
        <f t="shared" si="1"/>
        <v>110.60029602050781</v>
      </c>
      <c r="N64" s="115">
        <f t="shared" ca="1" si="2"/>
        <v>-9.3997039794921875</v>
      </c>
      <c r="O64" s="115"/>
      <c r="P64" s="57">
        <v>82.39251708984375</v>
      </c>
      <c r="Q64" s="57">
        <v>17.756259918212891</v>
      </c>
    </row>
    <row r="65" spans="1:17" hidden="1" x14ac:dyDescent="0.25">
      <c r="A65" s="9">
        <v>116495207</v>
      </c>
      <c r="B65" s="9"/>
      <c r="C65" s="56" t="s">
        <v>534</v>
      </c>
      <c r="D65" s="56" t="s">
        <v>605</v>
      </c>
      <c r="E65" s="56" t="s">
        <v>939</v>
      </c>
      <c r="F65" s="57">
        <v>0</v>
      </c>
      <c r="G65" s="57">
        <v>94524.6328125</v>
      </c>
      <c r="H65" s="57">
        <v>46784.19140625</v>
      </c>
      <c r="I65" s="57">
        <v>84017.25</v>
      </c>
      <c r="J65" s="57">
        <v>5739.5400390625</v>
      </c>
      <c r="K65" s="57"/>
      <c r="L65" s="57">
        <v>42.100933074951172</v>
      </c>
      <c r="M65" s="115">
        <f t="shared" si="1"/>
        <v>42.100933074951172</v>
      </c>
      <c r="N65" s="115">
        <f t="shared" ca="1" si="2"/>
        <v>-77.899066925048828</v>
      </c>
      <c r="O65" s="115"/>
      <c r="P65" s="57">
        <v>144.15385437011719</v>
      </c>
      <c r="Q65" s="57">
        <v>24.969181060791016</v>
      </c>
    </row>
    <row r="66" spans="1:17" hidden="1" x14ac:dyDescent="0.25">
      <c r="A66" s="9">
        <v>107656407</v>
      </c>
      <c r="B66" s="9"/>
      <c r="C66" s="56" t="s">
        <v>507</v>
      </c>
      <c r="D66" s="56" t="s">
        <v>605</v>
      </c>
      <c r="E66" s="56" t="s">
        <v>931</v>
      </c>
      <c r="F66" s="57">
        <v>0</v>
      </c>
      <c r="G66" s="57">
        <v>163890.078125</v>
      </c>
      <c r="H66" s="57">
        <v>72540.0546875</v>
      </c>
      <c r="I66" s="57">
        <v>147930.296875</v>
      </c>
      <c r="J66" s="57">
        <v>10425.279296875</v>
      </c>
      <c r="K66" s="57"/>
      <c r="L66" s="57">
        <v>25.131509780883789</v>
      </c>
      <c r="M66" s="115">
        <f t="shared" si="1"/>
        <v>25.131509780883789</v>
      </c>
      <c r="N66" s="115">
        <f t="shared" ca="1" si="2"/>
        <v>-94.868490219116211</v>
      </c>
      <c r="O66" s="115"/>
      <c r="P66" s="57">
        <v>196.0374755859375</v>
      </c>
      <c r="Q66" s="57">
        <v>41.332229614257813</v>
      </c>
    </row>
    <row r="67" spans="1:17" hidden="1" x14ac:dyDescent="0.25">
      <c r="A67" s="9">
        <v>103027307</v>
      </c>
      <c r="B67" s="9"/>
      <c r="C67" s="56" t="s">
        <v>544</v>
      </c>
      <c r="D67" s="56" t="s">
        <v>605</v>
      </c>
      <c r="E67" s="56" t="s">
        <v>932</v>
      </c>
      <c r="F67" s="57">
        <v>0</v>
      </c>
      <c r="G67" s="57">
        <v>301261.71875</v>
      </c>
      <c r="H67" s="57">
        <v>145431.984375</v>
      </c>
      <c r="I67" s="57">
        <v>268474.0625</v>
      </c>
      <c r="J67" s="57">
        <v>25070.26953125</v>
      </c>
      <c r="K67" s="57"/>
      <c r="L67" s="57">
        <v>87.72052001953125</v>
      </c>
      <c r="M67" s="115">
        <f t="shared" si="1"/>
        <v>87.72052001953125</v>
      </c>
      <c r="N67" s="115">
        <f t="shared" ca="1" si="2"/>
        <v>-32.27947998046875</v>
      </c>
      <c r="O67" s="115"/>
      <c r="P67" s="57">
        <v>228.35415649414063</v>
      </c>
      <c r="Q67" s="57">
        <v>38.507225036621094</v>
      </c>
    </row>
    <row r="68" spans="1:17" hidden="1" x14ac:dyDescent="0.25">
      <c r="A68" s="9">
        <v>126514007</v>
      </c>
      <c r="B68" s="9"/>
      <c r="C68" s="56" t="s">
        <v>538</v>
      </c>
      <c r="D68" s="56" t="s">
        <v>605</v>
      </c>
      <c r="E68" s="56" t="s">
        <v>941</v>
      </c>
      <c r="F68" s="57">
        <v>0</v>
      </c>
      <c r="G68" s="57">
        <v>1864295.75</v>
      </c>
      <c r="H68" s="57">
        <v>991778.125</v>
      </c>
      <c r="I68" s="57">
        <v>1603738.25</v>
      </c>
      <c r="J68" s="57">
        <v>99044.8359375</v>
      </c>
      <c r="K68" s="57"/>
      <c r="L68" s="57">
        <v>0</v>
      </c>
      <c r="M68" s="115">
        <f t="shared" si="1"/>
        <v>0</v>
      </c>
      <c r="N68" s="115">
        <f t="shared" ca="1" si="2"/>
        <v>-120</v>
      </c>
      <c r="O68" s="115"/>
      <c r="P68" s="57">
        <v>146.72761535644531</v>
      </c>
      <c r="Q68" s="57">
        <v>29.077201843261719</v>
      </c>
    </row>
    <row r="69" spans="1:17" hidden="1" x14ac:dyDescent="0.25">
      <c r="A69" s="9">
        <v>102025007</v>
      </c>
      <c r="B69" s="9"/>
      <c r="C69" s="56" t="s">
        <v>526</v>
      </c>
      <c r="D69" s="56" t="s">
        <v>605</v>
      </c>
      <c r="E69" s="56" t="s">
        <v>932</v>
      </c>
      <c r="F69" s="57">
        <v>0</v>
      </c>
      <c r="G69" s="57">
        <v>103150.953125</v>
      </c>
      <c r="H69" s="57">
        <v>0</v>
      </c>
      <c r="I69" s="57">
        <v>103150.953125</v>
      </c>
      <c r="J69" s="57"/>
      <c r="K69" s="57"/>
      <c r="L69" s="57"/>
      <c r="M69" s="115">
        <f t="shared" si="1"/>
        <v>0</v>
      </c>
      <c r="N69" s="115">
        <f t="shared" ca="1" si="2"/>
        <v>-120</v>
      </c>
      <c r="O69" s="115"/>
      <c r="P69" s="57">
        <v>190.04649353027344</v>
      </c>
      <c r="Q69" s="57">
        <v>37.024417877197266</v>
      </c>
    </row>
    <row r="70" spans="1:17" hidden="1" x14ac:dyDescent="0.25">
      <c r="A70" s="9">
        <v>114067107</v>
      </c>
      <c r="B70" s="9"/>
      <c r="C70" s="56" t="s">
        <v>563</v>
      </c>
      <c r="D70" s="56" t="s">
        <v>605</v>
      </c>
      <c r="E70" s="56" t="s">
        <v>938</v>
      </c>
      <c r="F70" s="57">
        <v>0</v>
      </c>
      <c r="G70" s="57">
        <v>454983.84375</v>
      </c>
      <c r="H70" s="57">
        <v>348544.03125</v>
      </c>
      <c r="I70" s="57">
        <v>381399.4375</v>
      </c>
      <c r="J70" s="57">
        <v>30655.044921875</v>
      </c>
      <c r="K70" s="57"/>
      <c r="L70" s="57">
        <v>17.872653961181641</v>
      </c>
      <c r="M70" s="115">
        <f t="shared" si="1"/>
        <v>17.872653961181641</v>
      </c>
      <c r="N70" s="115">
        <f t="shared" ca="1" si="2"/>
        <v>-102.12734603881836</v>
      </c>
      <c r="O70" s="115"/>
      <c r="P70" s="57">
        <v>95.774932861328125</v>
      </c>
      <c r="Q70" s="57">
        <v>15.63312816619873</v>
      </c>
    </row>
    <row r="71" spans="1:17" hidden="1" x14ac:dyDescent="0.25">
      <c r="A71" s="9">
        <v>129546907</v>
      </c>
      <c r="B71" s="9"/>
      <c r="C71" s="56" t="s">
        <v>556</v>
      </c>
      <c r="D71" s="56" t="s">
        <v>605</v>
      </c>
      <c r="E71" s="56" t="s">
        <v>938</v>
      </c>
      <c r="F71" s="57">
        <v>0</v>
      </c>
      <c r="G71" s="57">
        <v>254187.328125</v>
      </c>
      <c r="H71" s="57">
        <v>177455.484375</v>
      </c>
      <c r="I71" s="57">
        <v>217440.453125</v>
      </c>
      <c r="J71" s="57">
        <v>24013.1171875</v>
      </c>
      <c r="K71" s="57"/>
      <c r="L71" s="57">
        <v>32.952030181884766</v>
      </c>
      <c r="M71" s="115">
        <f t="shared" si="1"/>
        <v>32.952030181884766</v>
      </c>
      <c r="N71" s="115">
        <f t="shared" ca="1" si="2"/>
        <v>-87.047969818115234</v>
      </c>
      <c r="O71" s="115"/>
      <c r="P71" s="57">
        <v>93.3731689453125</v>
      </c>
      <c r="Q71" s="57">
        <v>21.252786636352539</v>
      </c>
    </row>
    <row r="72" spans="1:17" hidden="1" x14ac:dyDescent="0.25">
      <c r="A72" s="9">
        <v>109420107</v>
      </c>
      <c r="B72" s="9"/>
      <c r="C72" s="56" t="s">
        <v>521</v>
      </c>
      <c r="D72" s="56" t="s">
        <v>605</v>
      </c>
      <c r="E72" s="56" t="s">
        <v>935</v>
      </c>
      <c r="F72" s="57">
        <v>0</v>
      </c>
      <c r="G72" s="57">
        <v>110439.546875</v>
      </c>
      <c r="H72" s="57">
        <v>54593.79296875</v>
      </c>
      <c r="I72" s="57">
        <v>97249.5</v>
      </c>
      <c r="J72" s="57">
        <v>7103.39453125</v>
      </c>
      <c r="K72" s="57"/>
      <c r="L72" s="57">
        <v>142.19412231445313</v>
      </c>
      <c r="M72" s="115">
        <f t="shared" si="1"/>
        <v>142.19412231445313</v>
      </c>
      <c r="N72" s="115">
        <f t="shared" ca="1" si="2"/>
        <v>22.194122314453125</v>
      </c>
      <c r="O72" s="115"/>
      <c r="P72" s="57">
        <v>252.86376953125</v>
      </c>
      <c r="Q72" s="57">
        <v>45.777839660644531</v>
      </c>
    </row>
    <row r="73" spans="1:17" hidden="1" x14ac:dyDescent="0.25">
      <c r="A73" s="9">
        <v>108567807</v>
      </c>
      <c r="B73" s="9"/>
      <c r="C73" s="56" t="s">
        <v>559</v>
      </c>
      <c r="D73" s="56" t="s">
        <v>605</v>
      </c>
      <c r="E73" s="56" t="s">
        <v>936</v>
      </c>
      <c r="F73" s="57">
        <v>0</v>
      </c>
      <c r="G73" s="57">
        <v>158467.28125</v>
      </c>
      <c r="H73" s="57">
        <v>100014.8828125</v>
      </c>
      <c r="I73" s="57">
        <v>135654.453125</v>
      </c>
      <c r="J73" s="57">
        <v>19013.01953125</v>
      </c>
      <c r="K73" s="57"/>
      <c r="L73" s="57">
        <v>73.250381469726563</v>
      </c>
      <c r="M73" s="115">
        <f t="shared" si="1"/>
        <v>73.250381469726563</v>
      </c>
      <c r="N73" s="115">
        <f t="shared" ca="1" si="2"/>
        <v>-46.749618530273438</v>
      </c>
      <c r="O73" s="115"/>
      <c r="P73" s="57">
        <v>237.68740844726563</v>
      </c>
      <c r="Q73" s="57">
        <v>56.831142425537109</v>
      </c>
    </row>
    <row r="74" spans="1:17" hidden="1" x14ac:dyDescent="0.25">
      <c r="A74" s="9">
        <v>103028807</v>
      </c>
      <c r="B74" s="9"/>
      <c r="C74" s="56" t="s">
        <v>523</v>
      </c>
      <c r="D74" s="56" t="s">
        <v>605</v>
      </c>
      <c r="E74" s="56" t="s">
        <v>932</v>
      </c>
      <c r="F74" s="57">
        <v>0</v>
      </c>
      <c r="G74" s="57">
        <v>250031.40625</v>
      </c>
      <c r="H74" s="57">
        <v>0</v>
      </c>
      <c r="I74" s="57">
        <v>250031.40625</v>
      </c>
      <c r="J74" s="57">
        <v>17662.80078125</v>
      </c>
      <c r="K74" s="57"/>
      <c r="L74" s="57">
        <v>205.93223571777344</v>
      </c>
      <c r="M74" s="115">
        <f t="shared" si="1"/>
        <v>205.93223571777344</v>
      </c>
      <c r="N74" s="115">
        <f t="shared" ca="1" si="2"/>
        <v>85.932235717773438</v>
      </c>
      <c r="O74" s="115"/>
      <c r="P74" s="57">
        <v>119.32118225097656</v>
      </c>
      <c r="Q74" s="57">
        <v>22.441349029541016</v>
      </c>
    </row>
    <row r="75" spans="1:17" hidden="1" x14ac:dyDescent="0.25">
      <c r="A75" s="9">
        <v>116606707</v>
      </c>
      <c r="B75" s="9"/>
      <c r="C75" s="56" t="s">
        <v>554</v>
      </c>
      <c r="D75" s="56" t="s">
        <v>605</v>
      </c>
      <c r="E75" s="56" t="s">
        <v>935</v>
      </c>
      <c r="F75" s="57">
        <v>0</v>
      </c>
      <c r="G75" s="57">
        <v>177494.828125</v>
      </c>
      <c r="H75" s="57">
        <v>118834.5703125</v>
      </c>
      <c r="I75" s="57">
        <v>150430.953125</v>
      </c>
      <c r="J75" s="57">
        <v>21792.044921875</v>
      </c>
      <c r="K75" s="57"/>
      <c r="L75" s="57">
        <v>83.0211181640625</v>
      </c>
      <c r="M75" s="115">
        <f t="shared" ref="M75:M138" si="3">K75+L75</f>
        <v>83.0211181640625</v>
      </c>
      <c r="N75" s="115">
        <f t="shared" ref="N75:N84" ca="1" si="4">M75-$N$2</f>
        <v>-36.9788818359375</v>
      </c>
      <c r="O75" s="115"/>
      <c r="P75" s="57">
        <v>163.01103210449219</v>
      </c>
      <c r="Q75" s="57">
        <v>31.148448944091797</v>
      </c>
    </row>
    <row r="76" spans="1:17" hidden="1" x14ac:dyDescent="0.25">
      <c r="A76" s="9">
        <v>119584707</v>
      </c>
      <c r="B76" s="9"/>
      <c r="C76" s="56" t="s">
        <v>565</v>
      </c>
      <c r="D76" s="56" t="s">
        <v>605</v>
      </c>
      <c r="E76" s="56" t="s">
        <v>939</v>
      </c>
      <c r="F76" s="57">
        <v>0</v>
      </c>
      <c r="G76" s="57">
        <v>123159.796875</v>
      </c>
      <c r="H76" s="57">
        <v>99965.359375</v>
      </c>
      <c r="I76" s="57">
        <v>101177.1015625</v>
      </c>
      <c r="J76" s="57">
        <v>16254.2626953125</v>
      </c>
      <c r="K76" s="57"/>
      <c r="L76" s="57">
        <v>59.342216491699219</v>
      </c>
      <c r="M76" s="115">
        <f t="shared" si="3"/>
        <v>59.342216491699219</v>
      </c>
      <c r="N76" s="115">
        <f t="shared" ca="1" si="4"/>
        <v>-60.657783508300781</v>
      </c>
      <c r="O76" s="115"/>
      <c r="P76" s="57">
        <v>258.54470825195313</v>
      </c>
      <c r="Q76" s="57">
        <v>54.405654907226563</v>
      </c>
    </row>
    <row r="77" spans="1:17" hidden="1" x14ac:dyDescent="0.25">
      <c r="A77" s="9">
        <v>122099007</v>
      </c>
      <c r="B77" s="9"/>
      <c r="C77" s="56" t="s">
        <v>518</v>
      </c>
      <c r="D77" s="56" t="s">
        <v>605</v>
      </c>
      <c r="E77" s="56" t="s">
        <v>940</v>
      </c>
      <c r="F77" s="57">
        <v>0</v>
      </c>
      <c r="G77" s="57">
        <v>196171</v>
      </c>
      <c r="H77" s="57">
        <v>127652.53125</v>
      </c>
      <c r="I77" s="57">
        <v>168559.5</v>
      </c>
      <c r="J77" s="57">
        <v>29013.892578125</v>
      </c>
      <c r="K77" s="57"/>
      <c r="L77" s="57">
        <v>141.41473388671875</v>
      </c>
      <c r="M77" s="115">
        <f t="shared" si="3"/>
        <v>141.41473388671875</v>
      </c>
      <c r="N77" s="115">
        <f t="shared" ca="1" si="4"/>
        <v>21.41473388671875</v>
      </c>
      <c r="O77" s="115"/>
      <c r="P77" s="57">
        <v>136.52696228027344</v>
      </c>
      <c r="Q77" s="57">
        <v>30.317289352416992</v>
      </c>
    </row>
    <row r="78" spans="1:17" hidden="1" x14ac:dyDescent="0.25">
      <c r="A78" s="9">
        <v>106619107</v>
      </c>
      <c r="B78" s="9"/>
      <c r="C78" s="56" t="s">
        <v>535</v>
      </c>
      <c r="D78" s="56" t="s">
        <v>605</v>
      </c>
      <c r="E78" s="56" t="s">
        <v>934</v>
      </c>
      <c r="F78" s="57">
        <v>0</v>
      </c>
      <c r="G78" s="57">
        <v>202588.703125</v>
      </c>
      <c r="H78" s="57">
        <v>124981.8515625</v>
      </c>
      <c r="I78" s="57">
        <v>174549.296875</v>
      </c>
      <c r="J78" s="57">
        <v>21223.35546875</v>
      </c>
      <c r="K78" s="57"/>
      <c r="L78" s="57">
        <v>49.905963897705078</v>
      </c>
      <c r="M78" s="115">
        <f t="shared" si="3"/>
        <v>49.905963897705078</v>
      </c>
      <c r="N78" s="115">
        <f t="shared" ca="1" si="4"/>
        <v>-70.094036102294922</v>
      </c>
      <c r="O78" s="115"/>
      <c r="P78" s="57">
        <v>122.70066833496094</v>
      </c>
      <c r="Q78" s="57">
        <v>23.392492294311523</v>
      </c>
    </row>
    <row r="79" spans="1:17" hidden="1" x14ac:dyDescent="0.25">
      <c r="A79" s="9">
        <v>123469007</v>
      </c>
      <c r="B79" s="9"/>
      <c r="C79" s="56" t="s">
        <v>567</v>
      </c>
      <c r="D79" s="56" t="s">
        <v>605</v>
      </c>
      <c r="E79" s="56" t="s">
        <v>940</v>
      </c>
      <c r="F79" s="57">
        <v>0</v>
      </c>
      <c r="G79" s="57">
        <v>185196.09375</v>
      </c>
      <c r="H79" s="57">
        <v>137761.125</v>
      </c>
      <c r="I79" s="57">
        <v>155054.09375</v>
      </c>
      <c r="J79" s="57">
        <v>21610.177734375</v>
      </c>
      <c r="K79" s="57"/>
      <c r="L79" s="57">
        <v>9.0840063095092773</v>
      </c>
      <c r="M79" s="115">
        <f t="shared" si="3"/>
        <v>9.0840063095092773</v>
      </c>
      <c r="N79" s="115">
        <f t="shared" ca="1" si="4"/>
        <v>-110.91599369049072</v>
      </c>
      <c r="O79" s="115"/>
      <c r="P79" s="57">
        <v>208.37966918945313</v>
      </c>
      <c r="Q79" s="57">
        <v>40.332874298095703</v>
      </c>
    </row>
    <row r="80" spans="1:17" hidden="1" x14ac:dyDescent="0.25">
      <c r="A80" s="9">
        <v>105628007</v>
      </c>
      <c r="B80" s="9"/>
      <c r="C80" s="56" t="s">
        <v>532</v>
      </c>
      <c r="D80" s="56" t="s">
        <v>605</v>
      </c>
      <c r="E80" s="56" t="s">
        <v>934</v>
      </c>
      <c r="F80" s="57">
        <v>0</v>
      </c>
      <c r="G80" s="57">
        <v>93502.6484375</v>
      </c>
      <c r="H80" s="57">
        <v>0</v>
      </c>
      <c r="I80" s="57">
        <v>93502.6484375</v>
      </c>
      <c r="J80" s="57"/>
      <c r="K80" s="57"/>
      <c r="L80" s="57"/>
      <c r="M80" s="115">
        <f t="shared" si="3"/>
        <v>0</v>
      </c>
      <c r="N80" s="115">
        <f t="shared" ca="1" si="4"/>
        <v>-120</v>
      </c>
      <c r="O80" s="115"/>
      <c r="P80" s="57">
        <v>106.78721618652344</v>
      </c>
      <c r="Q80" s="57">
        <v>20.687566757202148</v>
      </c>
    </row>
    <row r="81" spans="1:18" hidden="1" x14ac:dyDescent="0.25">
      <c r="A81" s="9">
        <v>118408707</v>
      </c>
      <c r="B81" s="9"/>
      <c r="C81" s="56" t="s">
        <v>522</v>
      </c>
      <c r="D81" s="56" t="s">
        <v>605</v>
      </c>
      <c r="E81" s="56" t="s">
        <v>939</v>
      </c>
      <c r="F81" s="57">
        <v>0</v>
      </c>
      <c r="G81" s="57">
        <v>154142.703125</v>
      </c>
      <c r="H81" s="57">
        <v>155986.640625</v>
      </c>
      <c r="I81" s="57">
        <v>119607.453125</v>
      </c>
      <c r="J81" s="57">
        <v>21347.15234375</v>
      </c>
      <c r="K81" s="57"/>
      <c r="L81" s="57">
        <v>0</v>
      </c>
      <c r="M81" s="115">
        <f t="shared" si="3"/>
        <v>0</v>
      </c>
      <c r="N81" s="115">
        <f t="shared" ca="1" si="4"/>
        <v>-120</v>
      </c>
      <c r="O81" s="115"/>
      <c r="P81" s="57">
        <v>218.16981506347656</v>
      </c>
      <c r="Q81" s="57">
        <v>43.021877288818359</v>
      </c>
    </row>
    <row r="82" spans="1:18" hidden="1" x14ac:dyDescent="0.25">
      <c r="A82" s="9">
        <v>101638907</v>
      </c>
      <c r="B82" s="9"/>
      <c r="C82" s="56" t="s">
        <v>561</v>
      </c>
      <c r="D82" s="56" t="s">
        <v>605</v>
      </c>
      <c r="E82" s="56" t="s">
        <v>931</v>
      </c>
      <c r="F82" s="57">
        <v>0</v>
      </c>
      <c r="G82" s="57">
        <v>153176.703125</v>
      </c>
      <c r="H82" s="57">
        <v>95687.3984375</v>
      </c>
      <c r="I82" s="57">
        <v>132451.65625</v>
      </c>
      <c r="J82" s="57">
        <v>15255.7001953125</v>
      </c>
      <c r="K82" s="57"/>
      <c r="L82" s="57">
        <v>129.651611328125</v>
      </c>
      <c r="M82" s="115">
        <f t="shared" si="3"/>
        <v>129.651611328125</v>
      </c>
      <c r="N82" s="115">
        <f t="shared" ca="1" si="4"/>
        <v>9.651611328125</v>
      </c>
      <c r="O82" s="115"/>
      <c r="P82" s="57">
        <v>112.57724761962891</v>
      </c>
      <c r="Q82" s="57">
        <v>20.382589340209961</v>
      </c>
    </row>
    <row r="83" spans="1:18" hidden="1" x14ac:dyDescent="0.25">
      <c r="A83" s="9">
        <v>118408607</v>
      </c>
      <c r="B83" s="9"/>
      <c r="C83" s="56" t="s">
        <v>568</v>
      </c>
      <c r="D83" s="56" t="s">
        <v>605</v>
      </c>
      <c r="E83" s="56" t="s">
        <v>939</v>
      </c>
      <c r="F83" s="57">
        <v>0</v>
      </c>
      <c r="G83" s="57">
        <v>256502.546875</v>
      </c>
      <c r="H83" s="57">
        <v>252894.34375</v>
      </c>
      <c r="I83" s="57">
        <v>199824.453125</v>
      </c>
      <c r="J83" s="57">
        <v>30436.630859375</v>
      </c>
      <c r="K83" s="57"/>
      <c r="L83" s="57">
        <v>0.17114245891571045</v>
      </c>
      <c r="M83" s="115">
        <f t="shared" si="3"/>
        <v>0.17114245891571045</v>
      </c>
      <c r="N83" s="115">
        <f t="shared" ca="1" si="4"/>
        <v>-119.82885754108429</v>
      </c>
      <c r="O83" s="115"/>
      <c r="P83" s="57">
        <v>144.00831604003906</v>
      </c>
      <c r="Q83" s="57">
        <v>35.797153472900391</v>
      </c>
    </row>
    <row r="84" spans="1:18" hidden="1" x14ac:dyDescent="0.25">
      <c r="A84" s="9">
        <v>112679107</v>
      </c>
      <c r="B84" s="9"/>
      <c r="C84" s="56" t="s">
        <v>537</v>
      </c>
      <c r="D84" s="56" t="s">
        <v>605</v>
      </c>
      <c r="E84" s="56" t="s">
        <v>937</v>
      </c>
      <c r="F84" s="57">
        <v>0</v>
      </c>
      <c r="G84" s="57">
        <v>635732.125</v>
      </c>
      <c r="H84" s="57">
        <v>688466.6875</v>
      </c>
      <c r="I84" s="57">
        <v>484980.4375</v>
      </c>
      <c r="J84" s="57">
        <v>89993.5703125</v>
      </c>
      <c r="K84" s="57"/>
      <c r="L84" s="57">
        <v>45.048297882080078</v>
      </c>
      <c r="M84" s="115">
        <f t="shared" si="3"/>
        <v>45.048297882080078</v>
      </c>
      <c r="N84" s="115">
        <f t="shared" ca="1" si="4"/>
        <v>-74.951702117919922</v>
      </c>
      <c r="O84" s="115"/>
      <c r="P84" s="57">
        <v>163.98918151855469</v>
      </c>
      <c r="Q84" s="57">
        <v>29.196758270263672</v>
      </c>
    </row>
    <row r="85" spans="1:18" hidden="1" x14ac:dyDescent="0.25">
      <c r="A85" s="113">
        <v>101000000</v>
      </c>
      <c r="B85" s="113"/>
      <c r="C85" s="113" t="s">
        <v>585</v>
      </c>
      <c r="D85" s="113" t="s">
        <v>606</v>
      </c>
      <c r="E85" s="113" t="s">
        <v>931</v>
      </c>
      <c r="F85" s="114">
        <v>526640.0625</v>
      </c>
      <c r="G85" s="114">
        <v>1650003.25</v>
      </c>
      <c r="H85" s="114">
        <v>1621959.5</v>
      </c>
      <c r="I85" s="114">
        <v>526640.0625</v>
      </c>
      <c r="J85" s="114">
        <v>187284.40625</v>
      </c>
      <c r="K85" s="114"/>
      <c r="L85" s="114">
        <v>26.586490631103516</v>
      </c>
      <c r="M85" s="114">
        <f t="shared" si="3"/>
        <v>26.586490631103516</v>
      </c>
      <c r="N85" s="117" t="str">
        <f ca="1">IF(M85-$N$2&gt;0,M85-$N$2,"Out")</f>
        <v>Out</v>
      </c>
      <c r="O85" s="117" t="str">
        <f>TEXT(VLOOKUP(ROUND(_xlfn.NUMBERVALUE(M85),-0.1),'LIST FISCAL YEAR DAYS'!$E$2:$F$2000,2,FALSE),"mm/dd/yyyy")</f>
        <v>07/27/2025</v>
      </c>
      <c r="P85" s="114">
        <v>105.20053863525391</v>
      </c>
      <c r="Q85" s="114">
        <v>22.795528411865234</v>
      </c>
      <c r="R85" s="9"/>
    </row>
    <row r="86" spans="1:18" hidden="1" x14ac:dyDescent="0.25">
      <c r="A86" s="113">
        <v>103000000</v>
      </c>
      <c r="B86" s="113"/>
      <c r="C86" s="113" t="s">
        <v>595</v>
      </c>
      <c r="D86" s="113" t="s">
        <v>606</v>
      </c>
      <c r="E86" s="113" t="s">
        <v>932</v>
      </c>
      <c r="F86" s="114">
        <v>989274.75</v>
      </c>
      <c r="G86" s="114">
        <v>2927402.5</v>
      </c>
      <c r="H86" s="114">
        <v>3427053.75</v>
      </c>
      <c r="I86" s="114">
        <v>989274.75</v>
      </c>
      <c r="J86" s="114">
        <v>505216.53125</v>
      </c>
      <c r="K86" s="114"/>
      <c r="L86" s="114">
        <v>124.17350006103516</v>
      </c>
      <c r="M86" s="114">
        <f t="shared" si="3"/>
        <v>124.17350006103516</v>
      </c>
      <c r="N86" s="117">
        <f t="shared" ref="N86:N149" ca="1" si="5">IF(M86-$N$2&gt;0,M86-$N$2,"Out")</f>
        <v>4.1735000610351563</v>
      </c>
      <c r="O86" s="117" t="str">
        <f>TEXT(VLOOKUP(ROUND(_xlfn.NUMBERVALUE(M86),-0.1),'LIST FISCAL YEAR DAYS'!$E$2:$F$2000,2,FALSE),"mm/dd/yyyy")</f>
        <v>11/01/2025</v>
      </c>
      <c r="P86" s="114">
        <v>238.69343566894531</v>
      </c>
      <c r="Q86" s="114">
        <v>45.826244354248047</v>
      </c>
      <c r="R86" s="9"/>
    </row>
    <row r="87" spans="1:18" hidden="1" x14ac:dyDescent="0.25">
      <c r="A87" s="113">
        <v>104000000</v>
      </c>
      <c r="B87" s="113"/>
      <c r="C87" s="113" t="s">
        <v>602</v>
      </c>
      <c r="D87" s="113" t="s">
        <v>606</v>
      </c>
      <c r="E87" s="113" t="s">
        <v>933</v>
      </c>
      <c r="F87" s="114">
        <v>613685.8125</v>
      </c>
      <c r="G87" s="114">
        <v>1532353.25</v>
      </c>
      <c r="H87" s="114">
        <v>1189791.25</v>
      </c>
      <c r="I87" s="114">
        <v>613685.8125</v>
      </c>
      <c r="J87" s="114">
        <v>124775.609375</v>
      </c>
      <c r="K87" s="114"/>
      <c r="L87" s="114">
        <v>73.706932067871094</v>
      </c>
      <c r="M87" s="114">
        <f t="shared" si="3"/>
        <v>73.706932067871094</v>
      </c>
      <c r="N87" s="117" t="str">
        <f t="shared" ca="1" si="5"/>
        <v>Out</v>
      </c>
      <c r="O87" s="117" t="str">
        <f>TEXT(VLOOKUP(ROUND(_xlfn.NUMBERVALUE(M87),-0.1),'LIST FISCAL YEAR DAYS'!$E$2:$F$2000,2,FALSE),"mm/dd/yyyy")</f>
        <v>09/12/2025</v>
      </c>
      <c r="P87" s="114">
        <v>209.05722045898438</v>
      </c>
      <c r="Q87" s="114">
        <v>44.255588531494141</v>
      </c>
      <c r="R87" s="9"/>
    </row>
    <row r="88" spans="1:18" hidden="1" x14ac:dyDescent="0.25">
      <c r="A88" s="113">
        <v>105000000</v>
      </c>
      <c r="B88" s="113"/>
      <c r="C88" s="113" t="s">
        <v>586</v>
      </c>
      <c r="D88" s="113" t="s">
        <v>606</v>
      </c>
      <c r="E88" s="113" t="s">
        <v>934</v>
      </c>
      <c r="F88" s="114">
        <v>536635.125</v>
      </c>
      <c r="G88" s="114">
        <v>2427612</v>
      </c>
      <c r="H88" s="114">
        <v>1493327.5</v>
      </c>
      <c r="I88" s="114">
        <v>536635.125</v>
      </c>
      <c r="J88" s="114">
        <v>167648.296875</v>
      </c>
      <c r="K88" s="114"/>
      <c r="L88" s="114">
        <v>73.0582275390625</v>
      </c>
      <c r="M88" s="114">
        <f t="shared" si="3"/>
        <v>73.0582275390625</v>
      </c>
      <c r="N88" s="117" t="str">
        <f t="shared" ca="1" si="5"/>
        <v>Out</v>
      </c>
      <c r="O88" s="117" t="str">
        <f>TEXT(VLOOKUP(ROUND(_xlfn.NUMBERVALUE(M88),-0.1),'LIST FISCAL YEAR DAYS'!$E$2:$F$2000,2,FALSE),"mm/dd/yyyy")</f>
        <v>09/11/2025</v>
      </c>
      <c r="P88" s="114">
        <v>220.58341979980469</v>
      </c>
      <c r="Q88" s="114">
        <v>47.212673187255859</v>
      </c>
      <c r="R88" s="9"/>
    </row>
    <row r="89" spans="1:18" hidden="1" x14ac:dyDescent="0.25">
      <c r="A89" s="113">
        <v>106000000</v>
      </c>
      <c r="B89" s="113"/>
      <c r="C89" s="113" t="s">
        <v>597</v>
      </c>
      <c r="D89" s="113" t="s">
        <v>606</v>
      </c>
      <c r="E89" s="113" t="s">
        <v>933</v>
      </c>
      <c r="F89" s="114">
        <v>389594.5625</v>
      </c>
      <c r="G89" s="114">
        <v>1026353.25</v>
      </c>
      <c r="H89" s="114">
        <v>970801.125</v>
      </c>
      <c r="I89" s="114">
        <v>389594.5625</v>
      </c>
      <c r="J89" s="114">
        <v>84809.9140625</v>
      </c>
      <c r="K89" s="114"/>
      <c r="L89" s="114">
        <v>78.957244873046875</v>
      </c>
      <c r="M89" s="114">
        <f t="shared" si="3"/>
        <v>78.957244873046875</v>
      </c>
      <c r="N89" s="117" t="str">
        <f t="shared" ca="1" si="5"/>
        <v>Out</v>
      </c>
      <c r="O89" s="117" t="str">
        <f>TEXT(VLOOKUP(ROUND(_xlfn.NUMBERVALUE(M89),-0.1),'LIST FISCAL YEAR DAYS'!$E$2:$F$2000,2,FALSE),"mm/dd/yyyy")</f>
        <v>09/17/2025</v>
      </c>
      <c r="P89" s="114">
        <v>88.205970764160156</v>
      </c>
      <c r="Q89" s="114">
        <v>24.940402984619141</v>
      </c>
      <c r="R89" s="9"/>
    </row>
    <row r="90" spans="1:18" hidden="1" x14ac:dyDescent="0.25">
      <c r="A90" s="113">
        <v>107000000</v>
      </c>
      <c r="B90" s="113"/>
      <c r="C90" s="113" t="s">
        <v>593</v>
      </c>
      <c r="D90" s="113" t="s">
        <v>606</v>
      </c>
      <c r="E90" s="113" t="s">
        <v>931</v>
      </c>
      <c r="F90" s="114">
        <v>390590.96875</v>
      </c>
      <c r="G90" s="114">
        <v>1449725.75</v>
      </c>
      <c r="H90" s="114">
        <v>919593.875</v>
      </c>
      <c r="I90" s="114">
        <v>390590.96875</v>
      </c>
      <c r="J90" s="114">
        <v>116646.125</v>
      </c>
      <c r="K90" s="114"/>
      <c r="L90" s="114">
        <v>39.265392303466797</v>
      </c>
      <c r="M90" s="114">
        <f t="shared" si="3"/>
        <v>39.265392303466797</v>
      </c>
      <c r="N90" s="117" t="str">
        <f t="shared" ca="1" si="5"/>
        <v>Out</v>
      </c>
      <c r="O90" s="117" t="str">
        <f>TEXT(VLOOKUP(ROUND(_xlfn.NUMBERVALUE(M90),-0.1),'LIST FISCAL YEAR DAYS'!$E$2:$F$2000,2,FALSE),"mm/dd/yyyy")</f>
        <v>08/08/2025</v>
      </c>
      <c r="P90" s="114">
        <v>181.91523742675781</v>
      </c>
      <c r="Q90" s="114">
        <v>31.499460220336914</v>
      </c>
      <c r="R90" s="9"/>
    </row>
    <row r="91" spans="1:18" hidden="1" x14ac:dyDescent="0.25">
      <c r="A91" s="113">
        <v>108000000</v>
      </c>
      <c r="B91" s="113"/>
      <c r="C91" s="113" t="s">
        <v>599</v>
      </c>
      <c r="D91" s="113" t="s">
        <v>606</v>
      </c>
      <c r="E91" s="113" t="s">
        <v>936</v>
      </c>
      <c r="F91" s="114">
        <v>430072</v>
      </c>
      <c r="G91" s="114">
        <v>1731304.75</v>
      </c>
      <c r="H91" s="114">
        <v>1030344.5625</v>
      </c>
      <c r="I91" s="114">
        <v>430072</v>
      </c>
      <c r="J91" s="114">
        <v>131589.328125</v>
      </c>
      <c r="K91" s="114"/>
      <c r="L91" s="114">
        <v>12.033270835876465</v>
      </c>
      <c r="M91" s="114">
        <f t="shared" si="3"/>
        <v>12.033270835876465</v>
      </c>
      <c r="N91" s="117" t="str">
        <f t="shared" ca="1" si="5"/>
        <v>Out</v>
      </c>
      <c r="O91" s="117" t="str">
        <f>TEXT(VLOOKUP(ROUND(_xlfn.NUMBERVALUE(M91),-0.1),'LIST FISCAL YEAR DAYS'!$E$2:$F$2000,2,FALSE),"mm/dd/yyyy")</f>
        <v>07/12/2025</v>
      </c>
      <c r="P91" s="114">
        <v>140.37118530273438</v>
      </c>
      <c r="Q91" s="114">
        <v>26.283090591430664</v>
      </c>
      <c r="R91" s="9"/>
    </row>
    <row r="92" spans="1:18" hidden="1" x14ac:dyDescent="0.25">
      <c r="A92" s="113">
        <v>109000000</v>
      </c>
      <c r="B92" s="113"/>
      <c r="C92" s="113" t="s">
        <v>576</v>
      </c>
      <c r="D92" s="113" t="s">
        <v>606</v>
      </c>
      <c r="E92" s="113" t="s">
        <v>935</v>
      </c>
      <c r="F92" s="114">
        <v>195616.234375</v>
      </c>
      <c r="G92" s="114">
        <v>972153.5</v>
      </c>
      <c r="H92" s="114">
        <v>682143.3125</v>
      </c>
      <c r="I92" s="114">
        <v>195616.234375</v>
      </c>
      <c r="J92" s="114">
        <v>65297.85546875</v>
      </c>
      <c r="K92" s="114"/>
      <c r="L92" s="114">
        <v>180.75411987304688</v>
      </c>
      <c r="M92" s="114">
        <f t="shared" si="3"/>
        <v>180.75411987304688</v>
      </c>
      <c r="N92" s="117">
        <f t="shared" ca="1" si="5"/>
        <v>60.754119873046875</v>
      </c>
      <c r="O92" s="117" t="str">
        <f>TEXT(VLOOKUP(ROUND(_xlfn.NUMBERVALUE(M92),-0.1),'LIST FISCAL YEAR DAYS'!$E$2:$F$2000,2,FALSE),"mm/dd/yyyy")</f>
        <v>12/28/2025</v>
      </c>
      <c r="P92" s="114">
        <v>165.118408203125</v>
      </c>
      <c r="Q92" s="114">
        <v>31.593881607055664</v>
      </c>
      <c r="R92" s="9"/>
    </row>
    <row r="93" spans="1:18" hidden="1" x14ac:dyDescent="0.25">
      <c r="A93" s="113">
        <v>110000000</v>
      </c>
      <c r="B93" s="113"/>
      <c r="C93" s="113" t="s">
        <v>596</v>
      </c>
      <c r="D93" s="113" t="s">
        <v>606</v>
      </c>
      <c r="E93" s="113" t="s">
        <v>935</v>
      </c>
      <c r="F93" s="114">
        <v>467170.71875</v>
      </c>
      <c r="G93" s="114">
        <v>1982985.125</v>
      </c>
      <c r="H93" s="114">
        <v>762420.25</v>
      </c>
      <c r="I93" s="114">
        <v>467170.71875</v>
      </c>
      <c r="J93" s="114">
        <v>76774.546875</v>
      </c>
      <c r="K93" s="114"/>
      <c r="L93" s="114">
        <v>69.837509155273438</v>
      </c>
      <c r="M93" s="114">
        <f t="shared" si="3"/>
        <v>69.837509155273438</v>
      </c>
      <c r="N93" s="117" t="str">
        <f t="shared" ca="1" si="5"/>
        <v>Out</v>
      </c>
      <c r="O93" s="117" t="str">
        <f>TEXT(VLOOKUP(ROUND(_xlfn.NUMBERVALUE(M93),-0.1),'LIST FISCAL YEAR DAYS'!$E$2:$F$2000,2,FALSE),"mm/dd/yyyy")</f>
        <v>09/08/2025</v>
      </c>
      <c r="P93" s="114">
        <v>217.52130126953125</v>
      </c>
      <c r="Q93" s="114">
        <v>46.254726409912109</v>
      </c>
      <c r="R93" s="9"/>
    </row>
    <row r="94" spans="1:18" hidden="1" x14ac:dyDescent="0.25">
      <c r="A94" s="113">
        <v>111000000</v>
      </c>
      <c r="B94" s="113"/>
      <c r="C94" s="113" t="s">
        <v>598</v>
      </c>
      <c r="D94" s="113" t="s">
        <v>606</v>
      </c>
      <c r="E94" s="113" t="s">
        <v>935</v>
      </c>
      <c r="F94" s="114">
        <v>482649.28125</v>
      </c>
      <c r="G94" s="114">
        <v>1097889.375</v>
      </c>
      <c r="H94" s="114">
        <v>1422259.75</v>
      </c>
      <c r="I94" s="114">
        <v>482649.28125</v>
      </c>
      <c r="J94" s="114">
        <v>123194.78125</v>
      </c>
      <c r="K94" s="114"/>
      <c r="L94" s="114">
        <v>58.042701721191406</v>
      </c>
      <c r="M94" s="114">
        <f t="shared" si="3"/>
        <v>58.042701721191406</v>
      </c>
      <c r="N94" s="117" t="str">
        <f t="shared" ca="1" si="5"/>
        <v>Out</v>
      </c>
      <c r="O94" s="117" t="str">
        <f>TEXT(VLOOKUP(ROUND(_xlfn.NUMBERVALUE(M94),-0.1),'LIST FISCAL YEAR DAYS'!$E$2:$F$2000,2,FALSE),"mm/dd/yyyy")</f>
        <v>08/27/2025</v>
      </c>
      <c r="P94" s="114">
        <v>231.81825256347656</v>
      </c>
      <c r="Q94" s="114">
        <v>40.297985076904297</v>
      </c>
      <c r="R94" s="9"/>
    </row>
    <row r="95" spans="1:18" hidden="1" x14ac:dyDescent="0.25">
      <c r="A95" s="113">
        <v>112000000</v>
      </c>
      <c r="B95" s="113"/>
      <c r="C95" s="113" t="s">
        <v>587</v>
      </c>
      <c r="D95" s="113" t="s">
        <v>606</v>
      </c>
      <c r="E95" s="113" t="s">
        <v>937</v>
      </c>
      <c r="F95" s="114">
        <v>805991.25</v>
      </c>
      <c r="G95" s="114">
        <v>6061205</v>
      </c>
      <c r="H95" s="114">
        <v>2793280.75</v>
      </c>
      <c r="I95" s="114">
        <v>805991.25</v>
      </c>
      <c r="J95" s="114">
        <v>374260.8125</v>
      </c>
      <c r="K95" s="114"/>
      <c r="L95" s="114">
        <v>53.538162231445313</v>
      </c>
      <c r="M95" s="114">
        <f t="shared" si="3"/>
        <v>53.538162231445313</v>
      </c>
      <c r="N95" s="117" t="str">
        <f t="shared" ca="1" si="5"/>
        <v>Out</v>
      </c>
      <c r="O95" s="117" t="str">
        <f>TEXT(VLOOKUP(ROUND(_xlfn.NUMBERVALUE(M95),-0.1),'LIST FISCAL YEAR DAYS'!$E$2:$F$2000,2,FALSE),"mm/dd/yyyy")</f>
        <v>08/23/2025</v>
      </c>
      <c r="P95" s="114">
        <v>235.47723388671875</v>
      </c>
      <c r="Q95" s="114">
        <v>45.835292816162109</v>
      </c>
      <c r="R95" s="9"/>
    </row>
    <row r="96" spans="1:18" hidden="1" x14ac:dyDescent="0.25">
      <c r="A96" s="113">
        <v>113000000</v>
      </c>
      <c r="B96" s="113"/>
      <c r="C96" s="113" t="s">
        <v>594</v>
      </c>
      <c r="D96" s="113" t="s">
        <v>606</v>
      </c>
      <c r="E96" s="113" t="s">
        <v>937</v>
      </c>
      <c r="F96" s="114">
        <v>1553287.875</v>
      </c>
      <c r="G96" s="114">
        <v>3803833.5</v>
      </c>
      <c r="H96" s="114">
        <v>4426502</v>
      </c>
      <c r="I96" s="114">
        <v>1553287.875</v>
      </c>
      <c r="J96" s="114">
        <v>473944.3125</v>
      </c>
      <c r="K96" s="114"/>
      <c r="L96" s="114">
        <v>28.241472244262695</v>
      </c>
      <c r="M96" s="114">
        <f t="shared" si="3"/>
        <v>28.241472244262695</v>
      </c>
      <c r="N96" s="117" t="str">
        <f t="shared" ca="1" si="5"/>
        <v>Out</v>
      </c>
      <c r="O96" s="117" t="str">
        <f>TEXT(VLOOKUP(ROUND(_xlfn.NUMBERVALUE(M96),-0.1),'LIST FISCAL YEAR DAYS'!$E$2:$F$2000,2,FALSE),"mm/dd/yyyy")</f>
        <v>07/28/2025</v>
      </c>
      <c r="P96" s="114">
        <v>67.116928100585938</v>
      </c>
      <c r="Q96" s="114">
        <v>9.6733579635620117</v>
      </c>
      <c r="R96" s="9"/>
    </row>
    <row r="97" spans="1:18" hidden="1" x14ac:dyDescent="0.25">
      <c r="A97" s="113">
        <v>114000000</v>
      </c>
      <c r="B97" s="113"/>
      <c r="C97" s="113" t="s">
        <v>577</v>
      </c>
      <c r="D97" s="113" t="s">
        <v>606</v>
      </c>
      <c r="E97" s="113" t="s">
        <v>938</v>
      </c>
      <c r="F97" s="114">
        <v>1277358</v>
      </c>
      <c r="G97" s="114">
        <v>5777607</v>
      </c>
      <c r="H97" s="114">
        <v>3094084</v>
      </c>
      <c r="I97" s="114">
        <v>1277358</v>
      </c>
      <c r="J97" s="114">
        <v>344778.03125</v>
      </c>
      <c r="K97" s="114"/>
      <c r="L97" s="114">
        <v>31.933618545532227</v>
      </c>
      <c r="M97" s="114">
        <f t="shared" si="3"/>
        <v>31.933618545532227</v>
      </c>
      <c r="N97" s="117" t="str">
        <f t="shared" ca="1" si="5"/>
        <v>Out</v>
      </c>
      <c r="O97" s="117" t="str">
        <f>TEXT(VLOOKUP(ROUND(_xlfn.NUMBERVALUE(M97),-0.1),'LIST FISCAL YEAR DAYS'!$E$2:$F$2000,2,FALSE),"mm/dd/yyyy")</f>
        <v>08/01/2025</v>
      </c>
      <c r="P97" s="114">
        <v>96.601509094238281</v>
      </c>
      <c r="Q97" s="114">
        <v>15.497612953186035</v>
      </c>
      <c r="R97" s="9"/>
    </row>
    <row r="98" spans="1:18" hidden="1" x14ac:dyDescent="0.25">
      <c r="A98" s="113">
        <v>115000000</v>
      </c>
      <c r="B98" s="113"/>
      <c r="C98" s="113" t="s">
        <v>581</v>
      </c>
      <c r="D98" s="113" t="s">
        <v>606</v>
      </c>
      <c r="E98" s="113" t="s">
        <v>937</v>
      </c>
      <c r="F98" s="114">
        <v>1416464</v>
      </c>
      <c r="G98" s="114">
        <v>4509385.5</v>
      </c>
      <c r="H98" s="114">
        <v>2671251.75</v>
      </c>
      <c r="I98" s="114">
        <v>1416464</v>
      </c>
      <c r="J98" s="114">
        <v>278252.5625</v>
      </c>
      <c r="K98" s="114"/>
      <c r="L98" s="114">
        <v>41.046527862548828</v>
      </c>
      <c r="M98" s="114">
        <f t="shared" si="3"/>
        <v>41.046527862548828</v>
      </c>
      <c r="N98" s="117" t="str">
        <f t="shared" ca="1" si="5"/>
        <v>Out</v>
      </c>
      <c r="O98" s="117" t="str">
        <f>TEXT(VLOOKUP(ROUND(_xlfn.NUMBERVALUE(M98),-0.1),'LIST FISCAL YEAR DAYS'!$E$2:$F$2000,2,FALSE),"mm/dd/yyyy")</f>
        <v>08/10/2025</v>
      </c>
      <c r="P98" s="114">
        <v>246.933349609375</v>
      </c>
      <c r="Q98" s="114">
        <v>45.714912414550781</v>
      </c>
      <c r="R98" s="9"/>
    </row>
    <row r="99" spans="1:18" hidden="1" x14ac:dyDescent="0.25">
      <c r="A99" s="113">
        <v>116000000</v>
      </c>
      <c r="B99" s="113"/>
      <c r="C99" s="113" t="s">
        <v>582</v>
      </c>
      <c r="D99" s="113" t="s">
        <v>606</v>
      </c>
      <c r="E99" s="113" t="s">
        <v>939</v>
      </c>
      <c r="F99" s="114">
        <v>484531.53125</v>
      </c>
      <c r="G99" s="114">
        <v>1630608.375</v>
      </c>
      <c r="H99" s="114">
        <v>1813312.875</v>
      </c>
      <c r="I99" s="114">
        <v>484531.53125</v>
      </c>
      <c r="J99" s="114">
        <v>197836.953125</v>
      </c>
      <c r="K99" s="114"/>
      <c r="L99" s="114">
        <v>157.6138916015625</v>
      </c>
      <c r="M99" s="114">
        <f t="shared" si="3"/>
        <v>157.6138916015625</v>
      </c>
      <c r="N99" s="117">
        <f t="shared" ca="1" si="5"/>
        <v>37.6138916015625</v>
      </c>
      <c r="O99" s="117" t="str">
        <f>TEXT(VLOOKUP(ROUND(_xlfn.NUMBERVALUE(M99),-0.1),'LIST FISCAL YEAR DAYS'!$E$2:$F$2000,2,FALSE),"mm/dd/yyyy")</f>
        <v>12/05/2025</v>
      </c>
      <c r="P99" s="114">
        <v>212.62046813964844</v>
      </c>
      <c r="Q99" s="114">
        <v>56.787208557128906</v>
      </c>
      <c r="R99" s="9"/>
    </row>
    <row r="100" spans="1:18" hidden="1" x14ac:dyDescent="0.25">
      <c r="A100" s="113">
        <v>117000000</v>
      </c>
      <c r="B100" s="113"/>
      <c r="C100" s="113" t="s">
        <v>589</v>
      </c>
      <c r="D100" s="113" t="s">
        <v>606</v>
      </c>
      <c r="E100" s="113" t="s">
        <v>935</v>
      </c>
      <c r="F100" s="114">
        <v>332385.84375</v>
      </c>
      <c r="G100" s="114">
        <v>1383963.75</v>
      </c>
      <c r="H100" s="114">
        <v>868157</v>
      </c>
      <c r="I100" s="114">
        <v>332385.84375</v>
      </c>
      <c r="J100" s="114">
        <v>110408.078125</v>
      </c>
      <c r="K100" s="114"/>
      <c r="L100" s="114">
        <v>109.90362548828125</v>
      </c>
      <c r="M100" s="114">
        <f t="shared" si="3"/>
        <v>109.90362548828125</v>
      </c>
      <c r="N100" s="117" t="str">
        <f t="shared" ca="1" si="5"/>
        <v>Out</v>
      </c>
      <c r="O100" s="117" t="str">
        <f>TEXT(VLOOKUP(ROUND(_xlfn.NUMBERVALUE(M100),-0.1),'LIST FISCAL YEAR DAYS'!$E$2:$F$2000,2,FALSE),"mm/dd/yyyy")</f>
        <v>10/18/2025</v>
      </c>
      <c r="P100" s="114">
        <v>112.49874877929688</v>
      </c>
      <c r="Q100" s="114">
        <v>25.749301910400391</v>
      </c>
      <c r="R100" s="9"/>
    </row>
    <row r="101" spans="1:18" hidden="1" x14ac:dyDescent="0.25">
      <c r="A101" s="113">
        <v>118000000</v>
      </c>
      <c r="B101" s="113"/>
      <c r="C101" s="113" t="s">
        <v>601</v>
      </c>
      <c r="D101" s="113" t="s">
        <v>606</v>
      </c>
      <c r="E101" s="113" t="s">
        <v>939</v>
      </c>
      <c r="F101" s="114">
        <v>0</v>
      </c>
      <c r="G101" s="114">
        <v>2769129.5</v>
      </c>
      <c r="H101" s="114">
        <v>651514.5</v>
      </c>
      <c r="I101" s="114">
        <v>0</v>
      </c>
      <c r="J101" s="114">
        <v>109201.03125</v>
      </c>
      <c r="K101" s="114"/>
      <c r="L101" s="114">
        <v>77.416946411132813</v>
      </c>
      <c r="M101" s="114">
        <f t="shared" si="3"/>
        <v>77.416946411132813</v>
      </c>
      <c r="N101" s="117" t="str">
        <f t="shared" ca="1" si="5"/>
        <v>Out</v>
      </c>
      <c r="O101" s="117" t="str">
        <f>TEXT(VLOOKUP(ROUND(_xlfn.NUMBERVALUE(M101),-0.1),'LIST FISCAL YEAR DAYS'!$E$2:$F$2000,2,FALSE),"mm/dd/yyyy")</f>
        <v>09/15/2025</v>
      </c>
      <c r="P101" s="114">
        <v>110.17576599121094</v>
      </c>
      <c r="Q101" s="114">
        <v>20.780036926269531</v>
      </c>
      <c r="R101" s="9"/>
    </row>
    <row r="102" spans="1:18" hidden="1" x14ac:dyDescent="0.25">
      <c r="A102" s="113">
        <v>119000000</v>
      </c>
      <c r="B102" s="113"/>
      <c r="C102" s="113" t="s">
        <v>590</v>
      </c>
      <c r="D102" s="113" t="s">
        <v>606</v>
      </c>
      <c r="E102" s="113" t="s">
        <v>939</v>
      </c>
      <c r="F102" s="114">
        <v>501301.03125</v>
      </c>
      <c r="G102" s="114">
        <v>2574135.25</v>
      </c>
      <c r="H102" s="114">
        <v>955497</v>
      </c>
      <c r="I102" s="114">
        <v>501301.03125</v>
      </c>
      <c r="J102" s="114">
        <v>111544.9765625</v>
      </c>
      <c r="K102" s="114"/>
      <c r="L102" s="114">
        <v>50.462146759033203</v>
      </c>
      <c r="M102" s="114">
        <f t="shared" si="3"/>
        <v>50.462146759033203</v>
      </c>
      <c r="N102" s="117" t="str">
        <f t="shared" ca="1" si="5"/>
        <v>Out</v>
      </c>
      <c r="O102" s="117" t="str">
        <f>TEXT(VLOOKUP(ROUND(_xlfn.NUMBERVALUE(M102),-0.1),'LIST FISCAL YEAR DAYS'!$E$2:$F$2000,2,FALSE),"mm/dd/yyyy")</f>
        <v>08/19/2025</v>
      </c>
      <c r="P102" s="114">
        <v>226.01541137695313</v>
      </c>
      <c r="Q102" s="114">
        <v>39.564449310302734</v>
      </c>
      <c r="R102" s="9"/>
    </row>
    <row r="103" spans="1:18" hidden="1" x14ac:dyDescent="0.25">
      <c r="A103" s="113">
        <v>120000000</v>
      </c>
      <c r="B103" s="113"/>
      <c r="C103" s="113" t="s">
        <v>580</v>
      </c>
      <c r="D103" s="113" t="s">
        <v>606</v>
      </c>
      <c r="E103" s="113" t="s">
        <v>938</v>
      </c>
      <c r="F103" s="114">
        <v>751691.6875</v>
      </c>
      <c r="G103" s="114">
        <v>4362247.5</v>
      </c>
      <c r="H103" s="114">
        <v>2711278</v>
      </c>
      <c r="I103" s="114">
        <v>751691.6875</v>
      </c>
      <c r="J103" s="114">
        <v>276344.96875</v>
      </c>
      <c r="K103" s="114"/>
      <c r="L103" s="114">
        <v>114.95217895507813</v>
      </c>
      <c r="M103" s="114">
        <f t="shared" si="3"/>
        <v>114.95217895507813</v>
      </c>
      <c r="N103" s="117" t="str">
        <f t="shared" ca="1" si="5"/>
        <v>Out</v>
      </c>
      <c r="O103" s="117" t="str">
        <f>TEXT(VLOOKUP(ROUND(_xlfn.NUMBERVALUE(M103),-0.1),'LIST FISCAL YEAR DAYS'!$E$2:$F$2000,2,FALSE),"mm/dd/yyyy")</f>
        <v>10/23/2025</v>
      </c>
      <c r="P103" s="114">
        <v>112.09051513671875</v>
      </c>
      <c r="Q103" s="114">
        <v>20.843952178955078</v>
      </c>
      <c r="R103" s="9"/>
    </row>
    <row r="104" spans="1:18" hidden="1" x14ac:dyDescent="0.25">
      <c r="A104" s="113">
        <v>121000000</v>
      </c>
      <c r="B104" s="113"/>
      <c r="C104" s="113" t="s">
        <v>584</v>
      </c>
      <c r="D104" s="113" t="s">
        <v>606</v>
      </c>
      <c r="E104" s="113" t="s">
        <v>938</v>
      </c>
      <c r="F104" s="114">
        <v>933136.875</v>
      </c>
      <c r="G104" s="114">
        <v>5697194.5</v>
      </c>
      <c r="H104" s="114">
        <v>2596165.25</v>
      </c>
      <c r="I104" s="114">
        <v>933136.875</v>
      </c>
      <c r="J104" s="114">
        <v>286956.34375</v>
      </c>
      <c r="K104" s="114"/>
      <c r="L104" s="114">
        <v>61.961341857910156</v>
      </c>
      <c r="M104" s="114">
        <f t="shared" si="3"/>
        <v>61.961341857910156</v>
      </c>
      <c r="N104" s="117" t="str">
        <f t="shared" ca="1" si="5"/>
        <v>Out</v>
      </c>
      <c r="O104" s="117" t="str">
        <f>TEXT(VLOOKUP(ROUND(_xlfn.NUMBERVALUE(M104),-0.1),'LIST FISCAL YEAR DAYS'!$E$2:$F$2000,2,FALSE),"mm/dd/yyyy")</f>
        <v>08/31/2025</v>
      </c>
      <c r="P104" s="114">
        <v>91.411033630371094</v>
      </c>
      <c r="Q104" s="114">
        <v>14.06317138671875</v>
      </c>
      <c r="R104" s="9"/>
    </row>
    <row r="105" spans="1:18" hidden="1" x14ac:dyDescent="0.25">
      <c r="A105" s="113">
        <v>122000000</v>
      </c>
      <c r="B105" s="113"/>
      <c r="C105" s="113" t="s">
        <v>588</v>
      </c>
      <c r="D105" s="113" t="s">
        <v>606</v>
      </c>
      <c r="E105" s="113" t="s">
        <v>940</v>
      </c>
      <c r="F105" s="114">
        <v>2047977.5</v>
      </c>
      <c r="G105" s="114">
        <v>10840044</v>
      </c>
      <c r="H105" s="114">
        <v>4662814</v>
      </c>
      <c r="I105" s="114">
        <v>2047977.5</v>
      </c>
      <c r="J105" s="114">
        <v>517453.4375</v>
      </c>
      <c r="K105" s="114"/>
      <c r="L105" s="114">
        <v>20.576814651489258</v>
      </c>
      <c r="M105" s="114">
        <f t="shared" si="3"/>
        <v>20.576814651489258</v>
      </c>
      <c r="N105" s="117" t="str">
        <f t="shared" ca="1" si="5"/>
        <v>Out</v>
      </c>
      <c r="O105" s="117" t="str">
        <f>TEXT(VLOOKUP(ROUND(_xlfn.NUMBERVALUE(M105),-0.1),'LIST FISCAL YEAR DAYS'!$E$2:$F$2000,2,FALSE),"mm/dd/yyyy")</f>
        <v>07/21/2025</v>
      </c>
      <c r="P105" s="114">
        <v>77.811492919921875</v>
      </c>
      <c r="Q105" s="114">
        <v>12.048500061035156</v>
      </c>
      <c r="R105" s="9"/>
    </row>
    <row r="106" spans="1:18" hidden="1" x14ac:dyDescent="0.25">
      <c r="A106" s="113">
        <v>123000000</v>
      </c>
      <c r="B106" s="113"/>
      <c r="C106" s="113" t="s">
        <v>583</v>
      </c>
      <c r="D106" s="113" t="s">
        <v>606</v>
      </c>
      <c r="E106" s="113" t="s">
        <v>940</v>
      </c>
      <c r="F106" s="114">
        <v>2286206.75</v>
      </c>
      <c r="G106" s="114">
        <v>8918532</v>
      </c>
      <c r="H106" s="114">
        <v>4445859</v>
      </c>
      <c r="I106" s="114">
        <v>2286206.75</v>
      </c>
      <c r="J106" s="114">
        <v>462764.34375</v>
      </c>
      <c r="K106" s="114"/>
      <c r="L106" s="114">
        <v>62.592700958251953</v>
      </c>
      <c r="M106" s="114">
        <f t="shared" si="3"/>
        <v>62.592700958251953</v>
      </c>
      <c r="N106" s="117" t="str">
        <f t="shared" ca="1" si="5"/>
        <v>Out</v>
      </c>
      <c r="O106" s="117" t="str">
        <f>TEXT(VLOOKUP(ROUND(_xlfn.NUMBERVALUE(M106),-0.1),'LIST FISCAL YEAR DAYS'!$E$2:$F$2000,2,FALSE),"mm/dd/yyyy")</f>
        <v>09/01/2025</v>
      </c>
      <c r="P106" s="114">
        <v>174.60722351074219</v>
      </c>
      <c r="Q106" s="114">
        <v>28.935583114624023</v>
      </c>
      <c r="R106" s="9"/>
    </row>
    <row r="107" spans="1:18" hidden="1" x14ac:dyDescent="0.25">
      <c r="A107" s="113">
        <v>124000000</v>
      </c>
      <c r="B107" s="113"/>
      <c r="C107" s="113" t="s">
        <v>579</v>
      </c>
      <c r="D107" s="113" t="s">
        <v>606</v>
      </c>
      <c r="E107" s="113" t="s">
        <v>941</v>
      </c>
      <c r="F107" s="114">
        <v>1826839.125</v>
      </c>
      <c r="G107" s="114">
        <v>4029696</v>
      </c>
      <c r="H107" s="114">
        <v>5308036</v>
      </c>
      <c r="I107" s="114">
        <v>1826839.125</v>
      </c>
      <c r="J107" s="114">
        <v>714776</v>
      </c>
      <c r="K107" s="114"/>
      <c r="L107" s="114">
        <v>26.776704788208008</v>
      </c>
      <c r="M107" s="114">
        <f t="shared" si="3"/>
        <v>26.776704788208008</v>
      </c>
      <c r="N107" s="117" t="str">
        <f t="shared" ca="1" si="5"/>
        <v>Out</v>
      </c>
      <c r="O107" s="117" t="str">
        <f>TEXT(VLOOKUP(ROUND(_xlfn.NUMBERVALUE(M107),-0.1),'LIST FISCAL YEAR DAYS'!$E$2:$F$2000,2,FALSE),"mm/dd/yyyy")</f>
        <v>07/27/2025</v>
      </c>
      <c r="P107" s="114">
        <v>116.93536376953125</v>
      </c>
      <c r="Q107" s="114">
        <v>22.560941696166992</v>
      </c>
      <c r="R107" s="9"/>
    </row>
    <row r="108" spans="1:18" hidden="1" x14ac:dyDescent="0.25">
      <c r="A108" s="113">
        <v>125000000</v>
      </c>
      <c r="B108" s="113"/>
      <c r="C108" s="113" t="s">
        <v>591</v>
      </c>
      <c r="D108" s="113" t="s">
        <v>606</v>
      </c>
      <c r="E108" s="113" t="s">
        <v>941</v>
      </c>
      <c r="F108" s="114">
        <v>1603492.625</v>
      </c>
      <c r="G108" s="114">
        <v>3498069</v>
      </c>
      <c r="H108" s="114">
        <v>2967559.25</v>
      </c>
      <c r="I108" s="114">
        <v>1603492.625</v>
      </c>
      <c r="J108" s="114">
        <v>332856.96875</v>
      </c>
      <c r="K108" s="114"/>
      <c r="L108" s="114">
        <v>0.62397974729537964</v>
      </c>
      <c r="M108" s="114">
        <f t="shared" si="3"/>
        <v>0.62397974729537964</v>
      </c>
      <c r="N108" s="117" t="str">
        <f t="shared" ca="1" si="5"/>
        <v>Out</v>
      </c>
      <c r="O108" s="117" t="str">
        <f>TEXT(VLOOKUP(ROUND(_xlfn.NUMBERVALUE(M108),-0.1),'LIST FISCAL YEAR DAYS'!$E$2:$F$2000,2,FALSE),"mm/dd/yyyy")</f>
        <v>07/01/2025</v>
      </c>
      <c r="P108" s="114">
        <v>85.105400085449219</v>
      </c>
      <c r="Q108" s="114">
        <v>21.820894241333008</v>
      </c>
      <c r="R108" s="9"/>
    </row>
    <row r="109" spans="1:18" hidden="1" x14ac:dyDescent="0.25">
      <c r="A109" s="113">
        <v>127000000</v>
      </c>
      <c r="B109" s="113"/>
      <c r="C109" s="113" t="s">
        <v>578</v>
      </c>
      <c r="D109" s="113" t="s">
        <v>606</v>
      </c>
      <c r="E109" s="113" t="s">
        <v>933</v>
      </c>
      <c r="F109" s="114">
        <v>347423.28125</v>
      </c>
      <c r="G109" s="114">
        <v>1057971.125</v>
      </c>
      <c r="H109" s="114">
        <v>886860.375</v>
      </c>
      <c r="I109" s="114">
        <v>347423.28125</v>
      </c>
      <c r="J109" s="114">
        <v>73761.140625</v>
      </c>
      <c r="K109" s="114"/>
      <c r="L109" s="114">
        <v>71.368392944335938</v>
      </c>
      <c r="M109" s="114">
        <f t="shared" si="3"/>
        <v>71.368392944335938</v>
      </c>
      <c r="N109" s="117" t="str">
        <f t="shared" ca="1" si="5"/>
        <v>Out</v>
      </c>
      <c r="O109" s="117" t="str">
        <f>TEXT(VLOOKUP(ROUND(_xlfn.NUMBERVALUE(M109),-0.1),'LIST FISCAL YEAR DAYS'!$E$2:$F$2000,2,FALSE),"mm/dd/yyyy")</f>
        <v>09/09/2025</v>
      </c>
      <c r="P109" s="114">
        <v>173.94505310058594</v>
      </c>
      <c r="Q109" s="114">
        <v>32.476482391357422</v>
      </c>
      <c r="R109" s="9"/>
    </row>
    <row r="110" spans="1:18" hidden="1" x14ac:dyDescent="0.25">
      <c r="A110" s="113">
        <v>128000000</v>
      </c>
      <c r="B110" s="113"/>
      <c r="C110" s="113" t="s">
        <v>600</v>
      </c>
      <c r="D110" s="113" t="s">
        <v>606</v>
      </c>
      <c r="E110" s="113" t="s">
        <v>936</v>
      </c>
      <c r="F110" s="114">
        <v>260111.046875</v>
      </c>
      <c r="G110" s="114">
        <v>1922423</v>
      </c>
      <c r="H110" s="114">
        <v>676890.4375</v>
      </c>
      <c r="I110" s="114">
        <v>260111.046875</v>
      </c>
      <c r="J110" s="114">
        <v>69801.6640625</v>
      </c>
      <c r="K110" s="114"/>
      <c r="L110" s="114">
        <v>43.79742431640625</v>
      </c>
      <c r="M110" s="114">
        <f t="shared" si="3"/>
        <v>43.79742431640625</v>
      </c>
      <c r="N110" s="117" t="str">
        <f t="shared" ca="1" si="5"/>
        <v>Out</v>
      </c>
      <c r="O110" s="117" t="str">
        <f>TEXT(VLOOKUP(ROUND(_xlfn.NUMBERVALUE(M110),-0.1),'LIST FISCAL YEAR DAYS'!$E$2:$F$2000,2,FALSE),"mm/dd/yyyy")</f>
        <v>08/13/2025</v>
      </c>
      <c r="P110" s="114">
        <v>167.74635314941406</v>
      </c>
      <c r="Q110" s="114">
        <v>34.037929534912109</v>
      </c>
      <c r="R110" s="9"/>
    </row>
    <row r="111" spans="1:18" hidden="1" x14ac:dyDescent="0.25">
      <c r="A111" s="113">
        <v>129000000</v>
      </c>
      <c r="B111" s="113"/>
      <c r="C111" s="113" t="s">
        <v>592</v>
      </c>
      <c r="D111" s="113" t="s">
        <v>606</v>
      </c>
      <c r="E111" s="113" t="s">
        <v>938</v>
      </c>
      <c r="F111" s="114">
        <v>284092.96875</v>
      </c>
      <c r="G111" s="114">
        <v>960985</v>
      </c>
      <c r="H111" s="114">
        <v>754451.5</v>
      </c>
      <c r="I111" s="114">
        <v>284092.96875</v>
      </c>
      <c r="J111" s="114">
        <v>86259.203125</v>
      </c>
      <c r="K111" s="114"/>
      <c r="L111" s="114">
        <v>100.77773284912109</v>
      </c>
      <c r="M111" s="114">
        <f t="shared" si="3"/>
        <v>100.77773284912109</v>
      </c>
      <c r="N111" s="117" t="str">
        <f t="shared" ca="1" si="5"/>
        <v>Out</v>
      </c>
      <c r="O111" s="117" t="str">
        <f>TEXT(VLOOKUP(ROUND(_xlfn.NUMBERVALUE(M111),-0.1),'LIST FISCAL YEAR DAYS'!$E$2:$F$2000,2,FALSE),"mm/dd/yyyy")</f>
        <v>10/09/2025</v>
      </c>
      <c r="P111" s="114">
        <v>146.46534729003906</v>
      </c>
      <c r="Q111" s="114">
        <v>28.273586273193359</v>
      </c>
      <c r="R111" s="9"/>
    </row>
    <row r="112" spans="1:18" x14ac:dyDescent="0.25">
      <c r="A112" s="9">
        <v>123460302</v>
      </c>
      <c r="B112" s="9"/>
      <c r="C112" s="9" t="s">
        <v>369</v>
      </c>
      <c r="D112" s="9" t="s">
        <v>980</v>
      </c>
      <c r="E112" s="9" t="s">
        <v>940</v>
      </c>
      <c r="F112" s="25">
        <v>719439.625</v>
      </c>
      <c r="G112" s="25">
        <v>6587664</v>
      </c>
      <c r="H112" s="25">
        <v>4282474</v>
      </c>
      <c r="I112" s="25">
        <v>6434696.5</v>
      </c>
      <c r="J112" s="25">
        <v>478512.8125</v>
      </c>
      <c r="K112" s="25">
        <v>252.56509399414063</v>
      </c>
      <c r="L112" s="25">
        <v>45.049736022949219</v>
      </c>
      <c r="M112" s="25">
        <f t="shared" si="3"/>
        <v>297.61483001708984</v>
      </c>
      <c r="N112" s="52">
        <f t="shared" ca="1" si="5"/>
        <v>177.61483001708984</v>
      </c>
      <c r="O112" s="52" t="str">
        <f>TEXT(VLOOKUP(ROUND(_xlfn.NUMBERVALUE(M112),-0.1),'LIST FISCAL YEAR DAYS'!$E$2:$F$2000,2,FALSE),"mm/dd/yyyy")</f>
        <v>04/24/2026</v>
      </c>
      <c r="P112" s="25">
        <v>93.393714904785156</v>
      </c>
      <c r="Q112" s="25">
        <v>18.631101608276367</v>
      </c>
      <c r="R112" s="9"/>
    </row>
    <row r="113" spans="1:18" x14ac:dyDescent="0.25">
      <c r="A113" s="9">
        <v>119350303</v>
      </c>
      <c r="B113" s="9"/>
      <c r="C113" s="9" t="s">
        <v>137</v>
      </c>
      <c r="D113" s="9" t="s">
        <v>980</v>
      </c>
      <c r="E113" s="9" t="s">
        <v>939</v>
      </c>
      <c r="F113" s="25">
        <v>315359.09375</v>
      </c>
      <c r="G113" s="25">
        <v>2925058.5</v>
      </c>
      <c r="H113" s="25">
        <v>1274290.625</v>
      </c>
      <c r="I113" s="25">
        <v>2795540</v>
      </c>
      <c r="J113" s="25">
        <v>148013.578125</v>
      </c>
      <c r="K113" s="25">
        <v>206.84957885742188</v>
      </c>
      <c r="L113" s="25">
        <v>70.846473693847656</v>
      </c>
      <c r="M113" s="25">
        <f t="shared" si="3"/>
        <v>277.69605255126953</v>
      </c>
      <c r="N113" s="52">
        <f t="shared" ca="1" si="5"/>
        <v>157.69605255126953</v>
      </c>
      <c r="O113" s="52" t="str">
        <f>TEXT(VLOOKUP(ROUND(_xlfn.NUMBERVALUE(M113),-0.1),'LIST FISCAL YEAR DAYS'!$E$2:$F$2000,2,FALSE),"mm/dd/yyyy")</f>
        <v>04/04/2026</v>
      </c>
      <c r="P113" s="25">
        <v>109.60897064208984</v>
      </c>
      <c r="Q113" s="25">
        <v>27.158674240112305</v>
      </c>
      <c r="R113" s="9"/>
    </row>
    <row r="114" spans="1:18" x14ac:dyDescent="0.25">
      <c r="A114" s="9">
        <v>101260303</v>
      </c>
      <c r="B114" s="9"/>
      <c r="C114" s="9" t="s">
        <v>479</v>
      </c>
      <c r="D114" s="9" t="s">
        <v>980</v>
      </c>
      <c r="E114" s="9" t="s">
        <v>931</v>
      </c>
      <c r="F114" s="25">
        <v>567137.6875</v>
      </c>
      <c r="G114" s="25">
        <v>6255110.5</v>
      </c>
      <c r="H114" s="25">
        <v>1810217.75</v>
      </c>
      <c r="I114" s="25">
        <v>5871935</v>
      </c>
      <c r="J114" s="25">
        <v>162628.015625</v>
      </c>
      <c r="K114" s="25">
        <v>55.123195648193359</v>
      </c>
      <c r="L114" s="25">
        <v>68.774971008300781</v>
      </c>
      <c r="M114" s="25">
        <f t="shared" si="3"/>
        <v>123.89816665649414</v>
      </c>
      <c r="N114" s="52">
        <f t="shared" ca="1" si="5"/>
        <v>3.8981666564941406</v>
      </c>
      <c r="O114" s="52" t="str">
        <f>TEXT(VLOOKUP(ROUND(_xlfn.NUMBERVALUE(M114),-0.1),'LIST FISCAL YEAR DAYS'!$E$2:$F$2000,2,FALSE),"mm/dd/yyyy")</f>
        <v>11/01/2025</v>
      </c>
      <c r="P114" s="25">
        <v>208.40309143066406</v>
      </c>
      <c r="Q114" s="25">
        <v>45.744731903076172</v>
      </c>
      <c r="R114" s="9"/>
    </row>
    <row r="115" spans="1:18" x14ac:dyDescent="0.25">
      <c r="A115" s="9">
        <v>127040503</v>
      </c>
      <c r="B115" s="9"/>
      <c r="C115" s="9" t="s">
        <v>67</v>
      </c>
      <c r="D115" s="9" t="s">
        <v>980</v>
      </c>
      <c r="E115" s="9" t="s">
        <v>933</v>
      </c>
      <c r="F115" s="25">
        <v>257502.59375</v>
      </c>
      <c r="G115" s="25">
        <v>3974946</v>
      </c>
      <c r="H115" s="25">
        <v>761679.125</v>
      </c>
      <c r="I115" s="25">
        <v>4124062</v>
      </c>
      <c r="J115" s="25">
        <v>75417.046875</v>
      </c>
      <c r="K115" s="25">
        <v>69.307937622070313</v>
      </c>
      <c r="L115" s="25">
        <v>165.83274841308594</v>
      </c>
      <c r="M115" s="25">
        <f t="shared" si="3"/>
        <v>235.14068603515625</v>
      </c>
      <c r="N115" s="52">
        <f t="shared" ca="1" si="5"/>
        <v>115.14068603515625</v>
      </c>
      <c r="O115" s="52" t="str">
        <f>TEXT(VLOOKUP(ROUND(_xlfn.NUMBERVALUE(M115),-0.1),'LIST FISCAL YEAR DAYS'!$E$2:$F$2000,2,FALSE),"mm/dd/yyyy")</f>
        <v>02/20/2026</v>
      </c>
      <c r="P115" s="25">
        <v>86.303062438964844</v>
      </c>
      <c r="Q115" s="25">
        <v>13.325909614562988</v>
      </c>
      <c r="R115" s="9"/>
    </row>
    <row r="116" spans="1:18" x14ac:dyDescent="0.25">
      <c r="A116" s="9">
        <v>103020603</v>
      </c>
      <c r="B116" s="9"/>
      <c r="C116" s="9" t="s">
        <v>128</v>
      </c>
      <c r="D116" s="9" t="s">
        <v>980</v>
      </c>
      <c r="E116" s="9" t="s">
        <v>932</v>
      </c>
      <c r="F116" s="25">
        <v>122579.546875</v>
      </c>
      <c r="G116" s="25">
        <v>1000334</v>
      </c>
      <c r="H116" s="25">
        <v>476811.5</v>
      </c>
      <c r="I116" s="25">
        <v>937698.25</v>
      </c>
      <c r="J116" s="25">
        <v>70819.390625</v>
      </c>
      <c r="K116" s="25">
        <v>216.96598815917969</v>
      </c>
      <c r="L116" s="25">
        <v>141.98056030273438</v>
      </c>
      <c r="M116" s="25">
        <f t="shared" si="3"/>
        <v>358.94654846191406</v>
      </c>
      <c r="N116" s="52">
        <f t="shared" ca="1" si="5"/>
        <v>238.94654846191406</v>
      </c>
      <c r="O116" s="52" t="str">
        <f>TEXT(VLOOKUP(ROUND(_xlfn.NUMBERVALUE(M116),-0.1),'LIST FISCAL YEAR DAYS'!$E$2:$F$2000,2,FALSE),"mm/dd/yyyy")</f>
        <v>06/24/2026</v>
      </c>
      <c r="P116" s="25">
        <v>133.35990905761719</v>
      </c>
      <c r="Q116" s="25">
        <v>22.119775772094727</v>
      </c>
      <c r="R116" s="9"/>
    </row>
    <row r="117" spans="1:18" x14ac:dyDescent="0.25">
      <c r="A117" s="9">
        <v>106160303</v>
      </c>
      <c r="B117" s="9"/>
      <c r="C117" s="9" t="s">
        <v>250</v>
      </c>
      <c r="D117" s="9" t="s">
        <v>980</v>
      </c>
      <c r="E117" s="9" t="s">
        <v>933</v>
      </c>
      <c r="F117" s="25">
        <v>122581.046875</v>
      </c>
      <c r="G117" s="25">
        <v>1473234.25</v>
      </c>
      <c r="H117" s="25">
        <v>417669.375</v>
      </c>
      <c r="I117" s="25">
        <v>1286366</v>
      </c>
      <c r="J117" s="25">
        <v>46178.05078125</v>
      </c>
      <c r="K117" s="25">
        <v>76.742263793945313</v>
      </c>
      <c r="L117" s="25">
        <v>64.079795837402344</v>
      </c>
      <c r="M117" s="25">
        <f t="shared" si="3"/>
        <v>140.82205963134766</v>
      </c>
      <c r="N117" s="52">
        <f t="shared" ca="1" si="5"/>
        <v>20.822059631347656</v>
      </c>
      <c r="O117" s="52" t="str">
        <f>TEXT(VLOOKUP(ROUND(_xlfn.NUMBERVALUE(M117),-0.1),'LIST FISCAL YEAR DAYS'!$E$2:$F$2000,2,FALSE),"mm/dd/yyyy")</f>
        <v>11/18/2025</v>
      </c>
      <c r="P117" s="25">
        <v>75.321807861328125</v>
      </c>
      <c r="Q117" s="25">
        <v>16.323219299316406</v>
      </c>
      <c r="R117" s="9"/>
    </row>
    <row r="118" spans="1:18" x14ac:dyDescent="0.25">
      <c r="A118" s="9">
        <v>121390302</v>
      </c>
      <c r="B118" s="9"/>
      <c r="C118" s="9" t="s">
        <v>9</v>
      </c>
      <c r="D118" s="9" t="s">
        <v>980</v>
      </c>
      <c r="E118" s="9" t="s">
        <v>938</v>
      </c>
      <c r="F118" s="25">
        <v>2674565</v>
      </c>
      <c r="G118" s="25">
        <v>64172188</v>
      </c>
      <c r="H118" s="25">
        <v>10619404</v>
      </c>
      <c r="I118" s="25">
        <v>69249616</v>
      </c>
      <c r="J118" s="25">
        <v>1054188.5</v>
      </c>
      <c r="K118" s="25">
        <v>93.801826477050781</v>
      </c>
      <c r="L118" s="25">
        <v>94.07501220703125</v>
      </c>
      <c r="M118" s="25">
        <f t="shared" si="3"/>
        <v>187.87683868408203</v>
      </c>
      <c r="N118" s="52">
        <f t="shared" ca="1" si="5"/>
        <v>67.876838684082031</v>
      </c>
      <c r="O118" s="52" t="str">
        <f>TEXT(VLOOKUP(ROUND(_xlfn.NUMBERVALUE(M118),-0.1),'LIST FISCAL YEAR DAYS'!$E$2:$F$2000,2,FALSE),"mm/dd/yyyy")</f>
        <v>01/04/2026</v>
      </c>
      <c r="P118" s="25">
        <v>276.531005859375</v>
      </c>
      <c r="Q118" s="25">
        <v>63.048885345458984</v>
      </c>
      <c r="R118" s="9"/>
    </row>
    <row r="119" spans="1:18" x14ac:dyDescent="0.25">
      <c r="A119" s="9">
        <v>108070502</v>
      </c>
      <c r="B119" s="9"/>
      <c r="C119" s="9" t="s">
        <v>71</v>
      </c>
      <c r="D119" s="9" t="s">
        <v>980</v>
      </c>
      <c r="E119" s="9" t="s">
        <v>935</v>
      </c>
      <c r="F119" s="25">
        <v>1057641</v>
      </c>
      <c r="G119" s="25">
        <v>13101996</v>
      </c>
      <c r="H119" s="25">
        <v>3957078</v>
      </c>
      <c r="I119" s="25">
        <v>13258299</v>
      </c>
      <c r="J119" s="25">
        <v>377119.5</v>
      </c>
      <c r="K119" s="25">
        <v>51.153835296630859</v>
      </c>
      <c r="L119" s="25">
        <v>92.234527587890625</v>
      </c>
      <c r="M119" s="25">
        <f t="shared" si="3"/>
        <v>143.38836288452148</v>
      </c>
      <c r="N119" s="52">
        <f t="shared" ca="1" si="5"/>
        <v>23.388362884521484</v>
      </c>
      <c r="O119" s="52" t="str">
        <f>TEXT(VLOOKUP(ROUND(_xlfn.NUMBERVALUE(M119),-0.1),'LIST FISCAL YEAR DAYS'!$E$2:$F$2000,2,FALSE),"mm/dd/yyyy")</f>
        <v>11/20/2025</v>
      </c>
      <c r="P119" s="25">
        <v>234.63346862792969</v>
      </c>
      <c r="Q119" s="25">
        <v>40.646354675292969</v>
      </c>
      <c r="R119" s="9"/>
    </row>
    <row r="120" spans="1:18" x14ac:dyDescent="0.25">
      <c r="A120" s="9">
        <v>127040703</v>
      </c>
      <c r="B120" s="9"/>
      <c r="C120" s="9" t="s">
        <v>411</v>
      </c>
      <c r="D120" s="9" t="s">
        <v>980</v>
      </c>
      <c r="E120" s="9" t="s">
        <v>933</v>
      </c>
      <c r="F120" s="25">
        <v>451878.3125</v>
      </c>
      <c r="G120" s="25">
        <v>4473599</v>
      </c>
      <c r="H120" s="25">
        <v>1137818.5</v>
      </c>
      <c r="I120" s="25">
        <v>4565772.5</v>
      </c>
      <c r="J120" s="25">
        <v>139365.859375</v>
      </c>
      <c r="K120" s="25">
        <v>144.07670593261719</v>
      </c>
      <c r="L120" s="25">
        <v>86.266807556152344</v>
      </c>
      <c r="M120" s="25">
        <f t="shared" si="3"/>
        <v>230.34351348876953</v>
      </c>
      <c r="N120" s="52">
        <f t="shared" ca="1" si="5"/>
        <v>110.34351348876953</v>
      </c>
      <c r="O120" s="52" t="str">
        <f>TEXT(VLOOKUP(ROUND(_xlfn.NUMBERVALUE(M120),-0.1),'LIST FISCAL YEAR DAYS'!$E$2:$F$2000,2,FALSE),"mm/dd/yyyy")</f>
        <v>02/15/2026</v>
      </c>
      <c r="P120" s="25">
        <v>115.25909423828125</v>
      </c>
      <c r="Q120" s="25">
        <v>24.889909744262695</v>
      </c>
      <c r="R120" s="9"/>
    </row>
    <row r="121" spans="1:18" x14ac:dyDescent="0.25">
      <c r="A121" s="9">
        <v>113380303</v>
      </c>
      <c r="B121" s="9"/>
      <c r="C121" s="9" t="s">
        <v>218</v>
      </c>
      <c r="D121" s="9" t="s">
        <v>980</v>
      </c>
      <c r="E121" s="9" t="s">
        <v>937</v>
      </c>
      <c r="F121" s="25">
        <v>177102.15625</v>
      </c>
      <c r="G121" s="25">
        <v>1563784.5</v>
      </c>
      <c r="H121" s="25">
        <v>674558.4375</v>
      </c>
      <c r="I121" s="25">
        <v>1445338.25</v>
      </c>
      <c r="J121" s="25">
        <v>78095.34375</v>
      </c>
      <c r="K121" s="25">
        <v>220.88385009765625</v>
      </c>
      <c r="L121" s="25">
        <v>144.71360778808594</v>
      </c>
      <c r="M121" s="25">
        <f t="shared" si="3"/>
        <v>365.59745788574219</v>
      </c>
      <c r="N121" s="52">
        <f t="shared" ca="1" si="5"/>
        <v>245.59745788574219</v>
      </c>
      <c r="O121" s="52" t="str">
        <f>TEXT(VLOOKUP(ROUND(_xlfn.NUMBERVALUE(M121),-0.1),'LIST FISCAL YEAR DAYS'!$E$2:$F$2000,2,FALSE),"mm/dd/yyyy")</f>
        <v>07/01/2026</v>
      </c>
      <c r="P121" s="25">
        <v>244.83502197265625</v>
      </c>
      <c r="Q121" s="25">
        <v>45.919174194335938</v>
      </c>
      <c r="R121" s="9"/>
    </row>
    <row r="122" spans="1:18" x14ac:dyDescent="0.25">
      <c r="A122" s="9">
        <v>114060503</v>
      </c>
      <c r="B122" s="9"/>
      <c r="C122" s="9" t="s">
        <v>232</v>
      </c>
      <c r="D122" s="9" t="s">
        <v>980</v>
      </c>
      <c r="E122" s="9" t="s">
        <v>938</v>
      </c>
      <c r="F122" s="25">
        <v>169384.34375</v>
      </c>
      <c r="G122" s="25">
        <v>2304766.5</v>
      </c>
      <c r="H122" s="25">
        <v>638426.5</v>
      </c>
      <c r="I122" s="25">
        <v>2441816.5</v>
      </c>
      <c r="J122" s="25">
        <v>61075.0546875</v>
      </c>
      <c r="K122" s="25">
        <v>184.55517578125</v>
      </c>
      <c r="L122" s="25">
        <v>222.64254760742188</v>
      </c>
      <c r="M122" s="25">
        <f t="shared" si="3"/>
        <v>407.19772338867188</v>
      </c>
      <c r="N122" s="52">
        <f t="shared" ca="1" si="5"/>
        <v>287.19772338867188</v>
      </c>
      <c r="O122" s="52" t="str">
        <f>TEXT(VLOOKUP(ROUND(_xlfn.NUMBERVALUE(M122),-0.1),'LIST FISCAL YEAR DAYS'!$E$2:$F$2000,2,FALSE),"mm/dd/yyyy")</f>
        <v>08/11/2026</v>
      </c>
      <c r="P122" s="25">
        <v>165.61790466308594</v>
      </c>
      <c r="Q122" s="25">
        <v>28.469621658325195</v>
      </c>
      <c r="R122" s="9"/>
    </row>
    <row r="123" spans="1:18" x14ac:dyDescent="0.25">
      <c r="A123" s="9">
        <v>128030603</v>
      </c>
      <c r="B123" s="9"/>
      <c r="C123" s="9" t="s">
        <v>129</v>
      </c>
      <c r="D123" s="9" t="s">
        <v>980</v>
      </c>
      <c r="E123" s="9" t="s">
        <v>936</v>
      </c>
      <c r="F123" s="25">
        <v>223371.90625</v>
      </c>
      <c r="G123" s="25">
        <v>2581246.25</v>
      </c>
      <c r="H123" s="25">
        <v>807630.625</v>
      </c>
      <c r="I123" s="25">
        <v>2418284.75</v>
      </c>
      <c r="J123" s="25">
        <v>72132.0859375</v>
      </c>
      <c r="K123" s="25">
        <v>94.258636474609375</v>
      </c>
      <c r="L123" s="25">
        <v>137.51971435546875</v>
      </c>
      <c r="M123" s="25">
        <f t="shared" si="3"/>
        <v>231.77835083007813</v>
      </c>
      <c r="N123" s="52">
        <f t="shared" ca="1" si="5"/>
        <v>111.77835083007813</v>
      </c>
      <c r="O123" s="52" t="str">
        <f>TEXT(VLOOKUP(ROUND(_xlfn.NUMBERVALUE(M123),-0.1),'LIST FISCAL YEAR DAYS'!$E$2:$F$2000,2,FALSE),"mm/dd/yyyy")</f>
        <v>02/17/2026</v>
      </c>
      <c r="P123" s="25">
        <v>190.53874206542969</v>
      </c>
      <c r="Q123" s="25">
        <v>35.317276000976563</v>
      </c>
      <c r="R123" s="9"/>
    </row>
    <row r="124" spans="1:18" x14ac:dyDescent="0.25">
      <c r="A124" s="9">
        <v>128030852</v>
      </c>
      <c r="B124" s="9"/>
      <c r="C124" s="9" t="s">
        <v>95</v>
      </c>
      <c r="D124" s="9" t="s">
        <v>980</v>
      </c>
      <c r="E124" s="9" t="s">
        <v>936</v>
      </c>
      <c r="F124" s="25">
        <v>965425.9375</v>
      </c>
      <c r="G124" s="25">
        <v>10800732</v>
      </c>
      <c r="H124" s="25">
        <v>3138175.5</v>
      </c>
      <c r="I124" s="25">
        <v>10120962</v>
      </c>
      <c r="J124" s="25">
        <v>291399.34375</v>
      </c>
      <c r="K124" s="25">
        <v>99.107185363769531</v>
      </c>
      <c r="L124" s="25">
        <v>60.329532623291016</v>
      </c>
      <c r="M124" s="25">
        <f t="shared" si="3"/>
        <v>159.43671798706055</v>
      </c>
      <c r="N124" s="52">
        <f t="shared" ca="1" si="5"/>
        <v>39.436717987060547</v>
      </c>
      <c r="O124" s="52" t="str">
        <f>TEXT(VLOOKUP(ROUND(_xlfn.NUMBERVALUE(M124),-0.1),'LIST FISCAL YEAR DAYS'!$E$2:$F$2000,2,FALSE),"mm/dd/yyyy")</f>
        <v>12/06/2025</v>
      </c>
      <c r="P124" s="25">
        <v>232.45634460449219</v>
      </c>
      <c r="Q124" s="25">
        <v>45.326980590820313</v>
      </c>
      <c r="R124" s="9"/>
    </row>
    <row r="125" spans="1:18" x14ac:dyDescent="0.25">
      <c r="A125" s="9">
        <v>117080503</v>
      </c>
      <c r="B125" s="9"/>
      <c r="C125" s="9" t="s">
        <v>51</v>
      </c>
      <c r="D125" s="9" t="s">
        <v>980</v>
      </c>
      <c r="E125" s="9" t="s">
        <v>939</v>
      </c>
      <c r="F125" s="25">
        <v>345992.40625</v>
      </c>
      <c r="G125" s="25">
        <v>3505846</v>
      </c>
      <c r="H125" s="25">
        <v>1302129.25</v>
      </c>
      <c r="I125" s="25">
        <v>3200998.5</v>
      </c>
      <c r="J125" s="25">
        <v>121733.875</v>
      </c>
      <c r="K125" s="25">
        <v>105.85255432128906</v>
      </c>
      <c r="L125" s="25">
        <v>70.765235900878906</v>
      </c>
      <c r="M125" s="25">
        <f t="shared" si="3"/>
        <v>176.61779022216797</v>
      </c>
      <c r="N125" s="52">
        <f t="shared" ca="1" si="5"/>
        <v>56.617790222167969</v>
      </c>
      <c r="O125" s="52" t="str">
        <f>TEXT(VLOOKUP(ROUND(_xlfn.NUMBERVALUE(M125),-0.1),'LIST FISCAL YEAR DAYS'!$E$2:$F$2000,2,FALSE),"mm/dd/yyyy")</f>
        <v>12/24/2025</v>
      </c>
      <c r="P125" s="25">
        <v>165.91172790527344</v>
      </c>
      <c r="Q125" s="25">
        <v>32.433357238769531</v>
      </c>
      <c r="R125" s="9"/>
    </row>
    <row r="126" spans="1:18" x14ac:dyDescent="0.25">
      <c r="A126" s="9">
        <v>109530304</v>
      </c>
      <c r="B126" s="9"/>
      <c r="C126" s="9" t="s">
        <v>313</v>
      </c>
      <c r="D126" s="9" t="s">
        <v>980</v>
      </c>
      <c r="E126" s="9" t="s">
        <v>935</v>
      </c>
      <c r="F126" s="25">
        <v>25685.099609375</v>
      </c>
      <c r="G126" s="25">
        <v>426633.25</v>
      </c>
      <c r="H126" s="25">
        <v>97949.953125</v>
      </c>
      <c r="I126" s="25">
        <v>414639.5625</v>
      </c>
      <c r="J126" s="25">
        <v>12311.107421875</v>
      </c>
      <c r="K126" s="25">
        <v>100.73918914794922</v>
      </c>
      <c r="L126" s="25">
        <v>146.13786315917969</v>
      </c>
      <c r="M126" s="25">
        <f t="shared" si="3"/>
        <v>246.87705230712891</v>
      </c>
      <c r="N126" s="52">
        <f t="shared" ca="1" si="5"/>
        <v>126.87705230712891</v>
      </c>
      <c r="O126" s="52" t="str">
        <f>TEXT(VLOOKUP(ROUND(_xlfn.NUMBERVALUE(M126),-0.1),'LIST FISCAL YEAR DAYS'!$E$2:$F$2000,2,FALSE),"mm/dd/yyyy")</f>
        <v>03/04/2026</v>
      </c>
      <c r="P126" s="25">
        <v>107.47702026367188</v>
      </c>
      <c r="Q126" s="25">
        <v>29.115438461303711</v>
      </c>
      <c r="R126" s="9"/>
    </row>
    <row r="127" spans="1:18" x14ac:dyDescent="0.25">
      <c r="A127" s="9">
        <v>101630504</v>
      </c>
      <c r="B127" s="9"/>
      <c r="C127" s="9" t="s">
        <v>324</v>
      </c>
      <c r="D127" s="9" t="s">
        <v>980</v>
      </c>
      <c r="E127" s="9" t="s">
        <v>931</v>
      </c>
      <c r="F127" s="25">
        <v>98625.453125</v>
      </c>
      <c r="G127" s="25">
        <v>1088752.625</v>
      </c>
      <c r="H127" s="25">
        <v>313815.9375</v>
      </c>
      <c r="I127" s="25">
        <v>991827.5625</v>
      </c>
      <c r="J127" s="25">
        <v>35485.36328125</v>
      </c>
      <c r="K127" s="25">
        <v>94.476165771484375</v>
      </c>
      <c r="L127" s="25">
        <v>88.26239013671875</v>
      </c>
      <c r="M127" s="25">
        <f t="shared" si="3"/>
        <v>182.73855590820313</v>
      </c>
      <c r="N127" s="52">
        <f t="shared" ca="1" si="5"/>
        <v>62.738555908203125</v>
      </c>
      <c r="O127" s="52" t="str">
        <f>TEXT(VLOOKUP(ROUND(_xlfn.NUMBERVALUE(M127),-0.1),'LIST FISCAL YEAR DAYS'!$E$2:$F$2000,2,FALSE),"mm/dd/yyyy")</f>
        <v>12/30/2025</v>
      </c>
      <c r="P127" s="25">
        <v>103.85396575927734</v>
      </c>
      <c r="Q127" s="25">
        <v>18.62457275390625</v>
      </c>
      <c r="R127" s="9"/>
    </row>
    <row r="128" spans="1:18" x14ac:dyDescent="0.25">
      <c r="A128" s="9">
        <v>124150503</v>
      </c>
      <c r="B128" s="9"/>
      <c r="C128" s="9" t="s">
        <v>292</v>
      </c>
      <c r="D128" s="9" t="s">
        <v>980</v>
      </c>
      <c r="E128" s="9" t="s">
        <v>941</v>
      </c>
      <c r="F128" s="25">
        <v>553968.75</v>
      </c>
      <c r="G128" s="25">
        <v>7668894</v>
      </c>
      <c r="H128" s="25">
        <v>2256229</v>
      </c>
      <c r="I128" s="25">
        <v>7819666</v>
      </c>
      <c r="J128" s="25">
        <v>277655.34375</v>
      </c>
      <c r="K128" s="25">
        <v>227.00370788574219</v>
      </c>
      <c r="L128" s="25">
        <v>111.79920196533203</v>
      </c>
      <c r="M128" s="25">
        <f t="shared" si="3"/>
        <v>338.80290985107422</v>
      </c>
      <c r="N128" s="52">
        <f t="shared" ca="1" si="5"/>
        <v>218.80290985107422</v>
      </c>
      <c r="O128" s="52" t="str">
        <f>TEXT(VLOOKUP(ROUND(_xlfn.NUMBERVALUE(M128),-0.1),'LIST FISCAL YEAR DAYS'!$E$2:$F$2000,2,FALSE),"mm/dd/yyyy")</f>
        <v>06/04/2026</v>
      </c>
      <c r="P128" s="25">
        <v>59.347000122070313</v>
      </c>
      <c r="Q128" s="25">
        <v>9.7313241958618164</v>
      </c>
      <c r="R128" s="9"/>
    </row>
    <row r="129" spans="1:18" x14ac:dyDescent="0.25">
      <c r="A129" s="9">
        <v>103020753</v>
      </c>
      <c r="B129" s="9"/>
      <c r="C129" s="9" t="s">
        <v>49</v>
      </c>
      <c r="D129" s="9" t="s">
        <v>980</v>
      </c>
      <c r="E129" s="9" t="s">
        <v>932</v>
      </c>
      <c r="F129" s="25">
        <v>132682.796875</v>
      </c>
      <c r="G129" s="25">
        <v>1046564.375</v>
      </c>
      <c r="H129" s="25">
        <v>749973.125</v>
      </c>
      <c r="I129" s="25">
        <v>878774.8125</v>
      </c>
      <c r="J129" s="25">
        <v>102785.8203125</v>
      </c>
      <c r="K129" s="25">
        <v>253.72076416015625</v>
      </c>
      <c r="L129" s="25">
        <v>86.672859191894531</v>
      </c>
      <c r="M129" s="25">
        <f t="shared" si="3"/>
        <v>340.39362335205078</v>
      </c>
      <c r="N129" s="52">
        <f t="shared" ca="1" si="5"/>
        <v>220.39362335205078</v>
      </c>
      <c r="O129" s="52" t="str">
        <f>TEXT(VLOOKUP(ROUND(_xlfn.NUMBERVALUE(M129),-0.1),'LIST FISCAL YEAR DAYS'!$E$2:$F$2000,2,FALSE),"mm/dd/yyyy")</f>
        <v>06/05/2026</v>
      </c>
      <c r="P129" s="25">
        <v>186.69186401367188</v>
      </c>
      <c r="Q129" s="25">
        <v>42.746383666992188</v>
      </c>
      <c r="R129" s="9"/>
    </row>
    <row r="130" spans="1:18" x14ac:dyDescent="0.25">
      <c r="A130" s="9">
        <v>110141003</v>
      </c>
      <c r="B130" s="9"/>
      <c r="C130" s="9" t="s">
        <v>308</v>
      </c>
      <c r="D130" s="9" t="s">
        <v>980</v>
      </c>
      <c r="E130" s="9" t="s">
        <v>935</v>
      </c>
      <c r="F130" s="25">
        <v>255227.25</v>
      </c>
      <c r="G130" s="25">
        <v>2629494.75</v>
      </c>
      <c r="H130" s="25">
        <v>884966.3125</v>
      </c>
      <c r="I130" s="25">
        <v>2369159.75</v>
      </c>
      <c r="J130" s="25">
        <v>99929.7421875</v>
      </c>
      <c r="K130" s="25">
        <v>99.432746887207031</v>
      </c>
      <c r="L130" s="25">
        <v>232.19325256347656</v>
      </c>
      <c r="M130" s="25">
        <f t="shared" si="3"/>
        <v>331.62599945068359</v>
      </c>
      <c r="N130" s="52">
        <f t="shared" ca="1" si="5"/>
        <v>211.62599945068359</v>
      </c>
      <c r="O130" s="52" t="str">
        <f>TEXT(VLOOKUP(ROUND(_xlfn.NUMBERVALUE(M130),-0.1),'LIST FISCAL YEAR DAYS'!$E$2:$F$2000,2,FALSE),"mm/dd/yyyy")</f>
        <v>05/28/2026</v>
      </c>
      <c r="P130" s="25">
        <v>205.56808471679688</v>
      </c>
      <c r="Q130" s="25">
        <v>32.038066864013672</v>
      </c>
      <c r="R130" s="9"/>
    </row>
    <row r="131" spans="1:18" x14ac:dyDescent="0.25">
      <c r="A131" s="9">
        <v>103021102</v>
      </c>
      <c r="B131" s="9"/>
      <c r="C131" s="9" t="s">
        <v>309</v>
      </c>
      <c r="D131" s="9" t="s">
        <v>980</v>
      </c>
      <c r="E131" s="9" t="s">
        <v>932</v>
      </c>
      <c r="F131" s="25">
        <v>551761.9375</v>
      </c>
      <c r="G131" s="25">
        <v>6793315.5</v>
      </c>
      <c r="H131" s="25">
        <v>2123913.5</v>
      </c>
      <c r="I131" s="25">
        <v>7185113</v>
      </c>
      <c r="J131" s="25">
        <v>215803.828125</v>
      </c>
      <c r="K131" s="25">
        <v>210.00579833984375</v>
      </c>
      <c r="L131" s="25">
        <v>124.16795349121094</v>
      </c>
      <c r="M131" s="25">
        <f t="shared" si="3"/>
        <v>334.17375183105469</v>
      </c>
      <c r="N131" s="52">
        <f t="shared" ca="1" si="5"/>
        <v>214.17375183105469</v>
      </c>
      <c r="O131" s="52" t="str">
        <f>TEXT(VLOOKUP(ROUND(_xlfn.NUMBERVALUE(M131),-0.1),'LIST FISCAL YEAR DAYS'!$E$2:$F$2000,2,FALSE),"mm/dd/yyyy")</f>
        <v>05/30/2026</v>
      </c>
      <c r="P131" s="25">
        <v>238.23284912109375</v>
      </c>
      <c r="Q131" s="25">
        <v>39.078975677490234</v>
      </c>
      <c r="R131" s="9"/>
    </row>
    <row r="132" spans="1:18" x14ac:dyDescent="0.25">
      <c r="A132" s="9">
        <v>120480803</v>
      </c>
      <c r="B132" s="9"/>
      <c r="C132" s="9" t="s">
        <v>434</v>
      </c>
      <c r="D132" s="9" t="s">
        <v>980</v>
      </c>
      <c r="E132" s="9" t="s">
        <v>938</v>
      </c>
      <c r="F132" s="25">
        <v>428238.4375</v>
      </c>
      <c r="G132" s="25">
        <v>4686720.5</v>
      </c>
      <c r="H132" s="25">
        <v>1474630.25</v>
      </c>
      <c r="I132" s="25">
        <v>4617477</v>
      </c>
      <c r="J132" s="25">
        <v>164106.8125</v>
      </c>
      <c r="K132" s="25">
        <v>175.69454956054688</v>
      </c>
      <c r="L132" s="25">
        <v>121.90674591064453</v>
      </c>
      <c r="M132" s="25">
        <f t="shared" si="3"/>
        <v>297.60129547119141</v>
      </c>
      <c r="N132" s="52">
        <f t="shared" ca="1" si="5"/>
        <v>177.60129547119141</v>
      </c>
      <c r="O132" s="52" t="str">
        <f>TEXT(VLOOKUP(ROUND(_xlfn.NUMBERVALUE(M132),-0.1),'LIST FISCAL YEAR DAYS'!$E$2:$F$2000,2,FALSE),"mm/dd/yyyy")</f>
        <v>04/24/2026</v>
      </c>
      <c r="P132" s="25">
        <v>239.36915588378906</v>
      </c>
      <c r="Q132" s="25">
        <v>39.007125854492188</v>
      </c>
      <c r="R132" s="9"/>
    </row>
    <row r="133" spans="1:18" x14ac:dyDescent="0.25">
      <c r="A133" s="9">
        <v>127041203</v>
      </c>
      <c r="B133" s="9"/>
      <c r="C133" s="9" t="s">
        <v>69</v>
      </c>
      <c r="D133" s="9" t="s">
        <v>980</v>
      </c>
      <c r="E133" s="9" t="s">
        <v>933</v>
      </c>
      <c r="F133" s="25">
        <v>214806.75</v>
      </c>
      <c r="G133" s="25">
        <v>2322808.5</v>
      </c>
      <c r="H133" s="25">
        <v>875206.5625</v>
      </c>
      <c r="I133" s="25">
        <v>2259385.75</v>
      </c>
      <c r="J133" s="25">
        <v>100737.140625</v>
      </c>
      <c r="K133" s="25">
        <v>214.19969177246094</v>
      </c>
      <c r="L133" s="25">
        <v>124.95082855224609</v>
      </c>
      <c r="M133" s="25">
        <f t="shared" si="3"/>
        <v>339.15052032470703</v>
      </c>
      <c r="N133" s="52">
        <f t="shared" ca="1" si="5"/>
        <v>219.15052032470703</v>
      </c>
      <c r="O133" s="52" t="str">
        <f>TEXT(VLOOKUP(ROUND(_xlfn.NUMBERVALUE(M133),-0.1),'LIST FISCAL YEAR DAYS'!$E$2:$F$2000,2,FALSE),"mm/dd/yyyy")</f>
        <v>06/04/2026</v>
      </c>
      <c r="P133" s="25">
        <v>75.540870666503906</v>
      </c>
      <c r="Q133" s="25">
        <v>18.05689811706543</v>
      </c>
      <c r="R133" s="9"/>
    </row>
    <row r="134" spans="1:18" x14ac:dyDescent="0.25">
      <c r="A134" s="9">
        <v>108051003</v>
      </c>
      <c r="B134" s="9"/>
      <c r="C134" s="9" t="s">
        <v>252</v>
      </c>
      <c r="D134" s="9" t="s">
        <v>980</v>
      </c>
      <c r="E134" s="9" t="s">
        <v>936</v>
      </c>
      <c r="F134" s="25">
        <v>233925.296875</v>
      </c>
      <c r="G134" s="25">
        <v>2566226.25</v>
      </c>
      <c r="H134" s="25">
        <v>689164.4375</v>
      </c>
      <c r="I134" s="25">
        <v>2353544</v>
      </c>
      <c r="J134" s="25">
        <v>96595.7890625</v>
      </c>
      <c r="K134" s="25">
        <v>111.70716094970703</v>
      </c>
      <c r="L134" s="25">
        <v>64.972908020019531</v>
      </c>
      <c r="M134" s="25">
        <f t="shared" si="3"/>
        <v>176.68006896972656</v>
      </c>
      <c r="N134" s="52">
        <f t="shared" ca="1" si="5"/>
        <v>56.680068969726563</v>
      </c>
      <c r="O134" s="52" t="str">
        <f>TEXT(VLOOKUP(ROUND(_xlfn.NUMBERVALUE(M134),-0.1),'LIST FISCAL YEAR DAYS'!$E$2:$F$2000,2,FALSE),"mm/dd/yyyy")</f>
        <v>12/24/2025</v>
      </c>
      <c r="P134" s="25">
        <v>115.8663330078125</v>
      </c>
      <c r="Q134" s="25">
        <v>27.618066787719727</v>
      </c>
      <c r="R134" s="9"/>
    </row>
    <row r="135" spans="1:18" x14ac:dyDescent="0.25">
      <c r="A135" s="9">
        <v>107650603</v>
      </c>
      <c r="B135" s="9"/>
      <c r="C135" s="9" t="s">
        <v>104</v>
      </c>
      <c r="D135" s="9" t="s">
        <v>980</v>
      </c>
      <c r="E135" s="9" t="s">
        <v>931</v>
      </c>
      <c r="F135" s="25">
        <v>301833.3125</v>
      </c>
      <c r="G135" s="25">
        <v>3965696.25</v>
      </c>
      <c r="H135" s="25">
        <v>1137832.25</v>
      </c>
      <c r="I135" s="25">
        <v>3979716.75</v>
      </c>
      <c r="J135" s="25">
        <v>114817.609375</v>
      </c>
      <c r="K135" s="25">
        <v>143.69691467285156</v>
      </c>
      <c r="L135" s="25">
        <v>38.630111694335938</v>
      </c>
      <c r="M135" s="25">
        <f t="shared" si="3"/>
        <v>182.3270263671875</v>
      </c>
      <c r="N135" s="52">
        <f t="shared" ca="1" si="5"/>
        <v>62.3270263671875</v>
      </c>
      <c r="O135" s="52" t="str">
        <f>TEXT(VLOOKUP(ROUND(_xlfn.NUMBERVALUE(M135),-0.1),'LIST FISCAL YEAR DAYS'!$E$2:$F$2000,2,FALSE),"mm/dd/yyyy")</f>
        <v>12/29/2025</v>
      </c>
      <c r="P135" s="25">
        <v>180.71870422363281</v>
      </c>
      <c r="Q135" s="25">
        <v>32.202960968017578</v>
      </c>
      <c r="R135" s="9"/>
    </row>
    <row r="136" spans="1:18" x14ac:dyDescent="0.25">
      <c r="A136" s="9">
        <v>110141103</v>
      </c>
      <c r="B136" s="9"/>
      <c r="C136" s="9" t="s">
        <v>303</v>
      </c>
      <c r="D136" s="9" t="s">
        <v>980</v>
      </c>
      <c r="E136" s="9" t="s">
        <v>935</v>
      </c>
      <c r="F136" s="25">
        <v>352610.09375</v>
      </c>
      <c r="G136" s="25">
        <v>3266357.5</v>
      </c>
      <c r="H136" s="25">
        <v>1193777.125</v>
      </c>
      <c r="I136" s="25">
        <v>3269794</v>
      </c>
      <c r="J136" s="25">
        <v>158806.140625</v>
      </c>
      <c r="K136" s="25">
        <v>179.84771728515625</v>
      </c>
      <c r="L136" s="25">
        <v>99.442962646484375</v>
      </c>
      <c r="M136" s="25">
        <f t="shared" si="3"/>
        <v>279.29067993164063</v>
      </c>
      <c r="N136" s="52">
        <f t="shared" ca="1" si="5"/>
        <v>159.29067993164063</v>
      </c>
      <c r="O136" s="52" t="str">
        <f>TEXT(VLOOKUP(ROUND(_xlfn.NUMBERVALUE(M136),-0.1),'LIST FISCAL YEAR DAYS'!$E$2:$F$2000,2,FALSE),"mm/dd/yyyy")</f>
        <v>04/05/2026</v>
      </c>
      <c r="P136" s="25">
        <v>241.70841979980469</v>
      </c>
      <c r="Q136" s="25">
        <v>45.262508392333984</v>
      </c>
      <c r="R136" s="9"/>
    </row>
    <row r="137" spans="1:18" x14ac:dyDescent="0.25">
      <c r="A137" s="9">
        <v>108071003</v>
      </c>
      <c r="B137" s="9"/>
      <c r="C137" s="9" t="s">
        <v>288</v>
      </c>
      <c r="D137" s="9" t="s">
        <v>980</v>
      </c>
      <c r="E137" s="9" t="s">
        <v>935</v>
      </c>
      <c r="F137" s="25">
        <v>151965.453125</v>
      </c>
      <c r="G137" s="25">
        <v>1902079.625</v>
      </c>
      <c r="H137" s="25">
        <v>575729.625</v>
      </c>
      <c r="I137" s="25">
        <v>1851197.5</v>
      </c>
      <c r="J137" s="25">
        <v>64534.87109375</v>
      </c>
      <c r="K137" s="25">
        <v>93.092369079589844</v>
      </c>
      <c r="L137" s="25">
        <v>37.509178161621094</v>
      </c>
      <c r="M137" s="25">
        <f t="shared" si="3"/>
        <v>130.60154724121094</v>
      </c>
      <c r="N137" s="52">
        <f t="shared" ca="1" si="5"/>
        <v>10.601547241210938</v>
      </c>
      <c r="O137" s="52" t="str">
        <f>TEXT(VLOOKUP(ROUND(_xlfn.NUMBERVALUE(M137),-0.1),'LIST FISCAL YEAR DAYS'!$E$2:$F$2000,2,FALSE),"mm/dd/yyyy")</f>
        <v>11/08/2025</v>
      </c>
      <c r="P137" s="25">
        <v>108.79499053955078</v>
      </c>
      <c r="Q137" s="25">
        <v>18.829118728637695</v>
      </c>
      <c r="R137" s="9"/>
    </row>
    <row r="138" spans="1:18" x14ac:dyDescent="0.25">
      <c r="A138" s="9">
        <v>122091002</v>
      </c>
      <c r="B138" s="9"/>
      <c r="C138" s="9" t="s">
        <v>167</v>
      </c>
      <c r="D138" s="9" t="s">
        <v>980</v>
      </c>
      <c r="E138" s="9" t="s">
        <v>940</v>
      </c>
      <c r="F138" s="25">
        <v>909541.625</v>
      </c>
      <c r="G138" s="25">
        <v>7804524</v>
      </c>
      <c r="H138" s="25">
        <v>3503386.5</v>
      </c>
      <c r="I138" s="25">
        <v>7774049</v>
      </c>
      <c r="J138" s="25">
        <v>490760.21875</v>
      </c>
      <c r="K138" s="25">
        <v>207.54263305664063</v>
      </c>
      <c r="L138" s="25">
        <v>21.838315963745117</v>
      </c>
      <c r="M138" s="25">
        <f t="shared" si="3"/>
        <v>229.38094902038574</v>
      </c>
      <c r="N138" s="52">
        <f t="shared" ca="1" si="5"/>
        <v>109.38094902038574</v>
      </c>
      <c r="O138" s="52" t="str">
        <f>TEXT(VLOOKUP(ROUND(_xlfn.NUMBERVALUE(M138),-0.1),'LIST FISCAL YEAR DAYS'!$E$2:$F$2000,2,FALSE),"mm/dd/yyyy")</f>
        <v>02/14/2026</v>
      </c>
      <c r="P138" s="25">
        <v>102.55588531494141</v>
      </c>
      <c r="Q138" s="25">
        <v>23.075489044189453</v>
      </c>
      <c r="R138" s="9"/>
    </row>
    <row r="139" spans="1:18" x14ac:dyDescent="0.25">
      <c r="A139" s="9">
        <v>116191004</v>
      </c>
      <c r="B139" s="9"/>
      <c r="C139" s="9" t="s">
        <v>397</v>
      </c>
      <c r="D139" s="9" t="s">
        <v>980</v>
      </c>
      <c r="E139" s="9" t="s">
        <v>939</v>
      </c>
      <c r="F139" s="25">
        <v>88770.1484375</v>
      </c>
      <c r="G139" s="25">
        <v>1094995.5</v>
      </c>
      <c r="H139" s="25">
        <v>353105.0625</v>
      </c>
      <c r="I139" s="25">
        <v>1035095.3125</v>
      </c>
      <c r="J139" s="25">
        <v>47409.0703125</v>
      </c>
      <c r="K139" s="25">
        <v>126.52675628662109</v>
      </c>
      <c r="L139" s="25">
        <v>58.724773406982422</v>
      </c>
      <c r="M139" s="25">
        <f t="shared" ref="M139:M201" si="6">K139+L139</f>
        <v>185.25152969360352</v>
      </c>
      <c r="N139" s="52">
        <f t="shared" ca="1" si="5"/>
        <v>65.251529693603516</v>
      </c>
      <c r="O139" s="52" t="str">
        <f>TEXT(VLOOKUP(ROUND(_xlfn.NUMBERVALUE(M139),-0.1),'LIST FISCAL YEAR DAYS'!$E$2:$F$2000,2,FALSE),"mm/dd/yyyy")</f>
        <v>01/01/2026</v>
      </c>
      <c r="P139" s="25">
        <v>110.54218292236328</v>
      </c>
      <c r="Q139" s="25">
        <v>26.125503540039063</v>
      </c>
      <c r="R139" s="9"/>
    </row>
    <row r="140" spans="1:18" x14ac:dyDescent="0.25">
      <c r="A140" s="9">
        <v>101630903</v>
      </c>
      <c r="B140" s="9"/>
      <c r="C140" s="9" t="s">
        <v>283</v>
      </c>
      <c r="D140" s="9" t="s">
        <v>980</v>
      </c>
      <c r="E140" s="9" t="s">
        <v>931</v>
      </c>
      <c r="F140" s="25">
        <v>162822.453125</v>
      </c>
      <c r="G140" s="25">
        <v>2185156.75</v>
      </c>
      <c r="H140" s="25">
        <v>569668.1875</v>
      </c>
      <c r="I140" s="25">
        <v>2175847.5</v>
      </c>
      <c r="J140" s="25">
        <v>56807.46484375</v>
      </c>
      <c r="K140" s="25">
        <v>119.91072082519531</v>
      </c>
      <c r="L140" s="25">
        <v>49.980949401855469</v>
      </c>
      <c r="M140" s="25">
        <f t="shared" si="6"/>
        <v>169.89167022705078</v>
      </c>
      <c r="N140" s="52">
        <f t="shared" ca="1" si="5"/>
        <v>49.891670227050781</v>
      </c>
      <c r="O140" s="52" t="str">
        <f>TEXT(VLOOKUP(ROUND(_xlfn.NUMBERVALUE(M140),-0.1),'LIST FISCAL YEAR DAYS'!$E$2:$F$2000,2,FALSE),"mm/dd/yyyy")</f>
        <v>12/17/2025</v>
      </c>
      <c r="P140" s="25">
        <v>236.17893981933594</v>
      </c>
      <c r="Q140" s="25">
        <v>45.220314025878906</v>
      </c>
      <c r="R140" s="9"/>
    </row>
    <row r="141" spans="1:18" x14ac:dyDescent="0.25">
      <c r="A141" s="9">
        <v>108561003</v>
      </c>
      <c r="B141" s="9"/>
      <c r="C141" s="9" t="s">
        <v>299</v>
      </c>
      <c r="D141" s="9" t="s">
        <v>980</v>
      </c>
      <c r="E141" s="9" t="s">
        <v>936</v>
      </c>
      <c r="F141" s="25">
        <v>99906.8984375</v>
      </c>
      <c r="G141" s="25">
        <v>1329093.25</v>
      </c>
      <c r="H141" s="25">
        <v>364839.65625</v>
      </c>
      <c r="I141" s="25">
        <v>1264128.75</v>
      </c>
      <c r="J141" s="25">
        <v>37109.921875</v>
      </c>
      <c r="K141" s="25">
        <v>86.7738037109375</v>
      </c>
      <c r="L141" s="25">
        <v>82.576972961425781</v>
      </c>
      <c r="M141" s="25">
        <f t="shared" si="6"/>
        <v>169.35077667236328</v>
      </c>
      <c r="N141" s="52">
        <f t="shared" ca="1" si="5"/>
        <v>49.350776672363281</v>
      </c>
      <c r="O141" s="52" t="str">
        <f>TEXT(VLOOKUP(ROUND(_xlfn.NUMBERVALUE(M141),-0.1),'LIST FISCAL YEAR DAYS'!$E$2:$F$2000,2,FALSE),"mm/dd/yyyy")</f>
        <v>12/16/2025</v>
      </c>
      <c r="P141" s="25">
        <v>188.52774047851563</v>
      </c>
      <c r="Q141" s="25">
        <v>34.847000122070313</v>
      </c>
      <c r="R141" s="9"/>
    </row>
    <row r="142" spans="1:18" x14ac:dyDescent="0.25">
      <c r="A142" s="9">
        <v>112011103</v>
      </c>
      <c r="B142" s="9"/>
      <c r="C142" s="9" t="s">
        <v>359</v>
      </c>
      <c r="D142" s="9" t="s">
        <v>980</v>
      </c>
      <c r="E142" s="9" t="s">
        <v>937</v>
      </c>
      <c r="F142" s="25">
        <v>215893.046875</v>
      </c>
      <c r="G142" s="25">
        <v>2498831.75</v>
      </c>
      <c r="H142" s="25">
        <v>815842.875</v>
      </c>
      <c r="I142" s="25">
        <v>2323989.25</v>
      </c>
      <c r="J142" s="25">
        <v>93362.65625</v>
      </c>
      <c r="K142" s="25">
        <v>145.97895812988281</v>
      </c>
      <c r="L142" s="25">
        <v>69.324142456054688</v>
      </c>
      <c r="M142" s="25">
        <f t="shared" si="6"/>
        <v>215.3031005859375</v>
      </c>
      <c r="N142" s="52">
        <f t="shared" ca="1" si="5"/>
        <v>95.3031005859375</v>
      </c>
      <c r="O142" s="52" t="str">
        <f>TEXT(VLOOKUP(ROUND(_xlfn.NUMBERVALUE(M142),-0.1),'LIST FISCAL YEAR DAYS'!$E$2:$F$2000,2,FALSE),"mm/dd/yyyy")</f>
        <v>01/31/2026</v>
      </c>
      <c r="P142" s="25">
        <v>79.051902770996094</v>
      </c>
      <c r="Q142" s="25">
        <v>12.439480781555176</v>
      </c>
      <c r="R142" s="9"/>
    </row>
    <row r="143" spans="1:18" x14ac:dyDescent="0.25">
      <c r="A143" s="9">
        <v>116191103</v>
      </c>
      <c r="B143" s="9"/>
      <c r="C143" s="9" t="s">
        <v>410</v>
      </c>
      <c r="D143" s="9" t="s">
        <v>980</v>
      </c>
      <c r="E143" s="9" t="s">
        <v>939</v>
      </c>
      <c r="F143" s="25">
        <v>421401.3125</v>
      </c>
      <c r="G143" s="25">
        <v>4840828</v>
      </c>
      <c r="H143" s="25">
        <v>1443543.625</v>
      </c>
      <c r="I143" s="25">
        <v>4805678.5</v>
      </c>
      <c r="J143" s="25">
        <v>142128.625</v>
      </c>
      <c r="K143" s="25">
        <v>123.36717224121094</v>
      </c>
      <c r="L143" s="25">
        <v>87.801841735839844</v>
      </c>
      <c r="M143" s="25">
        <f t="shared" si="6"/>
        <v>211.16901397705078</v>
      </c>
      <c r="N143" s="52">
        <f t="shared" ca="1" si="5"/>
        <v>91.169013977050781</v>
      </c>
      <c r="O143" s="52" t="str">
        <f>TEXT(VLOOKUP(ROUND(_xlfn.NUMBERVALUE(M143),-0.1),'LIST FISCAL YEAR DAYS'!$E$2:$F$2000,2,FALSE),"mm/dd/yyyy")</f>
        <v>01/27/2026</v>
      </c>
      <c r="P143" s="25">
        <v>196.50657653808594</v>
      </c>
      <c r="Q143" s="25">
        <v>38.736083984375</v>
      </c>
      <c r="R143" s="9"/>
    </row>
    <row r="144" spans="1:18" x14ac:dyDescent="0.25">
      <c r="A144" s="9">
        <v>103021252</v>
      </c>
      <c r="B144" s="9"/>
      <c r="C144" s="9" t="s">
        <v>341</v>
      </c>
      <c r="D144" s="9" t="s">
        <v>980</v>
      </c>
      <c r="E144" s="9" t="s">
        <v>932</v>
      </c>
      <c r="F144" s="25">
        <v>522535.0625</v>
      </c>
      <c r="G144" s="25">
        <v>3628935</v>
      </c>
      <c r="H144" s="25">
        <v>2246103.25</v>
      </c>
      <c r="I144" s="25">
        <v>3467274.25</v>
      </c>
      <c r="J144" s="25">
        <v>265555.9375</v>
      </c>
      <c r="K144" s="25">
        <v>241.65544128417969</v>
      </c>
      <c r="L144" s="25">
        <v>61.734176635742188</v>
      </c>
      <c r="M144" s="25">
        <f t="shared" si="6"/>
        <v>303.38961791992188</v>
      </c>
      <c r="N144" s="52">
        <f t="shared" ca="1" si="5"/>
        <v>183.38961791992188</v>
      </c>
      <c r="O144" s="52" t="str">
        <f>TEXT(VLOOKUP(ROUND(_xlfn.NUMBERVALUE(M144),-0.1),'LIST FISCAL YEAR DAYS'!$E$2:$F$2000,2,FALSE),"mm/dd/yyyy")</f>
        <v>04/29/2026</v>
      </c>
      <c r="P144" s="25">
        <v>173.96516418457031</v>
      </c>
      <c r="Q144" s="25">
        <v>33.979740142822266</v>
      </c>
      <c r="R144" s="9"/>
    </row>
    <row r="145" spans="1:18" x14ac:dyDescent="0.25">
      <c r="A145" s="9">
        <v>120481002</v>
      </c>
      <c r="B145" s="9"/>
      <c r="C145" s="9" t="s">
        <v>271</v>
      </c>
      <c r="D145" s="9" t="s">
        <v>980</v>
      </c>
      <c r="E145" s="9" t="s">
        <v>938</v>
      </c>
      <c r="F145" s="25">
        <v>1552942</v>
      </c>
      <c r="G145" s="25">
        <v>18336338</v>
      </c>
      <c r="H145" s="25">
        <v>6437890</v>
      </c>
      <c r="I145" s="25">
        <v>18894756</v>
      </c>
      <c r="J145" s="25">
        <v>935843.375</v>
      </c>
      <c r="K145" s="25">
        <v>200.43218994140625</v>
      </c>
      <c r="L145" s="25">
        <v>76.390632629394531</v>
      </c>
      <c r="M145" s="25">
        <f t="shared" si="6"/>
        <v>276.82282257080078</v>
      </c>
      <c r="N145" s="52">
        <f t="shared" ca="1" si="5"/>
        <v>156.82282257080078</v>
      </c>
      <c r="O145" s="52" t="str">
        <f>TEXT(VLOOKUP(ROUND(_xlfn.NUMBERVALUE(M145),-0.1),'LIST FISCAL YEAR DAYS'!$E$2:$F$2000,2,FALSE),"mm/dd/yyyy")</f>
        <v>04/03/2026</v>
      </c>
      <c r="P145" s="25">
        <v>114.46122741699219</v>
      </c>
      <c r="Q145" s="25">
        <v>23.892026901245117</v>
      </c>
      <c r="R145" s="9"/>
    </row>
    <row r="146" spans="1:18" x14ac:dyDescent="0.25">
      <c r="A146" s="9">
        <v>101631003</v>
      </c>
      <c r="B146" s="9"/>
      <c r="C146" s="9" t="s">
        <v>439</v>
      </c>
      <c r="D146" s="9" t="s">
        <v>980</v>
      </c>
      <c r="E146" s="9" t="s">
        <v>931</v>
      </c>
      <c r="F146" s="25">
        <v>207409.796875</v>
      </c>
      <c r="G146" s="25">
        <v>2460111</v>
      </c>
      <c r="H146" s="25">
        <v>561560.4375</v>
      </c>
      <c r="I146" s="25">
        <v>2317656.75</v>
      </c>
      <c r="J146" s="25">
        <v>58271.00390625</v>
      </c>
      <c r="K146" s="25">
        <v>73.062271118164063</v>
      </c>
      <c r="L146" s="25">
        <v>0</v>
      </c>
      <c r="M146" s="25">
        <f t="shared" si="6"/>
        <v>73.062271118164063</v>
      </c>
      <c r="N146" s="52" t="str">
        <f t="shared" ca="1" si="5"/>
        <v>Out</v>
      </c>
      <c r="O146" s="52" t="str">
        <f>TEXT(VLOOKUP(ROUND(_xlfn.NUMBERVALUE(M146),-0.1),'LIST FISCAL YEAR DAYS'!$E$2:$F$2000,2,FALSE),"mm/dd/yyyy")</f>
        <v>09/11/2025</v>
      </c>
      <c r="P146" s="25">
        <v>80.347335815429688</v>
      </c>
      <c r="Q146" s="25">
        <v>12.139725685119629</v>
      </c>
      <c r="R146" s="9"/>
    </row>
    <row r="147" spans="1:18" x14ac:dyDescent="0.25">
      <c r="A147" s="9">
        <v>127041503</v>
      </c>
      <c r="B147" s="9"/>
      <c r="C147" s="9" t="s">
        <v>98</v>
      </c>
      <c r="D147" s="9" t="s">
        <v>980</v>
      </c>
      <c r="E147" s="9" t="s">
        <v>933</v>
      </c>
      <c r="F147" s="25">
        <v>353211.90625</v>
      </c>
      <c r="G147" s="25">
        <v>4843797</v>
      </c>
      <c r="H147" s="25">
        <v>1223720.875</v>
      </c>
      <c r="I147" s="25">
        <v>4935996</v>
      </c>
      <c r="J147" s="25">
        <v>91446.5</v>
      </c>
      <c r="K147" s="25">
        <v>60.183856964111328</v>
      </c>
      <c r="L147" s="25">
        <v>148.11128234863281</v>
      </c>
      <c r="M147" s="25">
        <f t="shared" si="6"/>
        <v>208.29513931274414</v>
      </c>
      <c r="N147" s="52">
        <f t="shared" ca="1" si="5"/>
        <v>88.295139312744141</v>
      </c>
      <c r="O147" s="52" t="str">
        <f>TEXT(VLOOKUP(ROUND(_xlfn.NUMBERVALUE(M147),-0.1),'LIST FISCAL YEAR DAYS'!$E$2:$F$2000,2,FALSE),"mm/dd/yyyy")</f>
        <v>01/24/2026</v>
      </c>
      <c r="P147" s="25">
        <v>207.51226806640625</v>
      </c>
      <c r="Q147" s="25">
        <v>37.832294464111328</v>
      </c>
      <c r="R147" s="9"/>
    </row>
    <row r="148" spans="1:18" x14ac:dyDescent="0.25">
      <c r="A148" s="9">
        <v>115210503</v>
      </c>
      <c r="B148" s="9"/>
      <c r="C148" s="9" t="s">
        <v>385</v>
      </c>
      <c r="D148" s="9" t="s">
        <v>980</v>
      </c>
      <c r="E148" s="9" t="s">
        <v>937</v>
      </c>
      <c r="F148" s="25">
        <v>406714.34375</v>
      </c>
      <c r="G148" s="25">
        <v>3418468.5</v>
      </c>
      <c r="H148" s="25">
        <v>1223342.875</v>
      </c>
      <c r="I148" s="25">
        <v>3164425</v>
      </c>
      <c r="J148" s="25">
        <v>170452.4375</v>
      </c>
      <c r="K148" s="25">
        <v>178.63589477539063</v>
      </c>
      <c r="L148" s="25">
        <v>103.27216339111328</v>
      </c>
      <c r="M148" s="25">
        <f t="shared" si="6"/>
        <v>281.90805816650391</v>
      </c>
      <c r="N148" s="52">
        <f t="shared" ca="1" si="5"/>
        <v>161.90805816650391</v>
      </c>
      <c r="O148" s="52" t="str">
        <f>TEXT(VLOOKUP(ROUND(_xlfn.NUMBERVALUE(M148),-0.1),'LIST FISCAL YEAR DAYS'!$E$2:$F$2000,2,FALSE),"mm/dd/yyyy")</f>
        <v>04/08/2026</v>
      </c>
      <c r="P148" s="25">
        <v>112.74676513671875</v>
      </c>
      <c r="Q148" s="25">
        <v>19.321664810180664</v>
      </c>
      <c r="R148" s="9"/>
    </row>
    <row r="149" spans="1:18" x14ac:dyDescent="0.25">
      <c r="A149" s="9">
        <v>127041603</v>
      </c>
      <c r="B149" s="9"/>
      <c r="C149" s="9" t="s">
        <v>243</v>
      </c>
      <c r="D149" s="9" t="s">
        <v>980</v>
      </c>
      <c r="E149" s="9" t="s">
        <v>933</v>
      </c>
      <c r="F149" s="25">
        <v>317328.15625</v>
      </c>
      <c r="G149" s="25">
        <v>3226432.25</v>
      </c>
      <c r="H149" s="25">
        <v>1062437.375</v>
      </c>
      <c r="I149" s="25">
        <v>3029106</v>
      </c>
      <c r="J149" s="25">
        <v>113770.046875</v>
      </c>
      <c r="K149" s="25">
        <v>142.17982482910156</v>
      </c>
      <c r="L149" s="25">
        <v>49.17657470703125</v>
      </c>
      <c r="M149" s="25">
        <f t="shared" si="6"/>
        <v>191.35639953613281</v>
      </c>
      <c r="N149" s="52">
        <f t="shared" ca="1" si="5"/>
        <v>71.356399536132813</v>
      </c>
      <c r="O149" s="52" t="str">
        <f>TEXT(VLOOKUP(ROUND(_xlfn.NUMBERVALUE(M149),-0.1),'LIST FISCAL YEAR DAYS'!$E$2:$F$2000,2,FALSE),"mm/dd/yyyy")</f>
        <v>01/07/2026</v>
      </c>
      <c r="P149" s="25">
        <v>99.70074462890625</v>
      </c>
      <c r="Q149" s="25">
        <v>22.276882171630859</v>
      </c>
      <c r="R149" s="9"/>
    </row>
    <row r="150" spans="1:18" x14ac:dyDescent="0.25">
      <c r="A150" s="9">
        <v>108110603</v>
      </c>
      <c r="B150" s="9"/>
      <c r="C150" s="9" t="s">
        <v>465</v>
      </c>
      <c r="D150" s="9" t="s">
        <v>980</v>
      </c>
      <c r="E150" s="9" t="s">
        <v>936</v>
      </c>
      <c r="F150" s="25">
        <v>112897.796875</v>
      </c>
      <c r="G150" s="25">
        <v>1810619.75</v>
      </c>
      <c r="H150" s="25">
        <v>361645.6875</v>
      </c>
      <c r="I150" s="25">
        <v>1762628.25</v>
      </c>
      <c r="J150" s="25">
        <v>35355.1015625</v>
      </c>
      <c r="K150" s="25">
        <v>36.367935180664063</v>
      </c>
      <c r="L150" s="25">
        <v>362.74411010742188</v>
      </c>
      <c r="M150" s="25">
        <f t="shared" si="6"/>
        <v>399.11204528808594</v>
      </c>
      <c r="N150" s="52">
        <f t="shared" ref="N150:N212" ca="1" si="7">IF(M150-$N$2&gt;0,M150-$N$2,"Out")</f>
        <v>279.11204528808594</v>
      </c>
      <c r="O150" s="52" t="str">
        <f>TEXT(VLOOKUP(ROUND(_xlfn.NUMBERVALUE(M150),-0.1),'LIST FISCAL YEAR DAYS'!$E$2:$F$2000,2,FALSE),"mm/dd/yyyy")</f>
        <v>08/03/2026</v>
      </c>
      <c r="P150" s="25">
        <v>101.20698547363281</v>
      </c>
      <c r="Q150" s="25">
        <v>19.657600402832031</v>
      </c>
      <c r="R150" s="9"/>
    </row>
    <row r="151" spans="1:18" x14ac:dyDescent="0.25">
      <c r="A151" s="9">
        <v>116191203</v>
      </c>
      <c r="B151" s="9"/>
      <c r="C151" s="9" t="s">
        <v>403</v>
      </c>
      <c r="D151" s="9" t="s">
        <v>980</v>
      </c>
      <c r="E151" s="9" t="s">
        <v>939</v>
      </c>
      <c r="F151" s="25">
        <v>176710.953125</v>
      </c>
      <c r="G151" s="25">
        <v>2410024</v>
      </c>
      <c r="H151" s="25">
        <v>639456.75</v>
      </c>
      <c r="I151" s="25">
        <v>2387829.5</v>
      </c>
      <c r="J151" s="25">
        <v>85322.109375</v>
      </c>
      <c r="K151" s="25">
        <v>148.41401672363281</v>
      </c>
      <c r="L151" s="25">
        <v>116.99127960205078</v>
      </c>
      <c r="M151" s="25">
        <f t="shared" si="6"/>
        <v>265.40529632568359</v>
      </c>
      <c r="N151" s="52">
        <f t="shared" ca="1" si="7"/>
        <v>145.40529632568359</v>
      </c>
      <c r="O151" s="52" t="str">
        <f>TEXT(VLOOKUP(ROUND(_xlfn.NUMBERVALUE(M151),-0.1),'LIST FISCAL YEAR DAYS'!$E$2:$F$2000,2,FALSE),"mm/dd/yyyy")</f>
        <v>03/22/2026</v>
      </c>
      <c r="P151" s="25">
        <v>116.65493774414063</v>
      </c>
      <c r="Q151" s="25">
        <v>18.458009719848633</v>
      </c>
      <c r="R151" s="9"/>
    </row>
    <row r="152" spans="1:18" x14ac:dyDescent="0.25">
      <c r="A152" s="9">
        <v>129540803</v>
      </c>
      <c r="B152" s="9"/>
      <c r="C152" s="9" t="s">
        <v>277</v>
      </c>
      <c r="D152" s="9" t="s">
        <v>980</v>
      </c>
      <c r="E152" s="9" t="s">
        <v>938</v>
      </c>
      <c r="F152" s="25">
        <v>306091.8125</v>
      </c>
      <c r="G152" s="25">
        <v>3174110.5</v>
      </c>
      <c r="H152" s="25">
        <v>1052955.625</v>
      </c>
      <c r="I152" s="25">
        <v>2852500</v>
      </c>
      <c r="J152" s="25">
        <v>148774.328125</v>
      </c>
      <c r="K152" s="25">
        <v>147.43693542480469</v>
      </c>
      <c r="L152" s="25">
        <v>34.967094421386719</v>
      </c>
      <c r="M152" s="25">
        <f t="shared" si="6"/>
        <v>182.40402984619141</v>
      </c>
      <c r="N152" s="52">
        <f t="shared" ca="1" si="7"/>
        <v>62.404029846191406</v>
      </c>
      <c r="O152" s="52" t="str">
        <f>TEXT(VLOOKUP(ROUND(_xlfn.NUMBERVALUE(M152),-0.1),'LIST FISCAL YEAR DAYS'!$E$2:$F$2000,2,FALSE),"mm/dd/yyyy")</f>
        <v>12/29/2025</v>
      </c>
      <c r="P152" s="25">
        <v>129.81004333496094</v>
      </c>
      <c r="Q152" s="25">
        <v>23.403301239013672</v>
      </c>
      <c r="R152" s="9"/>
    </row>
    <row r="153" spans="1:18" x14ac:dyDescent="0.25">
      <c r="A153" s="9">
        <v>119581003</v>
      </c>
      <c r="B153" s="9"/>
      <c r="C153" s="9" t="s">
        <v>261</v>
      </c>
      <c r="D153" s="9" t="s">
        <v>980</v>
      </c>
      <c r="E153" s="9" t="s">
        <v>939</v>
      </c>
      <c r="F153" s="25">
        <v>141463.953125</v>
      </c>
      <c r="G153" s="25">
        <v>2229095</v>
      </c>
      <c r="H153" s="25">
        <v>630731.6875</v>
      </c>
      <c r="I153" s="25">
        <v>2082551.375</v>
      </c>
      <c r="J153" s="25">
        <v>58774.859375</v>
      </c>
      <c r="K153" s="25">
        <v>106.43372344970703</v>
      </c>
      <c r="L153" s="25">
        <v>91.931770324707031</v>
      </c>
      <c r="M153" s="25">
        <f t="shared" si="6"/>
        <v>198.36549377441406</v>
      </c>
      <c r="N153" s="52">
        <f t="shared" ca="1" si="7"/>
        <v>78.365493774414063</v>
      </c>
      <c r="O153" s="52" t="str">
        <f>TEXT(VLOOKUP(ROUND(_xlfn.NUMBERVALUE(M153),-0.1),'LIST FISCAL YEAR DAYS'!$E$2:$F$2000,2,FALSE),"mm/dd/yyyy")</f>
        <v>01/14/2026</v>
      </c>
      <c r="P153" s="25">
        <v>139.48837280273438</v>
      </c>
      <c r="Q153" s="25">
        <v>26.452491760253906</v>
      </c>
      <c r="R153" s="9"/>
    </row>
    <row r="154" spans="1:18" x14ac:dyDescent="0.25">
      <c r="A154" s="9">
        <v>114060753</v>
      </c>
      <c r="B154" s="9"/>
      <c r="C154" s="9" t="s">
        <v>386</v>
      </c>
      <c r="D154" s="9" t="s">
        <v>980</v>
      </c>
      <c r="E154" s="9" t="s">
        <v>938</v>
      </c>
      <c r="F154" s="25">
        <v>787239</v>
      </c>
      <c r="G154" s="25">
        <v>6692011</v>
      </c>
      <c r="H154" s="25">
        <v>2777990</v>
      </c>
      <c r="I154" s="25">
        <v>6597303</v>
      </c>
      <c r="J154" s="25">
        <v>361533.5625</v>
      </c>
      <c r="K154" s="25">
        <v>232.7288818359375</v>
      </c>
      <c r="L154" s="25">
        <v>80.238235473632813</v>
      </c>
      <c r="M154" s="25">
        <f t="shared" si="6"/>
        <v>312.96711730957031</v>
      </c>
      <c r="N154" s="52">
        <f t="shared" ca="1" si="7"/>
        <v>192.96711730957031</v>
      </c>
      <c r="O154" s="52" t="str">
        <f>TEXT(VLOOKUP(ROUND(_xlfn.NUMBERVALUE(M154),-0.1),'LIST FISCAL YEAR DAYS'!$E$2:$F$2000,2,FALSE),"mm/dd/yyyy")</f>
        <v>05/09/2026</v>
      </c>
      <c r="P154" s="25">
        <v>183.27206420898438</v>
      </c>
      <c r="Q154" s="25">
        <v>35.832202911376953</v>
      </c>
      <c r="R154" s="9"/>
    </row>
    <row r="155" spans="1:18" x14ac:dyDescent="0.25">
      <c r="A155" s="9">
        <v>109420803</v>
      </c>
      <c r="B155" s="9"/>
      <c r="C155" s="9" t="s">
        <v>72</v>
      </c>
      <c r="D155" s="9" t="s">
        <v>980</v>
      </c>
      <c r="E155" s="9" t="s">
        <v>935</v>
      </c>
      <c r="F155" s="25">
        <v>416190.90625</v>
      </c>
      <c r="G155" s="25">
        <v>4930741.5</v>
      </c>
      <c r="H155" s="25">
        <v>1563111.25</v>
      </c>
      <c r="I155" s="25">
        <v>4947439.5</v>
      </c>
      <c r="J155" s="25">
        <v>124284.03125</v>
      </c>
      <c r="K155" s="25">
        <v>69.203567504882813</v>
      </c>
      <c r="L155" s="25">
        <v>122.62877655029297</v>
      </c>
      <c r="M155" s="25">
        <f t="shared" si="6"/>
        <v>191.83234405517578</v>
      </c>
      <c r="N155" s="52">
        <f t="shared" ca="1" si="7"/>
        <v>71.832344055175781</v>
      </c>
      <c r="O155" s="52" t="str">
        <f>TEXT(VLOOKUP(ROUND(_xlfn.NUMBERVALUE(M155),-0.1),'LIST FISCAL YEAR DAYS'!$E$2:$F$2000,2,FALSE),"mm/dd/yyyy")</f>
        <v>01/08/2026</v>
      </c>
      <c r="P155" s="25">
        <v>70.490341186523438</v>
      </c>
      <c r="Q155" s="25">
        <v>11.650477409362793</v>
      </c>
      <c r="R155" s="9"/>
    </row>
    <row r="156" spans="1:18" x14ac:dyDescent="0.25">
      <c r="A156" s="9">
        <v>114060853</v>
      </c>
      <c r="B156" s="9"/>
      <c r="C156" s="9" t="s">
        <v>318</v>
      </c>
      <c r="D156" s="9" t="s">
        <v>980</v>
      </c>
      <c r="E156" s="9" t="s">
        <v>938</v>
      </c>
      <c r="F156" s="25">
        <v>206522.703125</v>
      </c>
      <c r="G156" s="25">
        <v>1726926</v>
      </c>
      <c r="H156" s="25">
        <v>727616.1875</v>
      </c>
      <c r="I156" s="25">
        <v>1609332.375</v>
      </c>
      <c r="J156" s="25">
        <v>94857.859375</v>
      </c>
      <c r="K156" s="25">
        <v>211.38285827636719</v>
      </c>
      <c r="L156" s="25">
        <v>130.58140563964844</v>
      </c>
      <c r="M156" s="25">
        <f t="shared" si="6"/>
        <v>341.96426391601563</v>
      </c>
      <c r="N156" s="52">
        <f t="shared" ca="1" si="7"/>
        <v>221.96426391601563</v>
      </c>
      <c r="O156" s="52" t="str">
        <f>TEXT(VLOOKUP(ROUND(_xlfn.NUMBERVALUE(M156),-0.1),'LIST FISCAL YEAR DAYS'!$E$2:$F$2000,2,FALSE),"mm/dd/yyyy")</f>
        <v>06/07/2026</v>
      </c>
      <c r="P156" s="25">
        <v>113.97419738769531</v>
      </c>
      <c r="Q156" s="25">
        <v>23.995100021362305</v>
      </c>
      <c r="R156" s="9"/>
    </row>
    <row r="157" spans="1:18" x14ac:dyDescent="0.25">
      <c r="A157" s="9">
        <v>103021453</v>
      </c>
      <c r="B157" s="9"/>
      <c r="C157" s="9" t="s">
        <v>145</v>
      </c>
      <c r="D157" s="9" t="s">
        <v>980</v>
      </c>
      <c r="E157" s="9" t="s">
        <v>932</v>
      </c>
      <c r="F157" s="25">
        <v>182259.90625</v>
      </c>
      <c r="G157" s="25">
        <v>2497340</v>
      </c>
      <c r="H157" s="25">
        <v>809967</v>
      </c>
      <c r="I157" s="25">
        <v>2614256.25</v>
      </c>
      <c r="J157" s="25">
        <v>74855.1171875</v>
      </c>
      <c r="K157" s="25">
        <v>190.14813232421875</v>
      </c>
      <c r="L157" s="25">
        <v>106.29664611816406</v>
      </c>
      <c r="M157" s="25">
        <f t="shared" si="6"/>
        <v>296.44477844238281</v>
      </c>
      <c r="N157" s="52">
        <f t="shared" ca="1" si="7"/>
        <v>176.44477844238281</v>
      </c>
      <c r="O157" s="52" t="str">
        <f>TEXT(VLOOKUP(ROUND(_xlfn.NUMBERVALUE(M157),-0.1),'LIST FISCAL YEAR DAYS'!$E$2:$F$2000,2,FALSE),"mm/dd/yyyy")</f>
        <v>04/22/2026</v>
      </c>
      <c r="P157" s="25">
        <v>134.24032592773438</v>
      </c>
      <c r="Q157" s="25">
        <v>24.53526496887207</v>
      </c>
      <c r="R157" s="9"/>
    </row>
    <row r="158" spans="1:18" x14ac:dyDescent="0.25">
      <c r="A158" s="9">
        <v>122091303</v>
      </c>
      <c r="B158" s="9"/>
      <c r="C158" s="9" t="s">
        <v>106</v>
      </c>
      <c r="D158" s="9" t="s">
        <v>980</v>
      </c>
      <c r="E158" s="9" t="s">
        <v>940</v>
      </c>
      <c r="F158" s="25">
        <v>203190.15625</v>
      </c>
      <c r="G158" s="25">
        <v>2070016.25</v>
      </c>
      <c r="H158" s="25">
        <v>782653.75</v>
      </c>
      <c r="I158" s="25">
        <v>2074393</v>
      </c>
      <c r="J158" s="25">
        <v>77858.1796875</v>
      </c>
      <c r="K158" s="25">
        <v>144.38276672363281</v>
      </c>
      <c r="L158" s="25">
        <v>7.500727653503418</v>
      </c>
      <c r="M158" s="25">
        <f t="shared" si="6"/>
        <v>151.88349437713623</v>
      </c>
      <c r="N158" s="52">
        <f t="shared" ca="1" si="7"/>
        <v>31.88349437713623</v>
      </c>
      <c r="O158" s="52" t="str">
        <f>TEXT(VLOOKUP(ROUND(_xlfn.NUMBERVALUE(M158),-0.1),'LIST FISCAL YEAR DAYS'!$E$2:$F$2000,2,FALSE),"mm/dd/yyyy")</f>
        <v>11/29/2025</v>
      </c>
      <c r="P158" s="25">
        <v>81.565834045410156</v>
      </c>
      <c r="Q158" s="25">
        <v>14.443873405456543</v>
      </c>
      <c r="R158" s="9"/>
    </row>
    <row r="159" spans="1:18" x14ac:dyDescent="0.25">
      <c r="A159" s="9">
        <v>122091352</v>
      </c>
      <c r="B159" s="9"/>
      <c r="C159" s="9" t="s">
        <v>265</v>
      </c>
      <c r="D159" s="9" t="s">
        <v>980</v>
      </c>
      <c r="E159" s="9" t="s">
        <v>940</v>
      </c>
      <c r="F159" s="25">
        <v>1019785.1875</v>
      </c>
      <c r="G159" s="25">
        <v>10020397</v>
      </c>
      <c r="H159" s="25">
        <v>3474747.5</v>
      </c>
      <c r="I159" s="25">
        <v>10545432</v>
      </c>
      <c r="J159" s="25">
        <v>484313.5</v>
      </c>
      <c r="K159" s="25">
        <v>176.12060546875</v>
      </c>
      <c r="L159" s="25">
        <v>86.755935668945313</v>
      </c>
      <c r="M159" s="25">
        <f t="shared" si="6"/>
        <v>262.87654113769531</v>
      </c>
      <c r="N159" s="52">
        <f t="shared" ca="1" si="7"/>
        <v>142.87654113769531</v>
      </c>
      <c r="O159" s="52" t="str">
        <f>TEXT(VLOOKUP(ROUND(_xlfn.NUMBERVALUE(M159),-0.1),'LIST FISCAL YEAR DAYS'!$E$2:$F$2000,2,FALSE),"mm/dd/yyyy")</f>
        <v>03/20/2026</v>
      </c>
      <c r="P159" s="25">
        <v>188.67543029785156</v>
      </c>
      <c r="Q159" s="25">
        <v>42.282962799072266</v>
      </c>
      <c r="R159" s="9"/>
    </row>
    <row r="160" spans="1:18" x14ac:dyDescent="0.25">
      <c r="A160" s="9">
        <v>106330703</v>
      </c>
      <c r="B160" s="9"/>
      <c r="C160" s="9" t="s">
        <v>151</v>
      </c>
      <c r="D160" s="9" t="s">
        <v>980</v>
      </c>
      <c r="E160" s="9" t="s">
        <v>936</v>
      </c>
      <c r="F160" s="25">
        <v>132091.796875</v>
      </c>
      <c r="G160" s="25">
        <v>2065557.875</v>
      </c>
      <c r="H160" s="25">
        <v>516667.125</v>
      </c>
      <c r="I160" s="25">
        <v>2007410.5</v>
      </c>
      <c r="J160" s="25">
        <v>47956.140625</v>
      </c>
      <c r="K160" s="25">
        <v>60.959743499755859</v>
      </c>
      <c r="L160" s="25">
        <v>193.40434265136719</v>
      </c>
      <c r="M160" s="25">
        <f t="shared" si="6"/>
        <v>254.36408615112305</v>
      </c>
      <c r="N160" s="52">
        <f t="shared" ca="1" si="7"/>
        <v>134.36408615112305</v>
      </c>
      <c r="O160" s="52" t="str">
        <f>TEXT(VLOOKUP(ROUND(_xlfn.NUMBERVALUE(M160),-0.1),'LIST FISCAL YEAR DAYS'!$E$2:$F$2000,2,FALSE),"mm/dd/yyyy")</f>
        <v>03/11/2026</v>
      </c>
      <c r="P160" s="25">
        <v>129.28494262695313</v>
      </c>
      <c r="Q160" s="25">
        <v>25.791263580322266</v>
      </c>
      <c r="R160" s="9"/>
    </row>
    <row r="161" spans="1:18" x14ac:dyDescent="0.25">
      <c r="A161" s="9">
        <v>106330803</v>
      </c>
      <c r="B161" s="9"/>
      <c r="C161" s="9" t="s">
        <v>487</v>
      </c>
      <c r="D161" s="9" t="s">
        <v>980</v>
      </c>
      <c r="E161" s="9" t="s">
        <v>936</v>
      </c>
      <c r="F161" s="25">
        <v>217045.046875</v>
      </c>
      <c r="G161" s="25">
        <v>3235991.75</v>
      </c>
      <c r="H161" s="25">
        <v>714692.3125</v>
      </c>
      <c r="I161" s="25">
        <v>3175043.25</v>
      </c>
      <c r="J161" s="25">
        <v>78024.875</v>
      </c>
      <c r="K161" s="25">
        <v>84.572463989257813</v>
      </c>
      <c r="L161" s="25">
        <v>168.59457397460938</v>
      </c>
      <c r="M161" s="25">
        <f t="shared" si="6"/>
        <v>253.16703796386719</v>
      </c>
      <c r="N161" s="52">
        <f t="shared" ca="1" si="7"/>
        <v>133.16703796386719</v>
      </c>
      <c r="O161" s="52" t="str">
        <f>TEXT(VLOOKUP(ROUND(_xlfn.NUMBERVALUE(M161),-0.1),'LIST FISCAL YEAR DAYS'!$E$2:$F$2000,2,FALSE),"mm/dd/yyyy")</f>
        <v>03/10/2026</v>
      </c>
      <c r="P161" s="25">
        <v>279.21124267578125</v>
      </c>
      <c r="Q161" s="25">
        <v>49.789981842041016</v>
      </c>
      <c r="R161" s="9"/>
    </row>
    <row r="162" spans="1:18" x14ac:dyDescent="0.25">
      <c r="A162" s="9">
        <v>101260803</v>
      </c>
      <c r="B162" s="9"/>
      <c r="C162" s="9" t="s">
        <v>387</v>
      </c>
      <c r="D162" s="9" t="s">
        <v>980</v>
      </c>
      <c r="E162" s="9" t="s">
        <v>931</v>
      </c>
      <c r="F162" s="25">
        <v>311895.59375</v>
      </c>
      <c r="G162" s="25">
        <v>4390962.5</v>
      </c>
      <c r="H162" s="25">
        <v>970716.5</v>
      </c>
      <c r="I162" s="25">
        <v>4236359</v>
      </c>
      <c r="J162" s="25">
        <v>99610.078125</v>
      </c>
      <c r="K162" s="25">
        <v>49.695194244384766</v>
      </c>
      <c r="L162" s="25">
        <v>54.369197845458984</v>
      </c>
      <c r="M162" s="25">
        <f t="shared" si="6"/>
        <v>104.06439208984375</v>
      </c>
      <c r="N162" s="52" t="str">
        <f t="shared" ca="1" si="7"/>
        <v>Out</v>
      </c>
      <c r="O162" s="52" t="str">
        <f>TEXT(VLOOKUP(ROUND(_xlfn.NUMBERVALUE(M162),-0.1),'LIST FISCAL YEAR DAYS'!$E$2:$F$2000,2,FALSE),"mm/dd/yyyy")</f>
        <v>10/12/2025</v>
      </c>
      <c r="P162" s="25">
        <v>179.74087524414063</v>
      </c>
      <c r="Q162" s="25">
        <v>49.137134552001953</v>
      </c>
      <c r="R162" s="9"/>
    </row>
    <row r="163" spans="1:18" x14ac:dyDescent="0.25">
      <c r="A163" s="9">
        <v>101631203</v>
      </c>
      <c r="B163" s="9"/>
      <c r="C163" s="9" t="s">
        <v>426</v>
      </c>
      <c r="D163" s="9" t="s">
        <v>980</v>
      </c>
      <c r="E163" s="9" t="s">
        <v>931</v>
      </c>
      <c r="F163" s="25">
        <v>165827.703125</v>
      </c>
      <c r="G163" s="25">
        <v>1838868.25</v>
      </c>
      <c r="H163" s="25">
        <v>554802.1875</v>
      </c>
      <c r="I163" s="25">
        <v>1711756.25</v>
      </c>
      <c r="J163" s="25">
        <v>63642.234375</v>
      </c>
      <c r="K163" s="25">
        <v>139.38648986816406</v>
      </c>
      <c r="L163" s="25">
        <v>99.634529113769531</v>
      </c>
      <c r="M163" s="25">
        <f t="shared" si="6"/>
        <v>239.02101898193359</v>
      </c>
      <c r="N163" s="52">
        <f t="shared" ca="1" si="7"/>
        <v>119.02101898193359</v>
      </c>
      <c r="O163" s="52" t="str">
        <f>TEXT(VLOOKUP(ROUND(_xlfn.NUMBERVALUE(M163),-0.1),'LIST FISCAL YEAR DAYS'!$E$2:$F$2000,2,FALSE),"mm/dd/yyyy")</f>
        <v>02/24/2026</v>
      </c>
      <c r="P163" s="25">
        <v>84.135765075683594</v>
      </c>
      <c r="Q163" s="25">
        <v>15.736676216125488</v>
      </c>
      <c r="R163" s="9"/>
    </row>
    <row r="164" spans="1:18" x14ac:dyDescent="0.25">
      <c r="A164" s="9">
        <v>107650703</v>
      </c>
      <c r="B164" s="9"/>
      <c r="C164" s="9" t="s">
        <v>141</v>
      </c>
      <c r="D164" s="9" t="s">
        <v>980</v>
      </c>
      <c r="E164" s="9" t="s">
        <v>931</v>
      </c>
      <c r="F164" s="25">
        <v>232969.046875</v>
      </c>
      <c r="G164" s="25">
        <v>2183479</v>
      </c>
      <c r="H164" s="25">
        <v>870220.3125</v>
      </c>
      <c r="I164" s="25">
        <v>2081993.5</v>
      </c>
      <c r="J164" s="25">
        <v>91939.265625</v>
      </c>
      <c r="K164" s="25">
        <v>182.18330383300781</v>
      </c>
      <c r="L164" s="25">
        <v>37.362316131591797</v>
      </c>
      <c r="M164" s="25">
        <f t="shared" si="6"/>
        <v>219.54561996459961</v>
      </c>
      <c r="N164" s="52">
        <f t="shared" ca="1" si="7"/>
        <v>99.545619964599609</v>
      </c>
      <c r="O164" s="52" t="str">
        <f>TEXT(VLOOKUP(ROUND(_xlfn.NUMBERVALUE(M164),-0.1),'LIST FISCAL YEAR DAYS'!$E$2:$F$2000,2,FALSE),"mm/dd/yyyy")</f>
        <v>02/05/2026</v>
      </c>
      <c r="P164" s="25">
        <v>105.02733612060547</v>
      </c>
      <c r="Q164" s="25">
        <v>24.26171875</v>
      </c>
      <c r="R164" s="9"/>
    </row>
    <row r="165" spans="1:18" x14ac:dyDescent="0.25">
      <c r="A165" s="9">
        <v>104101252</v>
      </c>
      <c r="B165" s="9"/>
      <c r="C165" s="9" t="s">
        <v>275</v>
      </c>
      <c r="D165" s="9" t="s">
        <v>980</v>
      </c>
      <c r="E165" s="9" t="s">
        <v>933</v>
      </c>
      <c r="F165" s="25">
        <v>848146.9375</v>
      </c>
      <c r="G165" s="25">
        <v>8624903</v>
      </c>
      <c r="H165" s="25">
        <v>2732609.75</v>
      </c>
      <c r="I165" s="25">
        <v>8542880</v>
      </c>
      <c r="J165" s="25">
        <v>299838.125</v>
      </c>
      <c r="K165" s="25">
        <v>146.13151550292969</v>
      </c>
      <c r="L165" s="25">
        <v>74.098640441894531</v>
      </c>
      <c r="M165" s="25">
        <f t="shared" si="6"/>
        <v>220.23015594482422</v>
      </c>
      <c r="N165" s="52">
        <f t="shared" ca="1" si="7"/>
        <v>100.23015594482422</v>
      </c>
      <c r="O165" s="52" t="str">
        <f>TEXT(VLOOKUP(ROUND(_xlfn.NUMBERVALUE(M165),-0.1),'LIST FISCAL YEAR DAYS'!$E$2:$F$2000,2,FALSE),"mm/dd/yyyy")</f>
        <v>02/05/2026</v>
      </c>
      <c r="P165" s="25">
        <v>112.18279266357422</v>
      </c>
      <c r="Q165" s="25">
        <v>32.150241851806641</v>
      </c>
      <c r="R165" s="9"/>
    </row>
    <row r="166" spans="1:18" x14ac:dyDescent="0.25">
      <c r="A166" s="9">
        <v>101631503</v>
      </c>
      <c r="B166" s="9"/>
      <c r="C166" s="9" t="s">
        <v>459</v>
      </c>
      <c r="D166" s="9" t="s">
        <v>980</v>
      </c>
      <c r="E166" s="9" t="s">
        <v>931</v>
      </c>
      <c r="F166" s="25">
        <v>135667.796875</v>
      </c>
      <c r="G166" s="25">
        <v>2027777.75</v>
      </c>
      <c r="H166" s="25">
        <v>440523.3125</v>
      </c>
      <c r="I166" s="25">
        <v>1951945</v>
      </c>
      <c r="J166" s="25">
        <v>46772.421875</v>
      </c>
      <c r="K166" s="25">
        <v>114.57343292236328</v>
      </c>
      <c r="L166" s="25">
        <v>79.865158081054688</v>
      </c>
      <c r="M166" s="25">
        <f t="shared" si="6"/>
        <v>194.43859100341797</v>
      </c>
      <c r="N166" s="52">
        <f t="shared" ca="1" si="7"/>
        <v>74.438591003417969</v>
      </c>
      <c r="O166" s="52" t="str">
        <f>TEXT(VLOOKUP(ROUND(_xlfn.NUMBERVALUE(M166),-0.1),'LIST FISCAL YEAR DAYS'!$E$2:$F$2000,2,FALSE),"mm/dd/yyyy")</f>
        <v>01/10/2026</v>
      </c>
      <c r="P166" s="25">
        <v>83.051994323730469</v>
      </c>
      <c r="Q166" s="25">
        <v>12.15506649017334</v>
      </c>
      <c r="R166" s="9"/>
    </row>
    <row r="167" spans="1:18" x14ac:dyDescent="0.25">
      <c r="A167" s="9">
        <v>108111203</v>
      </c>
      <c r="B167" s="9"/>
      <c r="C167" s="9" t="s">
        <v>266</v>
      </c>
      <c r="D167" s="9" t="s">
        <v>980</v>
      </c>
      <c r="E167" s="9" t="s">
        <v>936</v>
      </c>
      <c r="F167" s="25">
        <v>189694.046875</v>
      </c>
      <c r="G167" s="25">
        <v>2578897.75</v>
      </c>
      <c r="H167" s="25">
        <v>707112.4375</v>
      </c>
      <c r="I167" s="25">
        <v>2368133.75</v>
      </c>
      <c r="J167" s="25">
        <v>68702.984375</v>
      </c>
      <c r="K167" s="25">
        <v>69.006591796875</v>
      </c>
      <c r="L167" s="25">
        <v>73.656730651855469</v>
      </c>
      <c r="M167" s="25">
        <f t="shared" si="6"/>
        <v>142.66332244873047</v>
      </c>
      <c r="N167" s="52">
        <f t="shared" ca="1" si="7"/>
        <v>22.663322448730469</v>
      </c>
      <c r="O167" s="52" t="str">
        <f>TEXT(VLOOKUP(ROUND(_xlfn.NUMBERVALUE(M167),-0.1),'LIST FISCAL YEAR DAYS'!$E$2:$F$2000,2,FALSE),"mm/dd/yyyy")</f>
        <v>11/20/2025</v>
      </c>
      <c r="P167" s="25">
        <v>102.65074920654297</v>
      </c>
      <c r="Q167" s="25">
        <v>16.058008193969727</v>
      </c>
      <c r="R167" s="9"/>
    </row>
    <row r="168" spans="1:18" x14ac:dyDescent="0.25">
      <c r="A168" s="9">
        <v>109122703</v>
      </c>
      <c r="B168" s="9"/>
      <c r="C168" s="9" t="s">
        <v>150</v>
      </c>
      <c r="D168" s="9" t="s">
        <v>980</v>
      </c>
      <c r="E168" s="9" t="s">
        <v>935</v>
      </c>
      <c r="F168" s="25">
        <v>124684.953125</v>
      </c>
      <c r="G168" s="25">
        <v>1691013.875</v>
      </c>
      <c r="H168" s="25">
        <v>348198.9375</v>
      </c>
      <c r="I168" s="25">
        <v>1662018.25</v>
      </c>
      <c r="J168" s="25">
        <v>39613.5546875</v>
      </c>
      <c r="K168" s="25">
        <v>64.882637023925781</v>
      </c>
      <c r="L168" s="25">
        <v>114.69195556640625</v>
      </c>
      <c r="M168" s="25">
        <f t="shared" si="6"/>
        <v>179.57459259033203</v>
      </c>
      <c r="N168" s="52">
        <f t="shared" ca="1" si="7"/>
        <v>59.574592590332031</v>
      </c>
      <c r="O168" s="52" t="str">
        <f>TEXT(VLOOKUP(ROUND(_xlfn.NUMBERVALUE(M168),-0.1),'LIST FISCAL YEAR DAYS'!$E$2:$F$2000,2,FALSE),"mm/dd/yyyy")</f>
        <v>12/27/2025</v>
      </c>
      <c r="P168" s="25">
        <v>125.44628143310547</v>
      </c>
      <c r="Q168" s="25">
        <v>21.660057067871094</v>
      </c>
      <c r="R168" s="9"/>
    </row>
    <row r="169" spans="1:18" x14ac:dyDescent="0.25">
      <c r="A169" s="9">
        <v>115211003</v>
      </c>
      <c r="B169" s="9"/>
      <c r="C169" s="9" t="s">
        <v>412</v>
      </c>
      <c r="D169" s="9" t="s">
        <v>980</v>
      </c>
      <c r="E169" s="9" t="s">
        <v>937</v>
      </c>
      <c r="F169" s="25">
        <v>100665.6015625</v>
      </c>
      <c r="G169" s="25">
        <v>685224.5</v>
      </c>
      <c r="H169" s="25">
        <v>583368.5</v>
      </c>
      <c r="I169" s="25">
        <v>635220.8125</v>
      </c>
      <c r="J169" s="25">
        <v>81242.7421875</v>
      </c>
      <c r="K169" s="25">
        <v>190.42573547363281</v>
      </c>
      <c r="L169" s="25">
        <v>129.5274658203125</v>
      </c>
      <c r="M169" s="25">
        <f t="shared" si="6"/>
        <v>319.95320129394531</v>
      </c>
      <c r="N169" s="52">
        <f t="shared" ca="1" si="7"/>
        <v>199.95320129394531</v>
      </c>
      <c r="O169" s="52" t="str">
        <f>TEXT(VLOOKUP(ROUND(_xlfn.NUMBERVALUE(M169),-0.1),'LIST FISCAL YEAR DAYS'!$E$2:$F$2000,2,FALSE),"mm/dd/yyyy")</f>
        <v>05/16/2026</v>
      </c>
      <c r="P169" s="25">
        <v>96.259590148925781</v>
      </c>
      <c r="Q169" s="25">
        <v>17.809070587158203</v>
      </c>
      <c r="R169" s="9"/>
    </row>
    <row r="170" spans="1:18" x14ac:dyDescent="0.25">
      <c r="A170" s="9">
        <v>101631703</v>
      </c>
      <c r="B170" s="9"/>
      <c r="C170" s="9" t="s">
        <v>390</v>
      </c>
      <c r="D170" s="9" t="s">
        <v>980</v>
      </c>
      <c r="E170" s="9" t="s">
        <v>931</v>
      </c>
      <c r="F170" s="25">
        <v>406783.8125</v>
      </c>
      <c r="G170" s="25">
        <v>3933750.75</v>
      </c>
      <c r="H170" s="25">
        <v>1967992.5</v>
      </c>
      <c r="I170" s="25">
        <v>3641104.5</v>
      </c>
      <c r="J170" s="25">
        <v>280077.625</v>
      </c>
      <c r="K170" s="25">
        <v>234.95664978027344</v>
      </c>
      <c r="L170" s="25">
        <v>39.515884399414063</v>
      </c>
      <c r="M170" s="25">
        <f t="shared" si="6"/>
        <v>274.4725341796875</v>
      </c>
      <c r="N170" s="52">
        <f t="shared" ca="1" si="7"/>
        <v>154.4725341796875</v>
      </c>
      <c r="O170" s="52" t="str">
        <f>TEXT(VLOOKUP(ROUND(_xlfn.NUMBERVALUE(M170),-0.1),'LIST FISCAL YEAR DAYS'!$E$2:$F$2000,2,FALSE),"mm/dd/yyyy")</f>
        <v>03/31/2026</v>
      </c>
      <c r="P170" s="25">
        <v>160.67562866210938</v>
      </c>
      <c r="Q170" s="25">
        <v>30.236791610717773</v>
      </c>
      <c r="R170" s="9"/>
    </row>
    <row r="171" spans="1:18" x14ac:dyDescent="0.25">
      <c r="A171" s="9">
        <v>117081003</v>
      </c>
      <c r="B171" s="9"/>
      <c r="C171" s="9" t="s">
        <v>108</v>
      </c>
      <c r="D171" s="9" t="s">
        <v>980</v>
      </c>
      <c r="E171" s="9" t="s">
        <v>939</v>
      </c>
      <c r="F171" s="25">
        <v>137962.046875</v>
      </c>
      <c r="G171" s="25">
        <v>2068465.125</v>
      </c>
      <c r="H171" s="25">
        <v>544235.4375</v>
      </c>
      <c r="I171" s="25">
        <v>1975531.5</v>
      </c>
      <c r="J171" s="25">
        <v>48264.93359375</v>
      </c>
      <c r="K171" s="25">
        <v>64.841651916503906</v>
      </c>
      <c r="L171" s="25">
        <v>166.86964416503906</v>
      </c>
      <c r="M171" s="25">
        <f t="shared" si="6"/>
        <v>231.71129608154297</v>
      </c>
      <c r="N171" s="52">
        <f t="shared" ca="1" si="7"/>
        <v>111.71129608154297</v>
      </c>
      <c r="O171" s="52" t="str">
        <f>TEXT(VLOOKUP(ROUND(_xlfn.NUMBERVALUE(M171),-0.1),'LIST FISCAL YEAR DAYS'!$E$2:$F$2000,2,FALSE),"mm/dd/yyyy")</f>
        <v>02/17/2026</v>
      </c>
      <c r="P171" s="25">
        <v>106.31655883789063</v>
      </c>
      <c r="Q171" s="25">
        <v>18.415040969848633</v>
      </c>
      <c r="R171" s="9"/>
    </row>
    <row r="172" spans="1:18" x14ac:dyDescent="0.25">
      <c r="A172" s="9">
        <v>119351303</v>
      </c>
      <c r="B172" s="9"/>
      <c r="C172" s="9" t="s">
        <v>431</v>
      </c>
      <c r="D172" s="9" t="s">
        <v>980</v>
      </c>
      <c r="E172" s="9" t="s">
        <v>939</v>
      </c>
      <c r="F172" s="25">
        <v>293889.75</v>
      </c>
      <c r="G172" s="25">
        <v>4260562</v>
      </c>
      <c r="H172" s="25">
        <v>971335.0625</v>
      </c>
      <c r="I172" s="25">
        <v>4492188</v>
      </c>
      <c r="J172" s="25">
        <v>80202.078125</v>
      </c>
      <c r="K172" s="25">
        <v>65.324317932128906</v>
      </c>
      <c r="L172" s="25">
        <v>96.227058410644531</v>
      </c>
      <c r="M172" s="25">
        <f t="shared" si="6"/>
        <v>161.55137634277344</v>
      </c>
      <c r="N172" s="52">
        <f t="shared" ca="1" si="7"/>
        <v>41.551376342773438</v>
      </c>
      <c r="O172" s="52" t="str">
        <f>TEXT(VLOOKUP(ROUND(_xlfn.NUMBERVALUE(M172),-0.1),'LIST FISCAL YEAR DAYS'!$E$2:$F$2000,2,FALSE),"mm/dd/yyyy")</f>
        <v>12/09/2025</v>
      </c>
      <c r="P172" s="25">
        <v>193.52030944824219</v>
      </c>
      <c r="Q172" s="25">
        <v>32.843494415283203</v>
      </c>
      <c r="R172" s="9"/>
    </row>
    <row r="173" spans="1:18" x14ac:dyDescent="0.25">
      <c r="A173" s="9">
        <v>115211103</v>
      </c>
      <c r="B173" s="9"/>
      <c r="C173" s="9" t="s">
        <v>433</v>
      </c>
      <c r="D173" s="9" t="s">
        <v>980</v>
      </c>
      <c r="E173" s="9" t="s">
        <v>937</v>
      </c>
      <c r="F173" s="25">
        <v>633359.25</v>
      </c>
      <c r="G173" s="25">
        <v>6236728</v>
      </c>
      <c r="H173" s="25">
        <v>2121170</v>
      </c>
      <c r="I173" s="25">
        <v>6308587.5</v>
      </c>
      <c r="J173" s="25">
        <v>266806.71875</v>
      </c>
      <c r="K173" s="25">
        <v>202.60646057128906</v>
      </c>
      <c r="L173" s="25">
        <v>132.16458129882813</v>
      </c>
      <c r="M173" s="25">
        <f t="shared" si="6"/>
        <v>334.77104187011719</v>
      </c>
      <c r="N173" s="52">
        <f t="shared" ca="1" si="7"/>
        <v>214.77104187011719</v>
      </c>
      <c r="O173" s="52" t="str">
        <f>TEXT(VLOOKUP(ROUND(_xlfn.NUMBERVALUE(M173),-0.1),'LIST FISCAL YEAR DAYS'!$E$2:$F$2000,2,FALSE),"mm/dd/yyyy")</f>
        <v>05/31/2026</v>
      </c>
      <c r="P173" s="25">
        <v>215.18348693847656</v>
      </c>
      <c r="Q173" s="25">
        <v>39.533672332763672</v>
      </c>
      <c r="R173" s="9"/>
    </row>
    <row r="174" spans="1:18" x14ac:dyDescent="0.25">
      <c r="A174" s="9">
        <v>103021603</v>
      </c>
      <c r="B174" s="9"/>
      <c r="C174" s="9" t="s">
        <v>133</v>
      </c>
      <c r="D174" s="9" t="s">
        <v>980</v>
      </c>
      <c r="E174" s="9" t="s">
        <v>932</v>
      </c>
      <c r="F174" s="25">
        <v>196703.25</v>
      </c>
      <c r="G174" s="25">
        <v>1642002.5</v>
      </c>
      <c r="H174" s="25">
        <v>704578.6875</v>
      </c>
      <c r="I174" s="25">
        <v>1569972.375</v>
      </c>
      <c r="J174" s="25">
        <v>88484.2421875</v>
      </c>
      <c r="K174" s="25">
        <v>212.99951171875</v>
      </c>
      <c r="L174" s="25">
        <v>101.70869445800781</v>
      </c>
      <c r="M174" s="25">
        <f t="shared" si="6"/>
        <v>314.70820617675781</v>
      </c>
      <c r="N174" s="52">
        <f t="shared" ca="1" si="7"/>
        <v>194.70820617675781</v>
      </c>
      <c r="O174" s="52" t="str">
        <f>TEXT(VLOOKUP(ROUND(_xlfn.NUMBERVALUE(M174),-0.1),'LIST FISCAL YEAR DAYS'!$E$2:$F$2000,2,FALSE),"mm/dd/yyyy")</f>
        <v>05/11/2026</v>
      </c>
      <c r="P174" s="25">
        <v>109.95250701904297</v>
      </c>
      <c r="Q174" s="25">
        <v>25.591030120849609</v>
      </c>
      <c r="R174" s="9"/>
    </row>
    <row r="175" spans="1:18" x14ac:dyDescent="0.25">
      <c r="A175" s="9">
        <v>101301303</v>
      </c>
      <c r="B175" s="9"/>
      <c r="C175" s="9" t="s">
        <v>295</v>
      </c>
      <c r="D175" s="9" t="s">
        <v>980</v>
      </c>
      <c r="E175" s="9" t="s">
        <v>931</v>
      </c>
      <c r="F175" s="25">
        <v>178218.75</v>
      </c>
      <c r="G175" s="25">
        <v>2004459.625</v>
      </c>
      <c r="H175" s="25">
        <v>643595.875</v>
      </c>
      <c r="I175" s="25">
        <v>1943355</v>
      </c>
      <c r="J175" s="25">
        <v>55167.671875</v>
      </c>
      <c r="K175" s="25">
        <v>67.039260864257813</v>
      </c>
      <c r="L175" s="25">
        <v>52.049831390380859</v>
      </c>
      <c r="M175" s="25">
        <f t="shared" si="6"/>
        <v>119.08909225463867</v>
      </c>
      <c r="N175" s="52" t="str">
        <f t="shared" ca="1" si="7"/>
        <v>Out</v>
      </c>
      <c r="O175" s="52" t="str">
        <f>TEXT(VLOOKUP(ROUND(_xlfn.NUMBERVALUE(M175),-0.1),'LIST FISCAL YEAR DAYS'!$E$2:$F$2000,2,FALSE),"mm/dd/yyyy")</f>
        <v>10/27/2025</v>
      </c>
      <c r="P175" s="25">
        <v>220.2247314453125</v>
      </c>
      <c r="Q175" s="25">
        <v>55.290073394775391</v>
      </c>
      <c r="R175" s="9"/>
    </row>
    <row r="176" spans="1:18" x14ac:dyDescent="0.25">
      <c r="A176" s="9">
        <v>121391303</v>
      </c>
      <c r="B176" s="9"/>
      <c r="C176" s="9" t="s">
        <v>220</v>
      </c>
      <c r="D176" s="9" t="s">
        <v>980</v>
      </c>
      <c r="E176" s="9" t="s">
        <v>938</v>
      </c>
      <c r="F176" s="25">
        <v>207751.34375</v>
      </c>
      <c r="G176" s="25">
        <v>1836957.125</v>
      </c>
      <c r="H176" s="25">
        <v>849969.125</v>
      </c>
      <c r="I176" s="25">
        <v>1814420.125</v>
      </c>
      <c r="J176" s="25">
        <v>98096.0078125</v>
      </c>
      <c r="K176" s="25">
        <v>227.69989013671875</v>
      </c>
      <c r="L176" s="25">
        <v>60.090030670166016</v>
      </c>
      <c r="M176" s="25">
        <f t="shared" si="6"/>
        <v>287.78992080688477</v>
      </c>
      <c r="N176" s="52">
        <f t="shared" ca="1" si="7"/>
        <v>167.78992080688477</v>
      </c>
      <c r="O176" s="52" t="str">
        <f>TEXT(VLOOKUP(ROUND(_xlfn.NUMBERVALUE(M176),-0.1),'LIST FISCAL YEAR DAYS'!$E$2:$F$2000,2,FALSE),"mm/dd/yyyy")</f>
        <v>04/14/2026</v>
      </c>
      <c r="P176" s="25">
        <v>188.06129455566406</v>
      </c>
      <c r="Q176" s="25">
        <v>40.803752899169922</v>
      </c>
      <c r="R176" s="9"/>
    </row>
    <row r="177" spans="1:18" x14ac:dyDescent="0.25">
      <c r="A177" s="9">
        <v>122092002</v>
      </c>
      <c r="B177" s="9"/>
      <c r="C177" s="9" t="s">
        <v>306</v>
      </c>
      <c r="D177" s="9" t="s">
        <v>980</v>
      </c>
      <c r="E177" s="9" t="s">
        <v>940</v>
      </c>
      <c r="F177" s="25">
        <v>568381.1875</v>
      </c>
      <c r="G177" s="25">
        <v>4657421.5</v>
      </c>
      <c r="H177" s="25">
        <v>3115970.5</v>
      </c>
      <c r="I177" s="25">
        <v>4372506</v>
      </c>
      <c r="J177" s="25">
        <v>371594.875</v>
      </c>
      <c r="K177" s="25">
        <v>238.08731079101563</v>
      </c>
      <c r="L177" s="25">
        <v>34.658863067626953</v>
      </c>
      <c r="M177" s="25">
        <f t="shared" si="6"/>
        <v>272.74617385864258</v>
      </c>
      <c r="N177" s="52">
        <f t="shared" ca="1" si="7"/>
        <v>152.74617385864258</v>
      </c>
      <c r="O177" s="52" t="str">
        <f>TEXT(VLOOKUP(ROUND(_xlfn.NUMBERVALUE(M177),-0.1),'LIST FISCAL YEAR DAYS'!$E$2:$F$2000,2,FALSE),"mm/dd/yyyy")</f>
        <v>03/30/2026</v>
      </c>
      <c r="P177" s="25">
        <v>96.001739501953125</v>
      </c>
      <c r="Q177" s="25">
        <v>19.420923233032227</v>
      </c>
      <c r="R177" s="9"/>
    </row>
    <row r="178" spans="1:18" x14ac:dyDescent="0.25">
      <c r="A178" s="9">
        <v>122092102</v>
      </c>
      <c r="B178" s="9"/>
      <c r="C178" s="9" t="s">
        <v>498</v>
      </c>
      <c r="D178" s="9" t="s">
        <v>980</v>
      </c>
      <c r="E178" s="9" t="s">
        <v>940</v>
      </c>
      <c r="F178" s="25">
        <v>1203315.25</v>
      </c>
      <c r="G178" s="25">
        <v>10706036</v>
      </c>
      <c r="H178" s="25">
        <v>8524548</v>
      </c>
      <c r="I178" s="25">
        <v>9731371</v>
      </c>
      <c r="J178" s="25">
        <v>988450.9375</v>
      </c>
      <c r="K178" s="25">
        <v>253.59815979003906</v>
      </c>
      <c r="L178" s="25">
        <v>64.914466857910156</v>
      </c>
      <c r="M178" s="25">
        <f t="shared" si="6"/>
        <v>318.51262664794922</v>
      </c>
      <c r="N178" s="52">
        <f t="shared" ca="1" si="7"/>
        <v>198.51262664794922</v>
      </c>
      <c r="O178" s="52" t="str">
        <f>TEXT(VLOOKUP(ROUND(_xlfn.NUMBERVALUE(M178),-0.1),'LIST FISCAL YEAR DAYS'!$E$2:$F$2000,2,FALSE),"mm/dd/yyyy")</f>
        <v>05/15/2026</v>
      </c>
      <c r="P178" s="25">
        <v>117.06124877929688</v>
      </c>
      <c r="Q178" s="25">
        <v>25.111677169799805</v>
      </c>
      <c r="R178" s="9"/>
    </row>
    <row r="179" spans="1:18" x14ac:dyDescent="0.25">
      <c r="A179" s="9">
        <v>108111303</v>
      </c>
      <c r="B179" s="9"/>
      <c r="C179" s="9" t="s">
        <v>176</v>
      </c>
      <c r="D179" s="9" t="s">
        <v>980</v>
      </c>
      <c r="E179" s="9" t="s">
        <v>936</v>
      </c>
      <c r="F179" s="25">
        <v>195044.40625</v>
      </c>
      <c r="G179" s="25">
        <v>2078863.625</v>
      </c>
      <c r="H179" s="25">
        <v>638559.1875</v>
      </c>
      <c r="I179" s="25">
        <v>1877278.75</v>
      </c>
      <c r="J179" s="25">
        <v>78585.1796875</v>
      </c>
      <c r="K179" s="25">
        <v>103.63163757324219</v>
      </c>
      <c r="L179" s="25">
        <v>66.298896789550781</v>
      </c>
      <c r="M179" s="25">
        <f t="shared" si="6"/>
        <v>169.93053436279297</v>
      </c>
      <c r="N179" s="52">
        <f t="shared" ca="1" si="7"/>
        <v>49.930534362792969</v>
      </c>
      <c r="O179" s="52" t="str">
        <f>TEXT(VLOOKUP(ROUND(_xlfn.NUMBERVALUE(M179),-0.1),'LIST FISCAL YEAR DAYS'!$E$2:$F$2000,2,FALSE),"mm/dd/yyyy")</f>
        <v>12/17/2025</v>
      </c>
      <c r="P179" s="25">
        <v>99.864356994628906</v>
      </c>
      <c r="Q179" s="25">
        <v>22.031528472900391</v>
      </c>
      <c r="R179" s="9"/>
    </row>
    <row r="180" spans="1:18" x14ac:dyDescent="0.25">
      <c r="A180" s="9">
        <v>116191503</v>
      </c>
      <c r="B180" s="9"/>
      <c r="C180" s="9" t="s">
        <v>18</v>
      </c>
      <c r="D180" s="9" t="s">
        <v>980</v>
      </c>
      <c r="E180" s="9" t="s">
        <v>939</v>
      </c>
      <c r="F180" s="25">
        <v>218354.25</v>
      </c>
      <c r="G180" s="25">
        <v>2300010.75</v>
      </c>
      <c r="H180" s="25">
        <v>787485.5</v>
      </c>
      <c r="I180" s="25">
        <v>2155646.5</v>
      </c>
      <c r="J180" s="25">
        <v>111624.9921875</v>
      </c>
      <c r="K180" s="25">
        <v>125.04888916015625</v>
      </c>
      <c r="L180" s="25">
        <v>89.706138610839844</v>
      </c>
      <c r="M180" s="25">
        <f t="shared" si="6"/>
        <v>214.75502777099609</v>
      </c>
      <c r="N180" s="52">
        <f t="shared" ca="1" si="7"/>
        <v>94.755027770996094</v>
      </c>
      <c r="O180" s="52" t="str">
        <f>TEXT(VLOOKUP(ROUND(_xlfn.NUMBERVALUE(M180),-0.1),'LIST FISCAL YEAR DAYS'!$E$2:$F$2000,2,FALSE),"mm/dd/yyyy")</f>
        <v>01/31/2026</v>
      </c>
      <c r="P180" s="25">
        <v>163.57691955566406</v>
      </c>
      <c r="Q180" s="25">
        <v>26.882057189941406</v>
      </c>
      <c r="R180" s="9"/>
    </row>
    <row r="181" spans="1:18" x14ac:dyDescent="0.25">
      <c r="A181" s="9">
        <v>115221402</v>
      </c>
      <c r="B181" s="9"/>
      <c r="C181" s="9" t="s">
        <v>489</v>
      </c>
      <c r="D181" s="9" t="s">
        <v>980</v>
      </c>
      <c r="E181" s="9" t="s">
        <v>937</v>
      </c>
      <c r="F181" s="25">
        <v>1244074.75</v>
      </c>
      <c r="G181" s="25">
        <v>12955652</v>
      </c>
      <c r="H181" s="25">
        <v>4810012</v>
      </c>
      <c r="I181" s="25">
        <v>13111204</v>
      </c>
      <c r="J181" s="25">
        <v>650739.9375</v>
      </c>
      <c r="K181" s="25">
        <v>154.46553039550781</v>
      </c>
      <c r="L181" s="25">
        <v>51.011501312255859</v>
      </c>
      <c r="M181" s="25">
        <f t="shared" si="6"/>
        <v>205.47703170776367</v>
      </c>
      <c r="N181" s="52">
        <f t="shared" ca="1" si="7"/>
        <v>85.477031707763672</v>
      </c>
      <c r="O181" s="52" t="str">
        <f>TEXT(VLOOKUP(ROUND(_xlfn.NUMBERVALUE(M181),-0.1),'LIST FISCAL YEAR DAYS'!$E$2:$F$2000,2,FALSE),"mm/dd/yyyy")</f>
        <v>01/21/2026</v>
      </c>
      <c r="P181" s="25">
        <v>226.90380859375</v>
      </c>
      <c r="Q181" s="25">
        <v>37.906150817871094</v>
      </c>
      <c r="R181" s="9"/>
    </row>
    <row r="182" spans="1:18" x14ac:dyDescent="0.25">
      <c r="A182" s="9">
        <v>111291304</v>
      </c>
      <c r="B182" s="9"/>
      <c r="C182" s="9" t="s">
        <v>230</v>
      </c>
      <c r="D182" s="9" t="s">
        <v>980</v>
      </c>
      <c r="E182" s="9" t="s">
        <v>937</v>
      </c>
      <c r="F182" s="25">
        <v>111600.296875</v>
      </c>
      <c r="G182" s="25">
        <v>1719640</v>
      </c>
      <c r="H182" s="25">
        <v>445779.9375</v>
      </c>
      <c r="I182" s="25">
        <v>1646199.75</v>
      </c>
      <c r="J182" s="25">
        <v>56386.65625</v>
      </c>
      <c r="K182" s="25">
        <v>97.349098205566406</v>
      </c>
      <c r="L182" s="25">
        <v>61.310073852539063</v>
      </c>
      <c r="M182" s="25">
        <f t="shared" si="6"/>
        <v>158.65917205810547</v>
      </c>
      <c r="N182" s="52">
        <f t="shared" ca="1" si="7"/>
        <v>38.659172058105469</v>
      </c>
      <c r="O182" s="52" t="str">
        <f>TEXT(VLOOKUP(ROUND(_xlfn.NUMBERVALUE(M182),-0.1),'LIST FISCAL YEAR DAYS'!$E$2:$F$2000,2,FALSE),"mm/dd/yyyy")</f>
        <v>12/06/2025</v>
      </c>
      <c r="P182" s="25">
        <v>256.35659790039063</v>
      </c>
      <c r="Q182" s="25">
        <v>51.7059326171875</v>
      </c>
      <c r="R182" s="9"/>
    </row>
    <row r="183" spans="1:18" x14ac:dyDescent="0.25">
      <c r="A183" s="9">
        <v>101301403</v>
      </c>
      <c r="B183" s="9"/>
      <c r="C183" s="9" t="s">
        <v>393</v>
      </c>
      <c r="D183" s="9" t="s">
        <v>980</v>
      </c>
      <c r="E183" s="9" t="s">
        <v>931</v>
      </c>
      <c r="F183" s="25">
        <v>335964.4375</v>
      </c>
      <c r="G183" s="25">
        <v>2998100</v>
      </c>
      <c r="H183" s="25">
        <v>886892.5</v>
      </c>
      <c r="I183" s="25">
        <v>2974598.25</v>
      </c>
      <c r="J183" s="25">
        <v>97951.453125</v>
      </c>
      <c r="K183" s="25">
        <v>137.8372802734375</v>
      </c>
      <c r="L183" s="25">
        <v>93.506767272949219</v>
      </c>
      <c r="M183" s="25">
        <f t="shared" si="6"/>
        <v>231.34404754638672</v>
      </c>
      <c r="N183" s="52">
        <f t="shared" ca="1" si="7"/>
        <v>111.34404754638672</v>
      </c>
      <c r="O183" s="52" t="str">
        <f>TEXT(VLOOKUP(ROUND(_xlfn.NUMBERVALUE(M183),-0.1),'LIST FISCAL YEAR DAYS'!$E$2:$F$2000,2,FALSE),"mm/dd/yyyy")</f>
        <v>02/16/2026</v>
      </c>
      <c r="P183" s="25">
        <v>114.10411071777344</v>
      </c>
      <c r="Q183" s="25">
        <v>20.338590621948242</v>
      </c>
      <c r="R183" s="9"/>
    </row>
    <row r="184" spans="1:18" x14ac:dyDescent="0.25">
      <c r="A184" s="9">
        <v>127042003</v>
      </c>
      <c r="B184" s="9"/>
      <c r="C184" s="9" t="s">
        <v>478</v>
      </c>
      <c r="D184" s="9" t="s">
        <v>980</v>
      </c>
      <c r="E184" s="9" t="s">
        <v>933</v>
      </c>
      <c r="F184" s="25">
        <v>291930</v>
      </c>
      <c r="G184" s="25">
        <v>2905874.5</v>
      </c>
      <c r="H184" s="25">
        <v>963898.625</v>
      </c>
      <c r="I184" s="25">
        <v>2887793.75</v>
      </c>
      <c r="J184" s="25">
        <v>113102.1875</v>
      </c>
      <c r="K184" s="25">
        <v>179.59695434570313</v>
      </c>
      <c r="L184" s="25">
        <v>44.141788482666016</v>
      </c>
      <c r="M184" s="25">
        <f t="shared" si="6"/>
        <v>223.73874282836914</v>
      </c>
      <c r="N184" s="52">
        <f t="shared" ca="1" si="7"/>
        <v>103.73874282836914</v>
      </c>
      <c r="O184" s="52" t="str">
        <f>TEXT(VLOOKUP(ROUND(_xlfn.NUMBERVALUE(M184),-0.1),'LIST FISCAL YEAR DAYS'!$E$2:$F$2000,2,FALSE),"mm/dd/yyyy")</f>
        <v>02/09/2026</v>
      </c>
      <c r="P184" s="25">
        <v>208.78115844726563</v>
      </c>
      <c r="Q184" s="25">
        <v>35.438076019287109</v>
      </c>
      <c r="R184" s="9"/>
    </row>
    <row r="185" spans="1:18" x14ac:dyDescent="0.25">
      <c r="A185" s="9">
        <v>112671303</v>
      </c>
      <c r="B185" s="9"/>
      <c r="C185" s="9" t="s">
        <v>500</v>
      </c>
      <c r="D185" s="9" t="s">
        <v>980</v>
      </c>
      <c r="E185" s="9" t="s">
        <v>937</v>
      </c>
      <c r="F185" s="25">
        <v>458552.40625</v>
      </c>
      <c r="G185" s="25">
        <v>4761631</v>
      </c>
      <c r="H185" s="25">
        <v>2269006.5</v>
      </c>
      <c r="I185" s="25">
        <v>4535432</v>
      </c>
      <c r="J185" s="25">
        <v>280186.53125</v>
      </c>
      <c r="K185" s="25">
        <v>241.33314514160156</v>
      </c>
      <c r="L185" s="25">
        <v>28.130485534667969</v>
      </c>
      <c r="M185" s="25">
        <f t="shared" si="6"/>
        <v>269.46363067626953</v>
      </c>
      <c r="N185" s="52">
        <f t="shared" ca="1" si="7"/>
        <v>149.46363067626953</v>
      </c>
      <c r="O185" s="52" t="str">
        <f>TEXT(VLOOKUP(ROUND(_xlfn.NUMBERVALUE(M185),-0.1),'LIST FISCAL YEAR DAYS'!$E$2:$F$2000,2,FALSE),"mm/dd/yyyy")</f>
        <v>03/26/2026</v>
      </c>
      <c r="P185" s="25">
        <v>153.31375122070313</v>
      </c>
      <c r="Q185" s="25">
        <v>27.221651077270508</v>
      </c>
      <c r="R185" s="9"/>
    </row>
    <row r="186" spans="1:18" x14ac:dyDescent="0.25">
      <c r="A186" s="9">
        <v>112281302</v>
      </c>
      <c r="B186" s="9"/>
      <c r="C186" s="9" t="s">
        <v>152</v>
      </c>
      <c r="D186" s="9" t="s">
        <v>980</v>
      </c>
      <c r="E186" s="9" t="s">
        <v>937</v>
      </c>
      <c r="F186" s="25">
        <v>934016.25</v>
      </c>
      <c r="G186" s="25">
        <v>12166416</v>
      </c>
      <c r="H186" s="25">
        <v>3744278.25</v>
      </c>
      <c r="I186" s="25">
        <v>12210642</v>
      </c>
      <c r="J186" s="25">
        <v>482366.40625</v>
      </c>
      <c r="K186" s="25">
        <v>176.30216979980469</v>
      </c>
      <c r="L186" s="25">
        <v>101.65883636474609</v>
      </c>
      <c r="M186" s="25">
        <f t="shared" si="6"/>
        <v>277.96100616455078</v>
      </c>
      <c r="N186" s="52">
        <f t="shared" ca="1" si="7"/>
        <v>157.96100616455078</v>
      </c>
      <c r="O186" s="52" t="str">
        <f>TEXT(VLOOKUP(ROUND(_xlfn.NUMBERVALUE(M186),-0.1),'LIST FISCAL YEAR DAYS'!$E$2:$F$2000,2,FALSE),"mm/dd/yyyy")</f>
        <v>04/04/2026</v>
      </c>
      <c r="P186" s="25">
        <v>175.76414489746094</v>
      </c>
      <c r="Q186" s="25">
        <v>31.58135986328125</v>
      </c>
      <c r="R186" s="9"/>
    </row>
    <row r="187" spans="1:18" x14ac:dyDescent="0.25">
      <c r="A187" s="9">
        <v>101631803</v>
      </c>
      <c r="B187" s="9"/>
      <c r="C187" s="9" t="s">
        <v>216</v>
      </c>
      <c r="D187" s="9" t="s">
        <v>980</v>
      </c>
      <c r="E187" s="9" t="s">
        <v>931</v>
      </c>
      <c r="F187" s="25">
        <v>246787.5</v>
      </c>
      <c r="G187" s="25">
        <v>3344008</v>
      </c>
      <c r="H187" s="25">
        <v>956124.5625</v>
      </c>
      <c r="I187" s="25">
        <v>3419088.5</v>
      </c>
      <c r="J187" s="25">
        <v>78496.375</v>
      </c>
      <c r="K187" s="25">
        <v>110.14866638183594</v>
      </c>
      <c r="L187" s="25">
        <v>98.281204223632813</v>
      </c>
      <c r="M187" s="25">
        <f t="shared" si="6"/>
        <v>208.42987060546875</v>
      </c>
      <c r="N187" s="52">
        <f t="shared" ca="1" si="7"/>
        <v>88.42987060546875</v>
      </c>
      <c r="O187" s="52" t="str">
        <f>TEXT(VLOOKUP(ROUND(_xlfn.NUMBERVALUE(M187),-0.1),'LIST FISCAL YEAR DAYS'!$E$2:$F$2000,2,FALSE),"mm/dd/yyyy")</f>
        <v>01/24/2026</v>
      </c>
      <c r="P187" s="25">
        <v>255.57630920410156</v>
      </c>
      <c r="Q187" s="25">
        <v>45.259738922119141</v>
      </c>
      <c r="R187" s="9"/>
    </row>
    <row r="188" spans="1:18" x14ac:dyDescent="0.25">
      <c r="A188" s="9">
        <v>103021752</v>
      </c>
      <c r="B188" s="9"/>
      <c r="C188" s="9" t="s">
        <v>347</v>
      </c>
      <c r="D188" s="9" t="s">
        <v>980</v>
      </c>
      <c r="E188" s="9" t="s">
        <v>932</v>
      </c>
      <c r="F188" s="25">
        <v>305764.34375</v>
      </c>
      <c r="G188" s="25">
        <v>2374438.75</v>
      </c>
      <c r="H188" s="25">
        <v>1656842.125</v>
      </c>
      <c r="I188" s="25">
        <v>2096371.5</v>
      </c>
      <c r="J188" s="25">
        <v>201127.203125</v>
      </c>
      <c r="K188" s="25">
        <v>229.53874206542969</v>
      </c>
      <c r="L188" s="25">
        <v>35.327991485595703</v>
      </c>
      <c r="M188" s="25">
        <f t="shared" si="6"/>
        <v>264.86673355102539</v>
      </c>
      <c r="N188" s="52">
        <f t="shared" ca="1" si="7"/>
        <v>144.86673355102539</v>
      </c>
      <c r="O188" s="52" t="str">
        <f>TEXT(VLOOKUP(ROUND(_xlfn.NUMBERVALUE(M188),-0.1),'LIST FISCAL YEAR DAYS'!$E$2:$F$2000,2,FALSE),"mm/dd/yyyy")</f>
        <v>03/22/2026</v>
      </c>
      <c r="P188" s="25">
        <v>195.10855102539063</v>
      </c>
      <c r="Q188" s="25">
        <v>33.680999755859375</v>
      </c>
      <c r="R188" s="9"/>
    </row>
    <row r="189" spans="1:18" x14ac:dyDescent="0.25">
      <c r="A189" s="9">
        <v>101631903</v>
      </c>
      <c r="B189" s="9"/>
      <c r="C189" s="9" t="s">
        <v>402</v>
      </c>
      <c r="D189" s="9" t="s">
        <v>980</v>
      </c>
      <c r="E189" s="9" t="s">
        <v>931</v>
      </c>
      <c r="F189" s="25">
        <v>128956.5</v>
      </c>
      <c r="G189" s="25">
        <v>1306923.75</v>
      </c>
      <c r="H189" s="25">
        <v>469303.96875</v>
      </c>
      <c r="I189" s="25">
        <v>1255133.25</v>
      </c>
      <c r="J189" s="25">
        <v>64913.87109375</v>
      </c>
      <c r="K189" s="25">
        <v>194.401611328125</v>
      </c>
      <c r="L189" s="25">
        <v>124.77057647705078</v>
      </c>
      <c r="M189" s="25">
        <f t="shared" si="6"/>
        <v>319.17218780517578</v>
      </c>
      <c r="N189" s="52">
        <f t="shared" ca="1" si="7"/>
        <v>199.17218780517578</v>
      </c>
      <c r="O189" s="52" t="str">
        <f>TEXT(VLOOKUP(ROUND(_xlfn.NUMBERVALUE(M189),-0.1),'LIST FISCAL YEAR DAYS'!$E$2:$F$2000,2,FALSE),"mm/dd/yyyy")</f>
        <v>05/15/2026</v>
      </c>
      <c r="P189" s="25">
        <v>145.98025512695313</v>
      </c>
      <c r="Q189" s="25">
        <v>28.688714981079102</v>
      </c>
      <c r="R189" s="9"/>
    </row>
    <row r="190" spans="1:18" x14ac:dyDescent="0.25">
      <c r="A190" s="9">
        <v>123461302</v>
      </c>
      <c r="B190" s="9"/>
      <c r="C190" s="9" t="s">
        <v>245</v>
      </c>
      <c r="D190" s="9" t="s">
        <v>980</v>
      </c>
      <c r="E190" s="9" t="s">
        <v>940</v>
      </c>
      <c r="F190" s="25">
        <v>513348</v>
      </c>
      <c r="G190" s="25">
        <v>5141302</v>
      </c>
      <c r="H190" s="25">
        <v>2629798.5</v>
      </c>
      <c r="I190" s="25">
        <v>5315432</v>
      </c>
      <c r="J190" s="25">
        <v>346417.5625</v>
      </c>
      <c r="K190" s="25">
        <v>270.36209106445313</v>
      </c>
      <c r="L190" s="25">
        <v>94.661178588867188</v>
      </c>
      <c r="M190" s="25">
        <f t="shared" si="6"/>
        <v>365.02326965332031</v>
      </c>
      <c r="N190" s="52">
        <f t="shared" ca="1" si="7"/>
        <v>245.02326965332031</v>
      </c>
      <c r="O190" s="52" t="str">
        <f>TEXT(VLOOKUP(ROUND(_xlfn.NUMBERVALUE(M190),-0.1),'LIST FISCAL YEAR DAYS'!$E$2:$F$2000,2,FALSE),"mm/dd/yyyy")</f>
        <v>06/30/2026</v>
      </c>
      <c r="P190" s="25">
        <v>73.503250122070313</v>
      </c>
      <c r="Q190" s="25">
        <v>10.733181953430176</v>
      </c>
      <c r="R190" s="9"/>
    </row>
    <row r="191" spans="1:18" x14ac:dyDescent="0.25">
      <c r="A191" s="9">
        <v>125231232</v>
      </c>
      <c r="B191" s="9"/>
      <c r="C191" s="9" t="s">
        <v>407</v>
      </c>
      <c r="D191" s="9" t="s">
        <v>980</v>
      </c>
      <c r="E191" s="9" t="s">
        <v>941</v>
      </c>
      <c r="F191" s="25">
        <v>1205333.875</v>
      </c>
      <c r="G191" s="25">
        <v>24411168</v>
      </c>
      <c r="H191" s="25">
        <v>3015004</v>
      </c>
      <c r="I191" s="25">
        <v>25549366</v>
      </c>
      <c r="J191" s="25">
        <v>406295.875</v>
      </c>
      <c r="K191" s="25">
        <v>42.557281494140625</v>
      </c>
      <c r="L191" s="25">
        <v>0</v>
      </c>
      <c r="M191" s="25">
        <f t="shared" si="6"/>
        <v>42.557281494140625</v>
      </c>
      <c r="N191" s="52" t="str">
        <f t="shared" ca="1" si="7"/>
        <v>Out</v>
      </c>
      <c r="O191" s="52" t="str">
        <f>TEXT(VLOOKUP(ROUND(_xlfn.NUMBERVALUE(M191),-0.1),'LIST FISCAL YEAR DAYS'!$E$2:$F$2000,2,FALSE),"mm/dd/yyyy")</f>
        <v>08/12/2025</v>
      </c>
      <c r="P191" s="25">
        <v>204.96835327148438</v>
      </c>
      <c r="Q191" s="25">
        <v>41.437549591064453</v>
      </c>
      <c r="R191" s="9"/>
    </row>
    <row r="192" spans="1:18" x14ac:dyDescent="0.25">
      <c r="A192" s="9">
        <v>108051503</v>
      </c>
      <c r="B192" s="9"/>
      <c r="C192" s="9" t="s">
        <v>253</v>
      </c>
      <c r="D192" s="9" t="s">
        <v>980</v>
      </c>
      <c r="E192" s="9" t="s">
        <v>936</v>
      </c>
      <c r="F192" s="25">
        <v>176694</v>
      </c>
      <c r="G192" s="25">
        <v>2409291.75</v>
      </c>
      <c r="H192" s="25">
        <v>578057.75</v>
      </c>
      <c r="I192" s="25">
        <v>2222949.25</v>
      </c>
      <c r="J192" s="25">
        <v>63621.59375</v>
      </c>
      <c r="K192" s="25">
        <v>86.989456176757813</v>
      </c>
      <c r="L192" s="25">
        <v>209.41322326660156</v>
      </c>
      <c r="M192" s="25">
        <f t="shared" si="6"/>
        <v>296.40267944335938</v>
      </c>
      <c r="N192" s="52">
        <f t="shared" ca="1" si="7"/>
        <v>176.40267944335938</v>
      </c>
      <c r="O192" s="52" t="str">
        <f>TEXT(VLOOKUP(ROUND(_xlfn.NUMBERVALUE(M192),-0.1),'LIST FISCAL YEAR DAYS'!$E$2:$F$2000,2,FALSE),"mm/dd/yyyy")</f>
        <v>04/22/2026</v>
      </c>
      <c r="P192" s="25">
        <v>102.63373565673828</v>
      </c>
      <c r="Q192" s="25">
        <v>16.720706939697266</v>
      </c>
      <c r="R192" s="9"/>
    </row>
    <row r="193" spans="1:18" x14ac:dyDescent="0.25">
      <c r="A193" s="9">
        <v>125231303</v>
      </c>
      <c r="B193" s="9"/>
      <c r="C193" s="9" t="s">
        <v>105</v>
      </c>
      <c r="D193" s="9" t="s">
        <v>980</v>
      </c>
      <c r="E193" s="9" t="s">
        <v>941</v>
      </c>
      <c r="F193" s="25">
        <v>553121.6875</v>
      </c>
      <c r="G193" s="25">
        <v>5454853</v>
      </c>
      <c r="H193" s="25">
        <v>2174147.75</v>
      </c>
      <c r="I193" s="25">
        <v>5675487</v>
      </c>
      <c r="J193" s="25">
        <v>241381.9375</v>
      </c>
      <c r="K193" s="25">
        <v>238.45884704589844</v>
      </c>
      <c r="L193" s="25">
        <v>22.115560531616211</v>
      </c>
      <c r="M193" s="25">
        <f t="shared" si="6"/>
        <v>260.57440757751465</v>
      </c>
      <c r="N193" s="52">
        <f t="shared" ca="1" si="7"/>
        <v>140.57440757751465</v>
      </c>
      <c r="O193" s="52" t="str">
        <f>TEXT(VLOOKUP(ROUND(_xlfn.NUMBERVALUE(M193),-0.1),'LIST FISCAL YEAR DAYS'!$E$2:$F$2000,2,FALSE),"mm/dd/yyyy")</f>
        <v>03/18/2026</v>
      </c>
      <c r="P193" s="25">
        <v>212.09771728515625</v>
      </c>
      <c r="Q193" s="25">
        <v>38.986610412597656</v>
      </c>
      <c r="R193" s="9"/>
    </row>
    <row r="194" spans="1:18" x14ac:dyDescent="0.25">
      <c r="A194" s="9">
        <v>103021903</v>
      </c>
      <c r="B194" s="9"/>
      <c r="C194" s="9" t="s">
        <v>84</v>
      </c>
      <c r="D194" s="9" t="s">
        <v>980</v>
      </c>
      <c r="E194" s="9" t="s">
        <v>932</v>
      </c>
      <c r="F194" s="25">
        <v>234577.046875</v>
      </c>
      <c r="G194" s="25">
        <v>2259245</v>
      </c>
      <c r="H194" s="25">
        <v>682596.3125</v>
      </c>
      <c r="I194" s="25">
        <v>2214718.75</v>
      </c>
      <c r="J194" s="25">
        <v>54308.94921875</v>
      </c>
      <c r="K194" s="25">
        <v>52.939929962158203</v>
      </c>
      <c r="L194" s="25">
        <v>0</v>
      </c>
      <c r="M194" s="25">
        <f t="shared" si="6"/>
        <v>52.939929962158203</v>
      </c>
      <c r="N194" s="52" t="str">
        <f t="shared" ca="1" si="7"/>
        <v>Out</v>
      </c>
      <c r="O194" s="52" t="str">
        <f>TEXT(VLOOKUP(ROUND(_xlfn.NUMBERVALUE(M194),-0.1),'LIST FISCAL YEAR DAYS'!$E$2:$F$2000,2,FALSE),"mm/dd/yyyy")</f>
        <v>08/22/2025</v>
      </c>
      <c r="P194" s="25">
        <v>193.51531982421875</v>
      </c>
      <c r="Q194" s="25">
        <v>40.649765014648438</v>
      </c>
      <c r="R194" s="9"/>
    </row>
    <row r="195" spans="1:18" x14ac:dyDescent="0.25">
      <c r="A195" s="9">
        <v>106161203</v>
      </c>
      <c r="B195" s="9"/>
      <c r="C195" s="9" t="s">
        <v>169</v>
      </c>
      <c r="D195" s="9" t="s">
        <v>980</v>
      </c>
      <c r="E195" s="9" t="s">
        <v>933</v>
      </c>
      <c r="F195" s="25">
        <v>115787.703125</v>
      </c>
      <c r="G195" s="25">
        <v>1138163.5</v>
      </c>
      <c r="H195" s="25">
        <v>389443</v>
      </c>
      <c r="I195" s="25">
        <v>1095423.75</v>
      </c>
      <c r="J195" s="25">
        <v>44045.23828125</v>
      </c>
      <c r="K195" s="25">
        <v>143.23136901855469</v>
      </c>
      <c r="L195" s="25">
        <v>244.38352966308594</v>
      </c>
      <c r="M195" s="25">
        <f t="shared" si="6"/>
        <v>387.61489868164063</v>
      </c>
      <c r="N195" s="52">
        <f t="shared" ca="1" si="7"/>
        <v>267.61489868164063</v>
      </c>
      <c r="O195" s="52" t="str">
        <f>TEXT(VLOOKUP(ROUND(_xlfn.NUMBERVALUE(M195),-0.1),'LIST FISCAL YEAR DAYS'!$E$2:$F$2000,2,FALSE),"mm/dd/yyyy")</f>
        <v>07/23/2026</v>
      </c>
      <c r="P195" s="25">
        <v>145.86148071289063</v>
      </c>
      <c r="Q195" s="25">
        <v>28.331804275512695</v>
      </c>
      <c r="R195" s="9"/>
    </row>
    <row r="196" spans="1:18" x14ac:dyDescent="0.25">
      <c r="A196" s="9">
        <v>106161703</v>
      </c>
      <c r="B196" s="9"/>
      <c r="C196" s="9" t="s">
        <v>258</v>
      </c>
      <c r="D196" s="9" t="s">
        <v>980</v>
      </c>
      <c r="E196" s="9" t="s">
        <v>933</v>
      </c>
      <c r="F196" s="25">
        <v>138404.84375</v>
      </c>
      <c r="G196" s="25">
        <v>1604365.5</v>
      </c>
      <c r="H196" s="25">
        <v>480787.8125</v>
      </c>
      <c r="I196" s="25">
        <v>1470643.25</v>
      </c>
      <c r="J196" s="25">
        <v>49346.1171875</v>
      </c>
      <c r="K196" s="25">
        <v>86.923233032226563</v>
      </c>
      <c r="L196" s="25">
        <v>63.680511474609375</v>
      </c>
      <c r="M196" s="25">
        <f t="shared" si="6"/>
        <v>150.60374450683594</v>
      </c>
      <c r="N196" s="52">
        <f t="shared" ca="1" si="7"/>
        <v>30.603744506835938</v>
      </c>
      <c r="O196" s="52" t="str">
        <f>TEXT(VLOOKUP(ROUND(_xlfn.NUMBERVALUE(M196),-0.1),'LIST FISCAL YEAR DAYS'!$E$2:$F$2000,2,FALSE),"mm/dd/yyyy")</f>
        <v>11/28/2025</v>
      </c>
      <c r="P196" s="25">
        <v>169.73826599121094</v>
      </c>
      <c r="Q196" s="25">
        <v>30.749103546142578</v>
      </c>
      <c r="R196" s="9"/>
    </row>
    <row r="197" spans="1:18" x14ac:dyDescent="0.25">
      <c r="A197" s="9">
        <v>108071504</v>
      </c>
      <c r="B197" s="9"/>
      <c r="C197" s="9" t="s">
        <v>474</v>
      </c>
      <c r="D197" s="9" t="s">
        <v>980</v>
      </c>
      <c r="E197" s="9" t="s">
        <v>935</v>
      </c>
      <c r="F197" s="25">
        <v>115183.203125</v>
      </c>
      <c r="G197" s="25">
        <v>1699749.25</v>
      </c>
      <c r="H197" s="25">
        <v>415086.0625</v>
      </c>
      <c r="I197" s="25">
        <v>1672721.25</v>
      </c>
      <c r="J197" s="25">
        <v>40040.88671875</v>
      </c>
      <c r="K197" s="25">
        <v>73.331794738769531</v>
      </c>
      <c r="L197" s="25">
        <v>119.76570129394531</v>
      </c>
      <c r="M197" s="25">
        <f t="shared" si="6"/>
        <v>193.09749603271484</v>
      </c>
      <c r="N197" s="52">
        <f t="shared" ca="1" si="7"/>
        <v>73.097496032714844</v>
      </c>
      <c r="O197" s="52" t="str">
        <f>TEXT(VLOOKUP(ROUND(_xlfn.NUMBERVALUE(M197),-0.1),'LIST FISCAL YEAR DAYS'!$E$2:$F$2000,2,FALSE),"mm/dd/yyyy")</f>
        <v>01/09/2026</v>
      </c>
      <c r="P197" s="25">
        <v>66.872604370117188</v>
      </c>
      <c r="Q197" s="25">
        <v>9.6308536529541016</v>
      </c>
      <c r="R197" s="9"/>
    </row>
    <row r="198" spans="1:18" x14ac:dyDescent="0.25">
      <c r="A198" s="9">
        <v>110171003</v>
      </c>
      <c r="B198" s="9"/>
      <c r="C198" s="9" t="s">
        <v>270</v>
      </c>
      <c r="D198" s="9" t="s">
        <v>980</v>
      </c>
      <c r="E198" s="9" t="s">
        <v>935</v>
      </c>
      <c r="F198" s="25">
        <v>361654.65625</v>
      </c>
      <c r="G198" s="25">
        <v>4249845.5</v>
      </c>
      <c r="H198" s="25">
        <v>1210223.75</v>
      </c>
      <c r="I198" s="25">
        <v>4042430</v>
      </c>
      <c r="J198" s="25">
        <v>142183.859375</v>
      </c>
      <c r="K198" s="25">
        <v>92.008079528808594</v>
      </c>
      <c r="L198" s="25">
        <v>95.601821899414063</v>
      </c>
      <c r="M198" s="25">
        <f t="shared" si="6"/>
        <v>187.60990142822266</v>
      </c>
      <c r="N198" s="52">
        <f t="shared" ca="1" si="7"/>
        <v>67.609901428222656</v>
      </c>
      <c r="O198" s="52" t="str">
        <f>TEXT(VLOOKUP(ROUND(_xlfn.NUMBERVALUE(M198),-0.1),'LIST FISCAL YEAR DAYS'!$E$2:$F$2000,2,FALSE),"mm/dd/yyyy")</f>
        <v>01/04/2026</v>
      </c>
      <c r="P198" s="25">
        <v>89.153793334960938</v>
      </c>
      <c r="Q198" s="25">
        <v>16.220735549926758</v>
      </c>
      <c r="R198" s="9"/>
    </row>
    <row r="199" spans="1:18" x14ac:dyDescent="0.25">
      <c r="A199" s="9">
        <v>124151902</v>
      </c>
      <c r="B199" s="9"/>
      <c r="C199" s="9" t="s">
        <v>215</v>
      </c>
      <c r="D199" s="9" t="s">
        <v>980</v>
      </c>
      <c r="E199" s="9" t="s">
        <v>941</v>
      </c>
      <c r="F199" s="25">
        <v>1286135.375</v>
      </c>
      <c r="G199" s="25">
        <v>14326404</v>
      </c>
      <c r="H199" s="25">
        <v>3083524.5</v>
      </c>
      <c r="I199" s="25">
        <v>15017264</v>
      </c>
      <c r="J199" s="25">
        <v>536228.875</v>
      </c>
      <c r="K199" s="25">
        <v>231.31369018554688</v>
      </c>
      <c r="L199" s="25">
        <v>62.141788482666016</v>
      </c>
      <c r="M199" s="25">
        <f t="shared" si="6"/>
        <v>293.45547866821289</v>
      </c>
      <c r="N199" s="52">
        <f t="shared" ca="1" si="7"/>
        <v>173.45547866821289</v>
      </c>
      <c r="O199" s="52" t="str">
        <f>TEXT(VLOOKUP(ROUND(_xlfn.NUMBERVALUE(M199),-0.1),'LIST FISCAL YEAR DAYS'!$E$2:$F$2000,2,FALSE),"mm/dd/yyyy")</f>
        <v>04/19/2026</v>
      </c>
      <c r="P199" s="25">
        <v>170.74848937988281</v>
      </c>
      <c r="Q199" s="25">
        <v>29.102033615112305</v>
      </c>
      <c r="R199" s="9"/>
    </row>
    <row r="200" spans="1:18" x14ac:dyDescent="0.25">
      <c r="A200" s="9">
        <v>113361303</v>
      </c>
      <c r="B200" s="9"/>
      <c r="C200" s="9" t="s">
        <v>115</v>
      </c>
      <c r="D200" s="9" t="s">
        <v>980</v>
      </c>
      <c r="E200" s="9" t="s">
        <v>937</v>
      </c>
      <c r="F200" s="25">
        <v>367494.90625</v>
      </c>
      <c r="G200" s="25">
        <v>3000280.5</v>
      </c>
      <c r="H200" s="25">
        <v>1472305.5</v>
      </c>
      <c r="I200" s="25">
        <v>2704527.25</v>
      </c>
      <c r="J200" s="25">
        <v>180824.3125</v>
      </c>
      <c r="K200" s="25">
        <v>215.908935546875</v>
      </c>
      <c r="L200" s="25">
        <v>82.456741333007813</v>
      </c>
      <c r="M200" s="25">
        <f t="shared" si="6"/>
        <v>298.36567687988281</v>
      </c>
      <c r="N200" s="52">
        <f t="shared" ca="1" si="7"/>
        <v>178.36567687988281</v>
      </c>
      <c r="O200" s="52" t="str">
        <f>TEXT(VLOOKUP(ROUND(_xlfn.NUMBERVALUE(M200),-0.1),'LIST FISCAL YEAR DAYS'!$E$2:$F$2000,2,FALSE),"mm/dd/yyyy")</f>
        <v>04/24/2026</v>
      </c>
      <c r="P200" s="25">
        <v>104.35734558105469</v>
      </c>
      <c r="Q200" s="25">
        <v>18.532577514648438</v>
      </c>
      <c r="R200" s="9"/>
    </row>
    <row r="201" spans="1:18" x14ac:dyDescent="0.25">
      <c r="A201" s="9">
        <v>123461602</v>
      </c>
      <c r="B201" s="9"/>
      <c r="C201" s="9" t="s">
        <v>353</v>
      </c>
      <c r="D201" s="9" t="s">
        <v>980</v>
      </c>
      <c r="E201" s="9" t="s">
        <v>940</v>
      </c>
      <c r="F201" s="25">
        <v>343370.6875</v>
      </c>
      <c r="G201" s="25">
        <v>3570906.75</v>
      </c>
      <c r="H201" s="25">
        <v>2872055.25</v>
      </c>
      <c r="I201" s="25">
        <v>3507444</v>
      </c>
      <c r="J201" s="25">
        <v>402234.84375</v>
      </c>
      <c r="K201" s="25">
        <v>259.1246337890625</v>
      </c>
      <c r="L201" s="25">
        <v>68.100593566894531</v>
      </c>
      <c r="M201" s="25">
        <f t="shared" si="6"/>
        <v>327.22522735595703</v>
      </c>
      <c r="N201" s="52">
        <f t="shared" ca="1" si="7"/>
        <v>207.22522735595703</v>
      </c>
      <c r="O201" s="52" t="str">
        <f>TEXT(VLOOKUP(ROUND(_xlfn.NUMBERVALUE(M201),-0.1),'LIST FISCAL YEAR DAYS'!$E$2:$F$2000,2,FALSE),"mm/dd/yyyy")</f>
        <v>05/23/2026</v>
      </c>
      <c r="P201" s="25">
        <v>167.62327575683594</v>
      </c>
      <c r="Q201" s="25">
        <v>29.139385223388672</v>
      </c>
      <c r="R201" s="9"/>
    </row>
    <row r="202" spans="1:18" x14ac:dyDescent="0.25">
      <c r="A202" s="9">
        <v>113361503</v>
      </c>
      <c r="B202" s="9"/>
      <c r="C202" s="9" t="s">
        <v>418</v>
      </c>
      <c r="D202" s="9" t="s">
        <v>980</v>
      </c>
      <c r="E202" s="9" t="s">
        <v>937</v>
      </c>
      <c r="F202" s="25">
        <v>308675.40625</v>
      </c>
      <c r="G202" s="25">
        <v>3192523.25</v>
      </c>
      <c r="H202" s="25">
        <v>881844.375</v>
      </c>
      <c r="I202" s="25">
        <v>3337068.5</v>
      </c>
      <c r="J202" s="25">
        <v>81906.3125</v>
      </c>
      <c r="K202" s="25">
        <v>119.76795959472656</v>
      </c>
      <c r="L202" s="25">
        <v>121.42889404296875</v>
      </c>
      <c r="M202" s="25">
        <f t="shared" ref="M202:M265" si="8">K202+L202</f>
        <v>241.19685363769531</v>
      </c>
      <c r="N202" s="52">
        <f t="shared" ca="1" si="7"/>
        <v>121.19685363769531</v>
      </c>
      <c r="O202" s="52" t="str">
        <f>TEXT(VLOOKUP(ROUND(_xlfn.NUMBERVALUE(M202),-0.1),'LIST FISCAL YEAR DAYS'!$E$2:$F$2000,2,FALSE),"mm/dd/yyyy")</f>
        <v>02/26/2026</v>
      </c>
      <c r="P202" s="25">
        <v>236.22470092773438</v>
      </c>
      <c r="Q202" s="25">
        <v>47.077915191650391</v>
      </c>
      <c r="R202" s="9"/>
    </row>
    <row r="203" spans="1:18" x14ac:dyDescent="0.25">
      <c r="A203" s="9">
        <v>104431304</v>
      </c>
      <c r="B203" s="9"/>
      <c r="C203" s="9" t="s">
        <v>143</v>
      </c>
      <c r="D203" s="9" t="s">
        <v>980</v>
      </c>
      <c r="E203" s="9" t="s">
        <v>933</v>
      </c>
      <c r="F203" s="25">
        <v>70368.453125</v>
      </c>
      <c r="G203" s="25">
        <v>909729.8125</v>
      </c>
      <c r="H203" s="25">
        <v>250377.484375</v>
      </c>
      <c r="I203" s="25">
        <v>849980.5</v>
      </c>
      <c r="J203" s="25">
        <v>30591.677734375</v>
      </c>
      <c r="K203" s="25">
        <v>69.036453247070313</v>
      </c>
      <c r="L203" s="25">
        <v>159.88236999511719</v>
      </c>
      <c r="M203" s="25">
        <f t="shared" si="8"/>
        <v>228.9188232421875</v>
      </c>
      <c r="N203" s="52">
        <f t="shared" ca="1" si="7"/>
        <v>108.9188232421875</v>
      </c>
      <c r="O203" s="52" t="str">
        <f>TEXT(VLOOKUP(ROUND(_xlfn.NUMBERVALUE(M203),-0.1),'LIST FISCAL YEAR DAYS'!$E$2:$F$2000,2,FALSE),"mm/dd/yyyy")</f>
        <v>02/14/2026</v>
      </c>
      <c r="P203" s="25">
        <v>97.519706726074219</v>
      </c>
      <c r="Q203" s="25">
        <v>22.454355239868164</v>
      </c>
      <c r="R203" s="9"/>
    </row>
    <row r="204" spans="1:18" x14ac:dyDescent="0.25">
      <c r="A204" s="9">
        <v>108561803</v>
      </c>
      <c r="B204" s="9"/>
      <c r="C204" s="9" t="s">
        <v>2</v>
      </c>
      <c r="D204" s="9" t="s">
        <v>980</v>
      </c>
      <c r="E204" s="9" t="s">
        <v>936</v>
      </c>
      <c r="F204" s="25">
        <v>127179.75</v>
      </c>
      <c r="G204" s="25">
        <v>1590941</v>
      </c>
      <c r="H204" s="25">
        <v>441185.25</v>
      </c>
      <c r="I204" s="25">
        <v>1507871.5</v>
      </c>
      <c r="J204" s="25">
        <v>43965.34765625</v>
      </c>
      <c r="K204" s="25">
        <v>70.345558166503906</v>
      </c>
      <c r="L204" s="25">
        <v>105.04793548583984</v>
      </c>
      <c r="M204" s="25">
        <f t="shared" si="8"/>
        <v>175.39349365234375</v>
      </c>
      <c r="N204" s="52">
        <f t="shared" ca="1" si="7"/>
        <v>55.39349365234375</v>
      </c>
      <c r="O204" s="52" t="str">
        <f>TEXT(VLOOKUP(ROUND(_xlfn.NUMBERVALUE(M204),-0.1),'LIST FISCAL YEAR DAYS'!$E$2:$F$2000,2,FALSE),"mm/dd/yyyy")</f>
        <v>12/22/2025</v>
      </c>
      <c r="P204" s="25">
        <v>54.082920074462891</v>
      </c>
      <c r="Q204" s="25">
        <v>7.3258285522460938</v>
      </c>
      <c r="R204" s="9"/>
    </row>
    <row r="205" spans="1:18" x14ac:dyDescent="0.25">
      <c r="A205" s="9">
        <v>108111403</v>
      </c>
      <c r="B205" s="9"/>
      <c r="C205" s="9" t="s">
        <v>436</v>
      </c>
      <c r="D205" s="9" t="s">
        <v>980</v>
      </c>
      <c r="E205" s="9" t="s">
        <v>936</v>
      </c>
      <c r="F205" s="25">
        <v>114294.453125</v>
      </c>
      <c r="G205" s="25">
        <v>1494061.125</v>
      </c>
      <c r="H205" s="25">
        <v>394263.3125</v>
      </c>
      <c r="I205" s="25">
        <v>1386929.75</v>
      </c>
      <c r="J205" s="25">
        <v>41232.35546875</v>
      </c>
      <c r="K205" s="25">
        <v>55.659736633300781</v>
      </c>
      <c r="L205" s="25">
        <v>123.55784606933594</v>
      </c>
      <c r="M205" s="25">
        <f t="shared" si="8"/>
        <v>179.21758270263672</v>
      </c>
      <c r="N205" s="52">
        <f t="shared" ca="1" si="7"/>
        <v>59.217582702636719</v>
      </c>
      <c r="O205" s="52" t="str">
        <f>TEXT(VLOOKUP(ROUND(_xlfn.NUMBERVALUE(M205),-0.1),'LIST FISCAL YEAR DAYS'!$E$2:$F$2000,2,FALSE),"mm/dd/yyyy")</f>
        <v>12/26/2025</v>
      </c>
      <c r="P205" s="25">
        <v>200.56578063964844</v>
      </c>
      <c r="Q205" s="25">
        <v>50.079029083251953</v>
      </c>
      <c r="R205" s="9"/>
    </row>
    <row r="206" spans="1:18" x14ac:dyDescent="0.25">
      <c r="A206" s="9">
        <v>113361703</v>
      </c>
      <c r="B206" s="9"/>
      <c r="C206" s="9" t="s">
        <v>376</v>
      </c>
      <c r="D206" s="9" t="s">
        <v>980</v>
      </c>
      <c r="E206" s="9" t="s">
        <v>937</v>
      </c>
      <c r="F206" s="25">
        <v>334025.6875</v>
      </c>
      <c r="G206" s="25">
        <v>3732845.5</v>
      </c>
      <c r="H206" s="25">
        <v>1584982.75</v>
      </c>
      <c r="I206" s="25">
        <v>3711930</v>
      </c>
      <c r="J206" s="25">
        <v>225225.359375</v>
      </c>
      <c r="K206" s="25">
        <v>235.90168762207031</v>
      </c>
      <c r="L206" s="25">
        <v>66.3199462890625</v>
      </c>
      <c r="M206" s="25">
        <f t="shared" si="8"/>
        <v>302.22163391113281</v>
      </c>
      <c r="N206" s="52">
        <f t="shared" ca="1" si="7"/>
        <v>182.22163391113281</v>
      </c>
      <c r="O206" s="52" t="str">
        <f>TEXT(VLOOKUP(ROUND(_xlfn.NUMBERVALUE(M206),-0.1),'LIST FISCAL YEAR DAYS'!$E$2:$F$2000,2,FALSE),"mm/dd/yyyy")</f>
        <v>04/28/2026</v>
      </c>
      <c r="P206" s="25">
        <v>128.04122924804688</v>
      </c>
      <c r="Q206" s="25">
        <v>27.483785629272461</v>
      </c>
      <c r="R206" s="9"/>
    </row>
    <row r="207" spans="1:18" x14ac:dyDescent="0.25">
      <c r="A207" s="9">
        <v>112011603</v>
      </c>
      <c r="B207" s="9"/>
      <c r="C207" s="9" t="s">
        <v>329</v>
      </c>
      <c r="D207" s="9" t="s">
        <v>980</v>
      </c>
      <c r="E207" s="9" t="s">
        <v>937</v>
      </c>
      <c r="F207" s="25">
        <v>456056.09375</v>
      </c>
      <c r="G207" s="25">
        <v>5122130.5</v>
      </c>
      <c r="H207" s="25">
        <v>1780526.25</v>
      </c>
      <c r="I207" s="25">
        <v>4974212.5</v>
      </c>
      <c r="J207" s="25">
        <v>201976</v>
      </c>
      <c r="K207" s="25">
        <v>192.12554931640625</v>
      </c>
      <c r="L207" s="25">
        <v>45.7266845703125</v>
      </c>
      <c r="M207" s="25">
        <f t="shared" si="8"/>
        <v>237.85223388671875</v>
      </c>
      <c r="N207" s="52">
        <f t="shared" ca="1" si="7"/>
        <v>117.85223388671875</v>
      </c>
      <c r="O207" s="52" t="str">
        <f>TEXT(VLOOKUP(ROUND(_xlfn.NUMBERVALUE(M207),-0.1),'LIST FISCAL YEAR DAYS'!$E$2:$F$2000,2,FALSE),"mm/dd/yyyy")</f>
        <v>02/23/2026</v>
      </c>
      <c r="P207" s="25">
        <v>218.59494018554688</v>
      </c>
      <c r="Q207" s="25">
        <v>62.266925811767578</v>
      </c>
      <c r="R207" s="9"/>
    </row>
    <row r="208" spans="1:18" x14ac:dyDescent="0.25">
      <c r="A208" s="9">
        <v>105201033</v>
      </c>
      <c r="B208" s="9"/>
      <c r="C208" s="9" t="s">
        <v>68</v>
      </c>
      <c r="D208" s="9" t="s">
        <v>980</v>
      </c>
      <c r="E208" s="9" t="s">
        <v>934</v>
      </c>
      <c r="F208" s="25">
        <v>323527.5</v>
      </c>
      <c r="G208" s="25">
        <v>3549527.25</v>
      </c>
      <c r="H208" s="25">
        <v>1062566</v>
      </c>
      <c r="I208" s="25">
        <v>3130450.5</v>
      </c>
      <c r="J208" s="25">
        <v>120270.140625</v>
      </c>
      <c r="K208" s="25">
        <v>116.25283050537109</v>
      </c>
      <c r="L208" s="25">
        <v>144.48513793945313</v>
      </c>
      <c r="M208" s="25">
        <f t="shared" si="8"/>
        <v>260.73796844482422</v>
      </c>
      <c r="N208" s="52">
        <f t="shared" ca="1" si="7"/>
        <v>140.73796844482422</v>
      </c>
      <c r="O208" s="52" t="str">
        <f>TEXT(VLOOKUP(ROUND(_xlfn.NUMBERVALUE(M208),-0.1),'LIST FISCAL YEAR DAYS'!$E$2:$F$2000,2,FALSE),"mm/dd/yyyy")</f>
        <v>03/18/2026</v>
      </c>
      <c r="P208" s="25">
        <v>109.49185943603516</v>
      </c>
      <c r="Q208" s="25">
        <v>28.650726318359375</v>
      </c>
      <c r="R208" s="9"/>
    </row>
    <row r="209" spans="1:18" x14ac:dyDescent="0.25">
      <c r="A209" s="9">
        <v>101261302</v>
      </c>
      <c r="B209" s="9"/>
      <c r="C209" s="9" t="s">
        <v>368</v>
      </c>
      <c r="D209" s="9" t="s">
        <v>980</v>
      </c>
      <c r="E209" s="9" t="s">
        <v>931</v>
      </c>
      <c r="F209" s="25">
        <v>870626.375</v>
      </c>
      <c r="G209" s="25">
        <v>9185501</v>
      </c>
      <c r="H209" s="25">
        <v>2506181</v>
      </c>
      <c r="I209" s="25">
        <v>8559453</v>
      </c>
      <c r="J209" s="25">
        <v>222173.4375</v>
      </c>
      <c r="K209" s="25">
        <v>70.874748229980469</v>
      </c>
      <c r="L209" s="25">
        <v>98.271286010742188</v>
      </c>
      <c r="M209" s="25">
        <f t="shared" si="8"/>
        <v>169.14603424072266</v>
      </c>
      <c r="N209" s="52">
        <f t="shared" ca="1" si="7"/>
        <v>49.146034240722656</v>
      </c>
      <c r="O209" s="52" t="str">
        <f>TEXT(VLOOKUP(ROUND(_xlfn.NUMBERVALUE(M209),-0.1),'LIST FISCAL YEAR DAYS'!$E$2:$F$2000,2,FALSE),"mm/dd/yyyy")</f>
        <v>12/16/2025</v>
      </c>
      <c r="P209" s="25">
        <v>149.44102478027344</v>
      </c>
      <c r="Q209" s="25">
        <v>31.51341438293457</v>
      </c>
      <c r="R209" s="9"/>
    </row>
    <row r="210" spans="1:18" x14ac:dyDescent="0.25">
      <c r="A210" s="9">
        <v>114061103</v>
      </c>
      <c r="B210" s="9"/>
      <c r="C210" s="9" t="s">
        <v>371</v>
      </c>
      <c r="D210" s="9" t="s">
        <v>980</v>
      </c>
      <c r="E210" s="9" t="s">
        <v>938</v>
      </c>
      <c r="F210" s="25">
        <v>366544.9375</v>
      </c>
      <c r="G210" s="25">
        <v>2620808.25</v>
      </c>
      <c r="H210" s="25">
        <v>1394387.875</v>
      </c>
      <c r="I210" s="25">
        <v>2417554.75</v>
      </c>
      <c r="J210" s="25">
        <v>158656.03125</v>
      </c>
      <c r="K210" s="25">
        <v>214.50106811523438</v>
      </c>
      <c r="L210" s="25">
        <v>44.48907470703125</v>
      </c>
      <c r="M210" s="25">
        <f t="shared" si="8"/>
        <v>258.99014282226563</v>
      </c>
      <c r="N210" s="52">
        <f t="shared" ca="1" si="7"/>
        <v>138.99014282226563</v>
      </c>
      <c r="O210" s="52" t="str">
        <f>TEXT(VLOOKUP(ROUND(_xlfn.NUMBERVALUE(M210),-0.1),'LIST FISCAL YEAR DAYS'!$E$2:$F$2000,2,FALSE),"mm/dd/yyyy")</f>
        <v>03/16/2026</v>
      </c>
      <c r="P210" s="25">
        <v>208.65422058105469</v>
      </c>
      <c r="Q210" s="25">
        <v>39.251853942871094</v>
      </c>
      <c r="R210" s="9"/>
    </row>
    <row r="211" spans="1:18" x14ac:dyDescent="0.25">
      <c r="A211" s="9">
        <v>103022103</v>
      </c>
      <c r="B211" s="9"/>
      <c r="C211" s="9" t="s">
        <v>127</v>
      </c>
      <c r="D211" s="9" t="s">
        <v>980</v>
      </c>
      <c r="E211" s="9" t="s">
        <v>932</v>
      </c>
      <c r="F211" s="25">
        <v>93580.046875</v>
      </c>
      <c r="G211" s="25">
        <v>978668.5625</v>
      </c>
      <c r="H211" s="25">
        <v>358578.6875</v>
      </c>
      <c r="I211" s="25">
        <v>994343.375</v>
      </c>
      <c r="J211" s="25">
        <v>46466.99609375</v>
      </c>
      <c r="K211" s="25">
        <v>198.71308898925781</v>
      </c>
      <c r="L211" s="25">
        <v>0</v>
      </c>
      <c r="M211" s="25">
        <f t="shared" si="8"/>
        <v>198.71308898925781</v>
      </c>
      <c r="N211" s="52">
        <f t="shared" ca="1" si="7"/>
        <v>78.713088989257813</v>
      </c>
      <c r="O211" s="52" t="str">
        <f>TEXT(VLOOKUP(ROUND(_xlfn.NUMBERVALUE(M211),-0.1),'LIST FISCAL YEAR DAYS'!$E$2:$F$2000,2,FALSE),"mm/dd/yyyy")</f>
        <v>01/15/2026</v>
      </c>
      <c r="P211" s="25">
        <v>165.28083801269531</v>
      </c>
      <c r="Q211" s="25">
        <v>32.629367828369141</v>
      </c>
      <c r="R211" s="9"/>
    </row>
    <row r="212" spans="1:18" x14ac:dyDescent="0.25">
      <c r="A212" s="9">
        <v>113381303</v>
      </c>
      <c r="B212" s="9"/>
      <c r="C212" s="9" t="s">
        <v>139</v>
      </c>
      <c r="D212" s="9" t="s">
        <v>980</v>
      </c>
      <c r="E212" s="9" t="s">
        <v>937</v>
      </c>
      <c r="F212" s="25">
        <v>510905.40625</v>
      </c>
      <c r="G212" s="25">
        <v>5892825</v>
      </c>
      <c r="H212" s="25">
        <v>2025617.125</v>
      </c>
      <c r="I212" s="25">
        <v>5848390</v>
      </c>
      <c r="J212" s="25">
        <v>245114.140625</v>
      </c>
      <c r="K212" s="25">
        <v>248.01921081542969</v>
      </c>
      <c r="L212" s="25">
        <v>123.61034393310547</v>
      </c>
      <c r="M212" s="25">
        <f t="shared" si="8"/>
        <v>371.62955474853516</v>
      </c>
      <c r="N212" s="52">
        <f t="shared" ca="1" si="7"/>
        <v>251.62955474853516</v>
      </c>
      <c r="O212" s="52" t="str">
        <f>TEXT(VLOOKUP(ROUND(_xlfn.NUMBERVALUE(M212),-0.1),'LIST FISCAL YEAR DAYS'!$E$2:$F$2000,2,FALSE),"mm/dd/yyyy")</f>
        <v>07/07/2026</v>
      </c>
      <c r="P212" s="25">
        <v>150.79792785644531</v>
      </c>
      <c r="Q212" s="25">
        <v>22.090255737304688</v>
      </c>
      <c r="R212" s="9"/>
    </row>
    <row r="213" spans="1:18" x14ac:dyDescent="0.25">
      <c r="A213" s="9">
        <v>105251453</v>
      </c>
      <c r="B213" s="9"/>
      <c r="C213" s="9" t="s">
        <v>267</v>
      </c>
      <c r="D213" s="9" t="s">
        <v>980</v>
      </c>
      <c r="E213" s="9" t="s">
        <v>934</v>
      </c>
      <c r="F213" s="25">
        <v>319683.59375</v>
      </c>
      <c r="G213" s="25">
        <v>4374836</v>
      </c>
      <c r="H213" s="25">
        <v>1212426</v>
      </c>
      <c r="I213" s="25">
        <v>4274327</v>
      </c>
      <c r="J213" s="25">
        <v>103814.390625</v>
      </c>
      <c r="K213" s="25">
        <v>66.361518859863281</v>
      </c>
      <c r="L213" s="25">
        <v>118.28697204589844</v>
      </c>
      <c r="M213" s="25">
        <f t="shared" si="8"/>
        <v>184.64849090576172</v>
      </c>
      <c r="N213" s="52">
        <f t="shared" ref="N213:N276" ca="1" si="9">IF(M213-$N$2&gt;0,M213-$N$2,"Out")</f>
        <v>64.648490905761719</v>
      </c>
      <c r="O213" s="52" t="str">
        <f>TEXT(VLOOKUP(ROUND(_xlfn.NUMBERVALUE(M213),-0.1),'LIST FISCAL YEAR DAYS'!$E$2:$F$2000,2,FALSE),"mm/dd/yyyy")</f>
        <v>01/01/2026</v>
      </c>
      <c r="P213" s="25">
        <v>164.58059692382813</v>
      </c>
      <c r="Q213" s="25">
        <v>27.243021011352539</v>
      </c>
      <c r="R213" s="9"/>
    </row>
    <row r="214" spans="1:18" x14ac:dyDescent="0.25">
      <c r="A214" s="9">
        <v>109531304</v>
      </c>
      <c r="B214" s="9"/>
      <c r="C214" s="9" t="s">
        <v>211</v>
      </c>
      <c r="D214" s="9" t="s">
        <v>980</v>
      </c>
      <c r="E214" s="9" t="s">
        <v>935</v>
      </c>
      <c r="F214" s="25">
        <v>104207.1015625</v>
      </c>
      <c r="G214" s="25">
        <v>1342345.375</v>
      </c>
      <c r="H214" s="25">
        <v>375990.46875</v>
      </c>
      <c r="I214" s="25">
        <v>1325119.25</v>
      </c>
      <c r="J214" s="25">
        <v>41511.53515625</v>
      </c>
      <c r="K214" s="25">
        <v>114.16862487792969</v>
      </c>
      <c r="L214" s="25">
        <v>142.16624450683594</v>
      </c>
      <c r="M214" s="25">
        <f t="shared" si="8"/>
        <v>256.33486938476563</v>
      </c>
      <c r="N214" s="52">
        <f t="shared" ca="1" si="9"/>
        <v>136.33486938476563</v>
      </c>
      <c r="O214" s="52" t="str">
        <f>TEXT(VLOOKUP(ROUND(_xlfn.NUMBERVALUE(M214),-0.1),'LIST FISCAL YEAR DAYS'!$E$2:$F$2000,2,FALSE),"mm/dd/yyyy")</f>
        <v>03/13/2026</v>
      </c>
      <c r="P214" s="25">
        <v>123.52960968017578</v>
      </c>
      <c r="Q214" s="25">
        <v>21.278684616088867</v>
      </c>
      <c r="R214" s="9"/>
    </row>
    <row r="215" spans="1:18" x14ac:dyDescent="0.25">
      <c r="A215" s="9">
        <v>122092353</v>
      </c>
      <c r="B215" s="9"/>
      <c r="C215" s="9" t="s">
        <v>312</v>
      </c>
      <c r="D215" s="9" t="s">
        <v>980</v>
      </c>
      <c r="E215" s="9" t="s">
        <v>940</v>
      </c>
      <c r="F215" s="25">
        <v>1015637.375</v>
      </c>
      <c r="G215" s="25">
        <v>7878993</v>
      </c>
      <c r="H215" s="25">
        <v>5740683</v>
      </c>
      <c r="I215" s="25">
        <v>7690497</v>
      </c>
      <c r="J215" s="25">
        <v>715032.25</v>
      </c>
      <c r="K215" s="25">
        <v>242.68417358398438</v>
      </c>
      <c r="L215" s="25">
        <v>42.302101135253906</v>
      </c>
      <c r="M215" s="25">
        <f t="shared" si="8"/>
        <v>284.98627471923828</v>
      </c>
      <c r="N215" s="52">
        <f t="shared" ca="1" si="9"/>
        <v>164.98627471923828</v>
      </c>
      <c r="O215" s="52" t="str">
        <f>TEXT(VLOOKUP(ROUND(_xlfn.NUMBERVALUE(M215),-0.1),'LIST FISCAL YEAR DAYS'!$E$2:$F$2000,2,FALSE),"mm/dd/yyyy")</f>
        <v>04/11/2026</v>
      </c>
      <c r="P215" s="25">
        <v>95.635848999023438</v>
      </c>
      <c r="Q215" s="25">
        <v>14.80486011505127</v>
      </c>
      <c r="R215" s="9"/>
    </row>
    <row r="216" spans="1:18" x14ac:dyDescent="0.25">
      <c r="A216" s="9">
        <v>106611303</v>
      </c>
      <c r="B216" s="9"/>
      <c r="C216" s="9" t="s">
        <v>226</v>
      </c>
      <c r="D216" s="9" t="s">
        <v>980</v>
      </c>
      <c r="E216" s="9" t="s">
        <v>934</v>
      </c>
      <c r="F216" s="25">
        <v>168648.15625</v>
      </c>
      <c r="G216" s="25">
        <v>2298815.75</v>
      </c>
      <c r="H216" s="25">
        <v>593277.375</v>
      </c>
      <c r="I216" s="25">
        <v>2252072.25</v>
      </c>
      <c r="J216" s="25">
        <v>63699.3671875</v>
      </c>
      <c r="K216" s="25">
        <v>98.442375183105469</v>
      </c>
      <c r="L216" s="25">
        <v>59.781757354736328</v>
      </c>
      <c r="M216" s="25">
        <f t="shared" si="8"/>
        <v>158.2241325378418</v>
      </c>
      <c r="N216" s="52">
        <f t="shared" ca="1" si="9"/>
        <v>38.224132537841797</v>
      </c>
      <c r="O216" s="52" t="str">
        <f>TEXT(VLOOKUP(ROUND(_xlfn.NUMBERVALUE(M216),-0.1),'LIST FISCAL YEAR DAYS'!$E$2:$F$2000,2,FALSE),"mm/dd/yyyy")</f>
        <v>12/05/2025</v>
      </c>
      <c r="P216" s="25">
        <v>176.29843139648438</v>
      </c>
      <c r="Q216" s="25">
        <v>49.794002532958984</v>
      </c>
      <c r="R216" s="9"/>
    </row>
    <row r="217" spans="1:18" x14ac:dyDescent="0.25">
      <c r="A217" s="9">
        <v>105201352</v>
      </c>
      <c r="B217" s="9"/>
      <c r="C217" s="9" t="s">
        <v>41</v>
      </c>
      <c r="D217" s="9" t="s">
        <v>980</v>
      </c>
      <c r="E217" s="9" t="s">
        <v>934</v>
      </c>
      <c r="F217" s="25">
        <v>574778.375</v>
      </c>
      <c r="G217" s="25">
        <v>5935439</v>
      </c>
      <c r="H217" s="25">
        <v>1828309.625</v>
      </c>
      <c r="I217" s="25">
        <v>5793577</v>
      </c>
      <c r="J217" s="25">
        <v>191591.15625</v>
      </c>
      <c r="K217" s="25">
        <v>117.83806610107422</v>
      </c>
      <c r="L217" s="25">
        <v>89.277961730957031</v>
      </c>
      <c r="M217" s="25">
        <f t="shared" si="8"/>
        <v>207.11602783203125</v>
      </c>
      <c r="N217" s="52">
        <f t="shared" ca="1" si="9"/>
        <v>87.11602783203125</v>
      </c>
      <c r="O217" s="52" t="str">
        <f>TEXT(VLOOKUP(ROUND(_xlfn.NUMBERVALUE(M217),-0.1),'LIST FISCAL YEAR DAYS'!$E$2:$F$2000,2,FALSE),"mm/dd/yyyy")</f>
        <v>01/23/2026</v>
      </c>
      <c r="P217" s="25">
        <v>99.211509704589844</v>
      </c>
      <c r="Q217" s="25">
        <v>28.462699890136719</v>
      </c>
      <c r="R217" s="9"/>
    </row>
    <row r="218" spans="1:18" x14ac:dyDescent="0.25">
      <c r="A218" s="9">
        <v>118401403</v>
      </c>
      <c r="B218" s="9"/>
      <c r="C218" s="9" t="s">
        <v>444</v>
      </c>
      <c r="D218" s="9" t="s">
        <v>980</v>
      </c>
      <c r="E218" s="9" t="s">
        <v>939</v>
      </c>
      <c r="F218" s="25">
        <v>293069.25</v>
      </c>
      <c r="G218" s="25">
        <v>3044926.25</v>
      </c>
      <c r="H218" s="25">
        <v>1023820.4375</v>
      </c>
      <c r="I218" s="25">
        <v>2830800</v>
      </c>
      <c r="J218" s="25">
        <v>139711.6875</v>
      </c>
      <c r="K218" s="25">
        <v>159.68585205078125</v>
      </c>
      <c r="L218" s="25">
        <v>19.328569412231445</v>
      </c>
      <c r="M218" s="25">
        <f t="shared" si="8"/>
        <v>179.0144214630127</v>
      </c>
      <c r="N218" s="52">
        <f t="shared" ca="1" si="9"/>
        <v>59.014421463012695</v>
      </c>
      <c r="O218" s="52" t="str">
        <f>TEXT(VLOOKUP(ROUND(_xlfn.NUMBERVALUE(M218),-0.1),'LIST FISCAL YEAR DAYS'!$E$2:$F$2000,2,FALSE),"mm/dd/yyyy")</f>
        <v>12/26/2025</v>
      </c>
      <c r="P218" s="25">
        <v>156.27265930175781</v>
      </c>
      <c r="Q218" s="25">
        <v>28.778358459472656</v>
      </c>
      <c r="R218" s="9"/>
    </row>
    <row r="219" spans="1:18" x14ac:dyDescent="0.25">
      <c r="A219" s="9">
        <v>115211603</v>
      </c>
      <c r="B219" s="9"/>
      <c r="C219" s="9" t="s">
        <v>249</v>
      </c>
      <c r="D219" s="9" t="s">
        <v>980</v>
      </c>
      <c r="E219" s="9" t="s">
        <v>937</v>
      </c>
      <c r="F219" s="25">
        <v>679076.875</v>
      </c>
      <c r="G219" s="25">
        <v>4786262.5</v>
      </c>
      <c r="H219" s="25">
        <v>3586363.5</v>
      </c>
      <c r="I219" s="25">
        <v>3925419</v>
      </c>
      <c r="J219" s="25">
        <v>450202.875</v>
      </c>
      <c r="K219" s="25">
        <v>229.68218994140625</v>
      </c>
      <c r="L219" s="25">
        <v>38.831069946289063</v>
      </c>
      <c r="M219" s="25">
        <f t="shared" si="8"/>
        <v>268.51325988769531</v>
      </c>
      <c r="N219" s="52">
        <f t="shared" ca="1" si="9"/>
        <v>148.51325988769531</v>
      </c>
      <c r="O219" s="52" t="str">
        <f>TEXT(VLOOKUP(ROUND(_xlfn.NUMBERVALUE(M219),-0.1),'LIST FISCAL YEAR DAYS'!$E$2:$F$2000,2,FALSE),"mm/dd/yyyy")</f>
        <v>03/26/2026</v>
      </c>
      <c r="P219" s="25">
        <v>245.5692138671875</v>
      </c>
      <c r="Q219" s="25">
        <v>37.866752624511719</v>
      </c>
      <c r="R219" s="9"/>
    </row>
    <row r="220" spans="1:18" x14ac:dyDescent="0.25">
      <c r="A220" s="9">
        <v>110171803</v>
      </c>
      <c r="B220" s="9"/>
      <c r="C220" s="9" t="s">
        <v>377</v>
      </c>
      <c r="D220" s="9" t="s">
        <v>980</v>
      </c>
      <c r="E220" s="9" t="s">
        <v>935</v>
      </c>
      <c r="F220" s="25">
        <v>156842.40625</v>
      </c>
      <c r="G220" s="25">
        <v>2261681</v>
      </c>
      <c r="H220" s="25">
        <v>615366.9375</v>
      </c>
      <c r="I220" s="25">
        <v>2207163</v>
      </c>
      <c r="J220" s="25">
        <v>63927.484375</v>
      </c>
      <c r="K220" s="25">
        <v>53.919155120849609</v>
      </c>
      <c r="L220" s="25">
        <v>103.19389343261719</v>
      </c>
      <c r="M220" s="25">
        <f t="shared" si="8"/>
        <v>157.1130485534668</v>
      </c>
      <c r="N220" s="52">
        <f t="shared" ca="1" si="9"/>
        <v>37.113048553466797</v>
      </c>
      <c r="O220" s="52" t="str">
        <f>TEXT(VLOOKUP(ROUND(_xlfn.NUMBERVALUE(M220),-0.1),'LIST FISCAL YEAR DAYS'!$E$2:$F$2000,2,FALSE),"mm/dd/yyyy")</f>
        <v>12/04/2025</v>
      </c>
      <c r="P220" s="25">
        <v>191.31591796875</v>
      </c>
      <c r="Q220" s="25">
        <v>51.713424682617188</v>
      </c>
      <c r="R220" s="9"/>
    </row>
    <row r="221" spans="1:18" x14ac:dyDescent="0.25">
      <c r="A221" s="9">
        <v>118401603</v>
      </c>
      <c r="B221" s="9"/>
      <c r="C221" s="9" t="s">
        <v>382</v>
      </c>
      <c r="D221" s="9" t="s">
        <v>980</v>
      </c>
      <c r="E221" s="9" t="s">
        <v>939</v>
      </c>
      <c r="F221" s="25">
        <v>242155.5</v>
      </c>
      <c r="G221" s="25">
        <v>2154890.25</v>
      </c>
      <c r="H221" s="25">
        <v>988510.5</v>
      </c>
      <c r="I221" s="25">
        <v>1857398.5</v>
      </c>
      <c r="J221" s="25">
        <v>124060</v>
      </c>
      <c r="K221" s="25">
        <v>181.56224060058594</v>
      </c>
      <c r="L221" s="25">
        <v>0</v>
      </c>
      <c r="M221" s="25">
        <f t="shared" si="8"/>
        <v>181.56224060058594</v>
      </c>
      <c r="N221" s="52">
        <f t="shared" ca="1" si="9"/>
        <v>61.562240600585938</v>
      </c>
      <c r="O221" s="52" t="str">
        <f>TEXT(VLOOKUP(ROUND(_xlfn.NUMBERVALUE(M221),-0.1),'LIST FISCAL YEAR DAYS'!$E$2:$F$2000,2,FALSE),"mm/dd/yyyy")</f>
        <v>12/29/2025</v>
      </c>
      <c r="P221" s="25">
        <v>71.312225341796875</v>
      </c>
      <c r="Q221" s="25">
        <v>12.019922256469727</v>
      </c>
      <c r="R221" s="9"/>
    </row>
    <row r="222" spans="1:18" x14ac:dyDescent="0.25">
      <c r="A222" s="9">
        <v>112671603</v>
      </c>
      <c r="B222" s="9"/>
      <c r="C222" s="9" t="s">
        <v>424</v>
      </c>
      <c r="D222" s="9" t="s">
        <v>980</v>
      </c>
      <c r="E222" s="9" t="s">
        <v>937</v>
      </c>
      <c r="F222" s="25">
        <v>684128.5625</v>
      </c>
      <c r="G222" s="25">
        <v>6725318</v>
      </c>
      <c r="H222" s="25">
        <v>3310411</v>
      </c>
      <c r="I222" s="25">
        <v>6440095</v>
      </c>
      <c r="J222" s="25">
        <v>332606.96875</v>
      </c>
      <c r="K222" s="25">
        <v>233.22865295410156</v>
      </c>
      <c r="L222" s="25">
        <v>60.675048828125</v>
      </c>
      <c r="M222" s="25">
        <f t="shared" si="8"/>
        <v>293.90370178222656</v>
      </c>
      <c r="N222" s="52">
        <f t="shared" ca="1" si="9"/>
        <v>173.90370178222656</v>
      </c>
      <c r="O222" s="52" t="str">
        <f>TEXT(VLOOKUP(ROUND(_xlfn.NUMBERVALUE(M222),-0.1),'LIST FISCAL YEAR DAYS'!$E$2:$F$2000,2,FALSE),"mm/dd/yyyy")</f>
        <v>04/20/2026</v>
      </c>
      <c r="P222" s="25">
        <v>66.056694030761719</v>
      </c>
      <c r="Q222" s="25">
        <v>10.495768547058105</v>
      </c>
      <c r="R222" s="9"/>
    </row>
    <row r="223" spans="1:18" x14ac:dyDescent="0.25">
      <c r="A223" s="9">
        <v>114061503</v>
      </c>
      <c r="B223" s="9"/>
      <c r="C223" s="9" t="s">
        <v>120</v>
      </c>
      <c r="D223" s="9" t="s">
        <v>980</v>
      </c>
      <c r="E223" s="9" t="s">
        <v>938</v>
      </c>
      <c r="F223" s="25">
        <v>363700.5</v>
      </c>
      <c r="G223" s="25">
        <v>3472036.25</v>
      </c>
      <c r="H223" s="25">
        <v>1088972.75</v>
      </c>
      <c r="I223" s="25">
        <v>3320067</v>
      </c>
      <c r="J223" s="25">
        <v>195127.40625</v>
      </c>
      <c r="K223" s="25">
        <v>189.30401611328125</v>
      </c>
      <c r="L223" s="25">
        <v>44.748409271240234</v>
      </c>
      <c r="M223" s="25">
        <f t="shared" si="8"/>
        <v>234.05242538452148</v>
      </c>
      <c r="N223" s="52">
        <f t="shared" ca="1" si="9"/>
        <v>114.05242538452148</v>
      </c>
      <c r="O223" s="52" t="str">
        <f>TEXT(VLOOKUP(ROUND(_xlfn.NUMBERVALUE(M223),-0.1),'LIST FISCAL YEAR DAYS'!$E$2:$F$2000,2,FALSE),"mm/dd/yyyy")</f>
        <v>02/19/2026</v>
      </c>
      <c r="P223" s="25">
        <v>172.81475830078125</v>
      </c>
      <c r="Q223" s="25">
        <v>48.986370086669922</v>
      </c>
      <c r="R223" s="9"/>
    </row>
    <row r="224" spans="1:18" x14ac:dyDescent="0.25">
      <c r="A224" s="9">
        <v>116471803</v>
      </c>
      <c r="B224" s="9"/>
      <c r="C224" s="9" t="s">
        <v>73</v>
      </c>
      <c r="D224" s="9" t="s">
        <v>980</v>
      </c>
      <c r="E224" s="9" t="s">
        <v>939</v>
      </c>
      <c r="F224" s="25">
        <v>256032.296875</v>
      </c>
      <c r="G224" s="25">
        <v>2307199</v>
      </c>
      <c r="H224" s="25">
        <v>990220</v>
      </c>
      <c r="I224" s="25">
        <v>2034050.5</v>
      </c>
      <c r="J224" s="25">
        <v>138868.234375</v>
      </c>
      <c r="K224" s="25">
        <v>110.39035797119141</v>
      </c>
      <c r="L224" s="25">
        <v>79.923095703125</v>
      </c>
      <c r="M224" s="25">
        <f t="shared" si="8"/>
        <v>190.31345367431641</v>
      </c>
      <c r="N224" s="52">
        <f t="shared" ca="1" si="9"/>
        <v>70.313453674316406</v>
      </c>
      <c r="O224" s="52" t="str">
        <f>TEXT(VLOOKUP(ROUND(_xlfn.NUMBERVALUE(M224),-0.1),'LIST FISCAL YEAR DAYS'!$E$2:$F$2000,2,FALSE),"mm/dd/yyyy")</f>
        <v>01/06/2026</v>
      </c>
      <c r="P224" s="25">
        <v>95.614700317382813</v>
      </c>
      <c r="Q224" s="25">
        <v>17.083524703979492</v>
      </c>
      <c r="R224" s="9"/>
    </row>
    <row r="225" spans="1:18" x14ac:dyDescent="0.25">
      <c r="A225" s="9">
        <v>103022253</v>
      </c>
      <c r="B225" s="9"/>
      <c r="C225" s="9" t="s">
        <v>246</v>
      </c>
      <c r="D225" s="9" t="s">
        <v>980</v>
      </c>
      <c r="E225" s="9" t="s">
        <v>932</v>
      </c>
      <c r="F225" s="25">
        <v>267808.34375</v>
      </c>
      <c r="G225" s="25">
        <v>2335997.5</v>
      </c>
      <c r="H225" s="25">
        <v>1033328.375</v>
      </c>
      <c r="I225" s="25">
        <v>2250316.5</v>
      </c>
      <c r="J225" s="25">
        <v>111258.0546875</v>
      </c>
      <c r="K225" s="25">
        <v>204.768798828125</v>
      </c>
      <c r="L225" s="25">
        <v>43.113365173339844</v>
      </c>
      <c r="M225" s="25">
        <f t="shared" si="8"/>
        <v>247.88216400146484</v>
      </c>
      <c r="N225" s="52">
        <f t="shared" ca="1" si="9"/>
        <v>127.88216400146484</v>
      </c>
      <c r="O225" s="52" t="str">
        <f>TEXT(VLOOKUP(ROUND(_xlfn.NUMBERVALUE(M225),-0.1),'LIST FISCAL YEAR DAYS'!$E$2:$F$2000,2,FALSE),"mm/dd/yyyy")</f>
        <v>03/05/2026</v>
      </c>
      <c r="P225" s="25">
        <v>132.95291137695313</v>
      </c>
      <c r="Q225" s="25">
        <v>24.028196334838867</v>
      </c>
      <c r="R225" s="9"/>
    </row>
    <row r="226" spans="1:18" x14ac:dyDescent="0.25">
      <c r="A226" s="9">
        <v>120522003</v>
      </c>
      <c r="B226" s="9"/>
      <c r="C226" s="9" t="s">
        <v>135</v>
      </c>
      <c r="D226" s="9" t="s">
        <v>980</v>
      </c>
      <c r="E226" s="9" t="s">
        <v>939</v>
      </c>
      <c r="F226" s="25">
        <v>545115.875</v>
      </c>
      <c r="G226" s="25">
        <v>6079966</v>
      </c>
      <c r="H226" s="25">
        <v>2519338</v>
      </c>
      <c r="I226" s="25">
        <v>5931035.5</v>
      </c>
      <c r="J226" s="25">
        <v>250452.09375</v>
      </c>
      <c r="K226" s="25">
        <v>195.2811279296875</v>
      </c>
      <c r="L226" s="25">
        <v>81.384170532226563</v>
      </c>
      <c r="M226" s="25">
        <f t="shared" si="8"/>
        <v>276.66529846191406</v>
      </c>
      <c r="N226" s="52">
        <f t="shared" ca="1" si="9"/>
        <v>156.66529846191406</v>
      </c>
      <c r="O226" s="52" t="str">
        <f>TEXT(VLOOKUP(ROUND(_xlfn.NUMBERVALUE(M226),-0.1),'LIST FISCAL YEAR DAYS'!$E$2:$F$2000,2,FALSE),"mm/dd/yyyy")</f>
        <v>04/03/2026</v>
      </c>
      <c r="P226" s="25">
        <v>137.03175354003906</v>
      </c>
      <c r="Q226" s="25">
        <v>32.366531372070313</v>
      </c>
      <c r="R226" s="9"/>
    </row>
    <row r="227" spans="1:18" x14ac:dyDescent="0.25">
      <c r="A227" s="9">
        <v>107651603</v>
      </c>
      <c r="B227" s="9"/>
      <c r="C227" s="9" t="s">
        <v>170</v>
      </c>
      <c r="D227" s="9" t="s">
        <v>980</v>
      </c>
      <c r="E227" s="9" t="s">
        <v>931</v>
      </c>
      <c r="F227" s="25">
        <v>314353.0625</v>
      </c>
      <c r="G227" s="25">
        <v>3778468.5</v>
      </c>
      <c r="H227" s="25">
        <v>1004040.1875</v>
      </c>
      <c r="I227" s="25">
        <v>3788427.5</v>
      </c>
      <c r="J227" s="25">
        <v>114221.875</v>
      </c>
      <c r="K227" s="25">
        <v>98.787689208984375</v>
      </c>
      <c r="L227" s="25">
        <v>112.428955078125</v>
      </c>
      <c r="M227" s="25">
        <f t="shared" si="8"/>
        <v>211.21664428710938</v>
      </c>
      <c r="N227" s="52">
        <f t="shared" ca="1" si="9"/>
        <v>91.216644287109375</v>
      </c>
      <c r="O227" s="52" t="str">
        <f>TEXT(VLOOKUP(ROUND(_xlfn.NUMBERVALUE(M227),-0.1),'LIST FISCAL YEAR DAYS'!$E$2:$F$2000,2,FALSE),"mm/dd/yyyy")</f>
        <v>01/27/2026</v>
      </c>
      <c r="P227" s="25">
        <v>188.04304504394531</v>
      </c>
      <c r="Q227" s="25">
        <v>39.228652954101563</v>
      </c>
      <c r="R227" s="9"/>
    </row>
    <row r="228" spans="1:18" x14ac:dyDescent="0.25">
      <c r="A228" s="9">
        <v>115221753</v>
      </c>
      <c r="B228" s="9"/>
      <c r="C228" s="9" t="s">
        <v>50</v>
      </c>
      <c r="D228" s="9" t="s">
        <v>980</v>
      </c>
      <c r="E228" s="9" t="s">
        <v>937</v>
      </c>
      <c r="F228" s="25">
        <v>248658.296875</v>
      </c>
      <c r="G228" s="25">
        <v>1966363</v>
      </c>
      <c r="H228" s="25">
        <v>1469237.625</v>
      </c>
      <c r="I228" s="25">
        <v>1740724.875</v>
      </c>
      <c r="J228" s="25">
        <v>190122.78125</v>
      </c>
      <c r="K228" s="25">
        <v>215.58255004882813</v>
      </c>
      <c r="L228" s="25">
        <v>100.49208831787109</v>
      </c>
      <c r="M228" s="25">
        <f t="shared" si="8"/>
        <v>316.07463836669922</v>
      </c>
      <c r="N228" s="52">
        <f t="shared" ca="1" si="9"/>
        <v>196.07463836669922</v>
      </c>
      <c r="O228" s="52" t="str">
        <f>TEXT(VLOOKUP(ROUND(_xlfn.NUMBERVALUE(M228),-0.1),'LIST FISCAL YEAR DAYS'!$E$2:$F$2000,2,FALSE),"mm/dd/yyyy")</f>
        <v>05/12/2026</v>
      </c>
      <c r="P228" s="25">
        <v>139.98800659179688</v>
      </c>
      <c r="Q228" s="25">
        <v>22.770505905151367</v>
      </c>
      <c r="R228" s="9"/>
    </row>
    <row r="229" spans="1:18" x14ac:dyDescent="0.25">
      <c r="A229" s="9">
        <v>113362203</v>
      </c>
      <c r="B229" s="9"/>
      <c r="C229" s="9" t="s">
        <v>311</v>
      </c>
      <c r="D229" s="9" t="s">
        <v>980</v>
      </c>
      <c r="E229" s="9" t="s">
        <v>937</v>
      </c>
      <c r="F229" s="25">
        <v>322321.0625</v>
      </c>
      <c r="G229" s="25">
        <v>3400914</v>
      </c>
      <c r="H229" s="25">
        <v>1223225.75</v>
      </c>
      <c r="I229" s="25">
        <v>3378253.5</v>
      </c>
      <c r="J229" s="25">
        <v>155166.46875</v>
      </c>
      <c r="K229" s="25">
        <v>198.60392761230469</v>
      </c>
      <c r="L229" s="25">
        <v>120.85752868652344</v>
      </c>
      <c r="M229" s="25">
        <f t="shared" si="8"/>
        <v>319.46145629882813</v>
      </c>
      <c r="N229" s="52">
        <f t="shared" ca="1" si="9"/>
        <v>199.46145629882813</v>
      </c>
      <c r="O229" s="52" t="str">
        <f>TEXT(VLOOKUP(ROUND(_xlfn.NUMBERVALUE(M229),-0.1),'LIST FISCAL YEAR DAYS'!$E$2:$F$2000,2,FALSE),"mm/dd/yyyy")</f>
        <v>05/15/2026</v>
      </c>
      <c r="P229" s="25">
        <v>203.45149230957031</v>
      </c>
      <c r="Q229" s="25">
        <v>37.391487121582031</v>
      </c>
      <c r="R229" s="9"/>
    </row>
    <row r="230" spans="1:18" x14ac:dyDescent="0.25">
      <c r="A230" s="9">
        <v>112671803</v>
      </c>
      <c r="B230" s="9"/>
      <c r="C230" s="9" t="s">
        <v>333</v>
      </c>
      <c r="D230" s="9" t="s">
        <v>980</v>
      </c>
      <c r="E230" s="9" t="s">
        <v>937</v>
      </c>
      <c r="F230" s="25">
        <v>452712.75</v>
      </c>
      <c r="G230" s="25">
        <v>4511938</v>
      </c>
      <c r="H230" s="25">
        <v>1765043.5</v>
      </c>
      <c r="I230" s="25">
        <v>4306008</v>
      </c>
      <c r="J230" s="25">
        <v>202347.5625</v>
      </c>
      <c r="K230" s="25">
        <v>146.70848083496094</v>
      </c>
      <c r="L230" s="25">
        <v>76.904884338378906</v>
      </c>
      <c r="M230" s="25">
        <f t="shared" si="8"/>
        <v>223.61336517333984</v>
      </c>
      <c r="N230" s="52">
        <f t="shared" ca="1" si="9"/>
        <v>103.61336517333984</v>
      </c>
      <c r="O230" s="52" t="str">
        <f>TEXT(VLOOKUP(ROUND(_xlfn.NUMBERVALUE(M230),-0.1),'LIST FISCAL YEAR DAYS'!$E$2:$F$2000,2,FALSE),"mm/dd/yyyy")</f>
        <v>02/09/2026</v>
      </c>
      <c r="P230" s="25">
        <v>167.34971618652344</v>
      </c>
      <c r="Q230" s="25">
        <v>29.540313720703125</v>
      </c>
      <c r="R230" s="9"/>
    </row>
    <row r="231" spans="1:18" x14ac:dyDescent="0.25">
      <c r="A231" s="9">
        <v>124152003</v>
      </c>
      <c r="B231" s="9"/>
      <c r="C231" s="9" t="s">
        <v>159</v>
      </c>
      <c r="D231" s="9" t="s">
        <v>980</v>
      </c>
      <c r="E231" s="9" t="s">
        <v>941</v>
      </c>
      <c r="F231" s="25">
        <v>1106943.25</v>
      </c>
      <c r="G231" s="25">
        <v>8944156</v>
      </c>
      <c r="H231" s="25">
        <v>5830895</v>
      </c>
      <c r="I231" s="25">
        <v>8223422</v>
      </c>
      <c r="J231" s="25">
        <v>695872.8125</v>
      </c>
      <c r="K231" s="25">
        <v>252.52519226074219</v>
      </c>
      <c r="L231" s="25">
        <v>32.586421966552734</v>
      </c>
      <c r="M231" s="25">
        <f t="shared" si="8"/>
        <v>285.11161422729492</v>
      </c>
      <c r="N231" s="52">
        <f t="shared" ca="1" si="9"/>
        <v>165.11161422729492</v>
      </c>
      <c r="O231" s="52" t="str">
        <f>TEXT(VLOOKUP(ROUND(_xlfn.NUMBERVALUE(M231),-0.1),'LIST FISCAL YEAR DAYS'!$E$2:$F$2000,2,FALSE),"mm/dd/yyyy")</f>
        <v>04/11/2026</v>
      </c>
      <c r="P231" s="25">
        <v>152.09115600585938</v>
      </c>
      <c r="Q231" s="25">
        <v>30.994609832763672</v>
      </c>
      <c r="R231" s="9"/>
    </row>
    <row r="232" spans="1:18" x14ac:dyDescent="0.25">
      <c r="A232" s="9">
        <v>106172003</v>
      </c>
      <c r="B232" s="9"/>
      <c r="C232" s="9" t="s">
        <v>460</v>
      </c>
      <c r="D232" s="9" t="s">
        <v>980</v>
      </c>
      <c r="E232" s="9" t="s">
        <v>935</v>
      </c>
      <c r="F232" s="25">
        <v>594700.9375</v>
      </c>
      <c r="G232" s="25">
        <v>6765341.5</v>
      </c>
      <c r="H232" s="25">
        <v>1432639.75</v>
      </c>
      <c r="I232" s="25">
        <v>6692636.5</v>
      </c>
      <c r="J232" s="25">
        <v>174066.390625</v>
      </c>
      <c r="K232" s="25">
        <v>113.45048522949219</v>
      </c>
      <c r="L232" s="25">
        <v>179.76205444335938</v>
      </c>
      <c r="M232" s="25">
        <f t="shared" si="8"/>
        <v>293.21253967285156</v>
      </c>
      <c r="N232" s="52">
        <f t="shared" ca="1" si="9"/>
        <v>173.21253967285156</v>
      </c>
      <c r="O232" s="52" t="str">
        <f>TEXT(VLOOKUP(ROUND(_xlfn.NUMBERVALUE(M232),-0.1),'LIST FISCAL YEAR DAYS'!$E$2:$F$2000,2,FALSE),"mm/dd/yyyy")</f>
        <v>04/19/2026</v>
      </c>
      <c r="P232" s="25">
        <v>127.60021209716797</v>
      </c>
      <c r="Q232" s="25">
        <v>22.745454788208008</v>
      </c>
      <c r="R232" s="9"/>
    </row>
    <row r="233" spans="1:18" x14ac:dyDescent="0.25">
      <c r="A233" s="9">
        <v>119352203</v>
      </c>
      <c r="B233" s="9"/>
      <c r="C233" s="9" t="s">
        <v>458</v>
      </c>
      <c r="D233" s="9" t="s">
        <v>980</v>
      </c>
      <c r="E233" s="9" t="s">
        <v>939</v>
      </c>
      <c r="F233" s="25">
        <v>180641.40625</v>
      </c>
      <c r="G233" s="25">
        <v>1615623.875</v>
      </c>
      <c r="H233" s="25">
        <v>637338.375</v>
      </c>
      <c r="I233" s="25">
        <v>1642370.125</v>
      </c>
      <c r="J233" s="25">
        <v>69646.265625</v>
      </c>
      <c r="K233" s="25">
        <v>173.57022094726563</v>
      </c>
      <c r="L233" s="25">
        <v>33.082462310791016</v>
      </c>
      <c r="M233" s="25">
        <f t="shared" si="8"/>
        <v>206.65268325805664</v>
      </c>
      <c r="N233" s="52">
        <f t="shared" ca="1" si="9"/>
        <v>86.652683258056641</v>
      </c>
      <c r="O233" s="52" t="str">
        <f>TEXT(VLOOKUP(ROUND(_xlfn.NUMBERVALUE(M233),-0.1),'LIST FISCAL YEAR DAYS'!$E$2:$F$2000,2,FALSE),"mm/dd/yyyy")</f>
        <v>01/23/2026</v>
      </c>
      <c r="P233" s="25">
        <v>127.54946136474609</v>
      </c>
      <c r="Q233" s="25">
        <v>27.209943771362305</v>
      </c>
      <c r="R233" s="9"/>
    </row>
    <row r="234" spans="1:18" x14ac:dyDescent="0.25">
      <c r="A234" s="9">
        <v>103022503</v>
      </c>
      <c r="B234" s="9"/>
      <c r="C234" s="9" t="s">
        <v>427</v>
      </c>
      <c r="D234" s="9" t="s">
        <v>980</v>
      </c>
      <c r="E234" s="9" t="s">
        <v>932</v>
      </c>
      <c r="F234" s="25">
        <v>165553.796875</v>
      </c>
      <c r="G234" s="25">
        <v>2932862.5</v>
      </c>
      <c r="H234" s="25">
        <v>567088.6875</v>
      </c>
      <c r="I234" s="25">
        <v>2953483.75</v>
      </c>
      <c r="J234" s="25">
        <v>62229.7109375</v>
      </c>
      <c r="K234" s="25">
        <v>21.079994201660156</v>
      </c>
      <c r="L234" s="25">
        <v>65.870704650878906</v>
      </c>
      <c r="M234" s="25">
        <f t="shared" si="8"/>
        <v>86.950698852539063</v>
      </c>
      <c r="N234" s="52" t="str">
        <f t="shared" ca="1" si="9"/>
        <v>Out</v>
      </c>
      <c r="O234" s="52" t="str">
        <f>TEXT(VLOOKUP(ROUND(_xlfn.NUMBERVALUE(M234),-0.1),'LIST FISCAL YEAR DAYS'!$E$2:$F$2000,2,FALSE),"mm/dd/yyyy")</f>
        <v>09/25/2025</v>
      </c>
      <c r="P234" s="25">
        <v>189.802490234375</v>
      </c>
      <c r="Q234" s="25">
        <v>42.417453765869141</v>
      </c>
      <c r="R234" s="9"/>
    </row>
    <row r="235" spans="1:18" x14ac:dyDescent="0.25">
      <c r="A235" s="9">
        <v>103022803</v>
      </c>
      <c r="B235" s="9"/>
      <c r="C235" s="9" t="s">
        <v>290</v>
      </c>
      <c r="D235" s="9" t="s">
        <v>980</v>
      </c>
      <c r="E235" s="9" t="s">
        <v>932</v>
      </c>
      <c r="F235" s="25">
        <v>321242.40625</v>
      </c>
      <c r="G235" s="25">
        <v>4922128.5</v>
      </c>
      <c r="H235" s="25">
        <v>1021938.75</v>
      </c>
      <c r="I235" s="25">
        <v>5103295</v>
      </c>
      <c r="J235" s="25">
        <v>106708.9296875</v>
      </c>
      <c r="K235" s="25">
        <v>120.73382568359375</v>
      </c>
      <c r="L235" s="25">
        <v>0</v>
      </c>
      <c r="M235" s="25">
        <f t="shared" si="8"/>
        <v>120.73382568359375</v>
      </c>
      <c r="N235" s="52">
        <f t="shared" ca="1" si="9"/>
        <v>0.73382568359375</v>
      </c>
      <c r="O235" s="52" t="str">
        <f>TEXT(VLOOKUP(ROUND(_xlfn.NUMBERVALUE(M235),-0.1),'LIST FISCAL YEAR DAYS'!$E$2:$F$2000,2,FALSE),"mm/dd/yyyy")</f>
        <v>10/29/2025</v>
      </c>
      <c r="P235" s="25">
        <v>196.14996337890625</v>
      </c>
      <c r="Q235" s="25">
        <v>34.468353271484375</v>
      </c>
      <c r="R235" s="9"/>
    </row>
    <row r="236" spans="1:18" x14ac:dyDescent="0.25">
      <c r="A236" s="9">
        <v>117412003</v>
      </c>
      <c r="B236" s="9"/>
      <c r="C236" s="9" t="s">
        <v>315</v>
      </c>
      <c r="D236" s="9" t="s">
        <v>980</v>
      </c>
      <c r="E236" s="9" t="s">
        <v>935</v>
      </c>
      <c r="F236" s="25">
        <v>211381.953125</v>
      </c>
      <c r="G236" s="25">
        <v>2821610.25</v>
      </c>
      <c r="H236" s="25">
        <v>766451.3125</v>
      </c>
      <c r="I236" s="25">
        <v>2700456</v>
      </c>
      <c r="J236" s="25">
        <v>76846.1640625</v>
      </c>
      <c r="K236" s="25">
        <v>104.99365997314453</v>
      </c>
      <c r="L236" s="25">
        <v>127.09718322753906</v>
      </c>
      <c r="M236" s="25">
        <f t="shared" si="8"/>
        <v>232.09084320068359</v>
      </c>
      <c r="N236" s="52">
        <f t="shared" ca="1" si="9"/>
        <v>112.09084320068359</v>
      </c>
      <c r="O236" s="52" t="str">
        <f>TEXT(VLOOKUP(ROUND(_xlfn.NUMBERVALUE(M236),-0.1),'LIST FISCAL YEAR DAYS'!$E$2:$F$2000,2,FALSE),"mm/dd/yyyy")</f>
        <v>02/17/2026</v>
      </c>
      <c r="P236" s="25">
        <v>230.77987670898438</v>
      </c>
      <c r="Q236" s="25">
        <v>50.117671966552734</v>
      </c>
      <c r="R236" s="9"/>
    </row>
    <row r="237" spans="1:18" x14ac:dyDescent="0.25">
      <c r="A237" s="9">
        <v>121392303</v>
      </c>
      <c r="B237" s="9"/>
      <c r="C237" s="9" t="s">
        <v>183</v>
      </c>
      <c r="D237" s="9" t="s">
        <v>980</v>
      </c>
      <c r="E237" s="9" t="s">
        <v>938</v>
      </c>
      <c r="F237" s="25">
        <v>717537.3125</v>
      </c>
      <c r="G237" s="25">
        <v>6410201.5</v>
      </c>
      <c r="H237" s="25">
        <v>3595265</v>
      </c>
      <c r="I237" s="25">
        <v>6044173</v>
      </c>
      <c r="J237" s="25">
        <v>452938.03125</v>
      </c>
      <c r="K237" s="25">
        <v>257.06277465820313</v>
      </c>
      <c r="L237" s="25">
        <v>57.562099456787109</v>
      </c>
      <c r="M237" s="25">
        <f t="shared" si="8"/>
        <v>314.62487411499023</v>
      </c>
      <c r="N237" s="52">
        <f t="shared" ca="1" si="9"/>
        <v>194.62487411499023</v>
      </c>
      <c r="O237" s="52" t="str">
        <f>TEXT(VLOOKUP(ROUND(_xlfn.NUMBERVALUE(M237),-0.1),'LIST FISCAL YEAR DAYS'!$E$2:$F$2000,2,FALSE),"mm/dd/yyyy")</f>
        <v>05/11/2026</v>
      </c>
      <c r="P237" s="25">
        <v>224.15974426269531</v>
      </c>
      <c r="Q237" s="25">
        <v>37.314228057861328</v>
      </c>
      <c r="R237" s="9"/>
    </row>
    <row r="238" spans="1:18" x14ac:dyDescent="0.25">
      <c r="A238" s="9">
        <v>115212503</v>
      </c>
      <c r="B238" s="9"/>
      <c r="C238" s="9" t="s">
        <v>366</v>
      </c>
      <c r="D238" s="9" t="s">
        <v>980</v>
      </c>
      <c r="E238" s="9" t="s">
        <v>937</v>
      </c>
      <c r="F238" s="25">
        <v>313713.4375</v>
      </c>
      <c r="G238" s="25">
        <v>2891794.5</v>
      </c>
      <c r="H238" s="25">
        <v>946923.5</v>
      </c>
      <c r="I238" s="25">
        <v>2909515.25</v>
      </c>
      <c r="J238" s="25">
        <v>132122.046875</v>
      </c>
      <c r="K238" s="25">
        <v>188.40374755859375</v>
      </c>
      <c r="L238" s="25">
        <v>68.992095947265625</v>
      </c>
      <c r="M238" s="25">
        <f t="shared" si="8"/>
        <v>257.39584350585938</v>
      </c>
      <c r="N238" s="52">
        <f t="shared" ca="1" si="9"/>
        <v>137.39584350585938</v>
      </c>
      <c r="O238" s="52" t="str">
        <f>TEXT(VLOOKUP(ROUND(_xlfn.NUMBERVALUE(M238),-0.1),'LIST FISCAL YEAR DAYS'!$E$2:$F$2000,2,FALSE),"mm/dd/yyyy")</f>
        <v>03/14/2026</v>
      </c>
      <c r="P238" s="25">
        <v>73.103828430175781</v>
      </c>
      <c r="Q238" s="25">
        <v>15.329928398132324</v>
      </c>
      <c r="R238" s="9"/>
    </row>
    <row r="239" spans="1:18" x14ac:dyDescent="0.25">
      <c r="A239" s="9">
        <v>120452003</v>
      </c>
      <c r="B239" s="9"/>
      <c r="C239" s="9" t="s">
        <v>463</v>
      </c>
      <c r="D239" s="9" t="s">
        <v>980</v>
      </c>
      <c r="E239" s="9" t="s">
        <v>939</v>
      </c>
      <c r="F239" s="25">
        <v>1028034.125</v>
      </c>
      <c r="G239" s="25">
        <v>14413453</v>
      </c>
      <c r="H239" s="25">
        <v>4955491.5</v>
      </c>
      <c r="I239" s="25">
        <v>15087113</v>
      </c>
      <c r="J239" s="25">
        <v>480291.5</v>
      </c>
      <c r="K239" s="25">
        <v>184.2618408203125</v>
      </c>
      <c r="L239" s="25">
        <v>94.554359436035156</v>
      </c>
      <c r="M239" s="25">
        <f t="shared" si="8"/>
        <v>278.81620025634766</v>
      </c>
      <c r="N239" s="52">
        <f t="shared" ca="1" si="9"/>
        <v>158.81620025634766</v>
      </c>
      <c r="O239" s="52" t="str">
        <f>TEXT(VLOOKUP(ROUND(_xlfn.NUMBERVALUE(M239),-0.1),'LIST FISCAL YEAR DAYS'!$E$2:$F$2000,2,FALSE),"mm/dd/yyyy")</f>
        <v>04/05/2026</v>
      </c>
      <c r="P239" s="25">
        <v>191.71932983398438</v>
      </c>
      <c r="Q239" s="25">
        <v>34.085575103759766</v>
      </c>
      <c r="R239" s="9"/>
    </row>
    <row r="240" spans="1:18" x14ac:dyDescent="0.25">
      <c r="A240" s="9">
        <v>113362303</v>
      </c>
      <c r="B240" s="9"/>
      <c r="C240" s="9" t="s">
        <v>77</v>
      </c>
      <c r="D240" s="9" t="s">
        <v>980</v>
      </c>
      <c r="E240" s="9" t="s">
        <v>937</v>
      </c>
      <c r="F240" s="25">
        <v>280819.1875</v>
      </c>
      <c r="G240" s="25">
        <v>1890764.25</v>
      </c>
      <c r="H240" s="25">
        <v>1310349.125</v>
      </c>
      <c r="I240" s="25">
        <v>1518374.75</v>
      </c>
      <c r="J240" s="25">
        <v>178656.65625</v>
      </c>
      <c r="K240" s="25">
        <v>210.16108703613281</v>
      </c>
      <c r="L240" s="25">
        <v>65.121620178222656</v>
      </c>
      <c r="M240" s="25">
        <f t="shared" si="8"/>
        <v>275.28270721435547</v>
      </c>
      <c r="N240" s="52">
        <f t="shared" ca="1" si="9"/>
        <v>155.28270721435547</v>
      </c>
      <c r="O240" s="52" t="str">
        <f>TEXT(VLOOKUP(ROUND(_xlfn.NUMBERVALUE(M240),-0.1),'LIST FISCAL YEAR DAYS'!$E$2:$F$2000,2,FALSE),"mm/dd/yyyy")</f>
        <v>04/01/2026</v>
      </c>
      <c r="P240" s="25">
        <v>80.939704895019531</v>
      </c>
      <c r="Q240" s="25">
        <v>14.478192329406738</v>
      </c>
      <c r="R240" s="9"/>
    </row>
    <row r="241" spans="1:18" x14ac:dyDescent="0.25">
      <c r="A241" s="9">
        <v>113382303</v>
      </c>
      <c r="B241" s="9"/>
      <c r="C241" s="9" t="s">
        <v>445</v>
      </c>
      <c r="D241" s="9" t="s">
        <v>980</v>
      </c>
      <c r="E241" s="9" t="s">
        <v>937</v>
      </c>
      <c r="F241" s="25">
        <v>250146.15625</v>
      </c>
      <c r="G241" s="25">
        <v>1938351.875</v>
      </c>
      <c r="H241" s="25">
        <v>1151568.75</v>
      </c>
      <c r="I241" s="25">
        <v>1556510.125</v>
      </c>
      <c r="J241" s="25">
        <v>136287.015625</v>
      </c>
      <c r="K241" s="25">
        <v>222.25343322753906</v>
      </c>
      <c r="L241" s="25">
        <v>62.671493530273438</v>
      </c>
      <c r="M241" s="25">
        <f t="shared" si="8"/>
        <v>284.9249267578125</v>
      </c>
      <c r="N241" s="52">
        <f t="shared" ca="1" si="9"/>
        <v>164.9249267578125</v>
      </c>
      <c r="O241" s="52" t="str">
        <f>TEXT(VLOOKUP(ROUND(_xlfn.NUMBERVALUE(M241),-0.1),'LIST FISCAL YEAR DAYS'!$E$2:$F$2000,2,FALSE),"mm/dd/yyyy")</f>
        <v>04/11/2026</v>
      </c>
      <c r="P241" s="25">
        <v>269.22564697265625</v>
      </c>
      <c r="Q241" s="25">
        <v>50.546718597412109</v>
      </c>
      <c r="R241" s="9"/>
    </row>
    <row r="242" spans="1:18" x14ac:dyDescent="0.25">
      <c r="A242" s="9">
        <v>112672203</v>
      </c>
      <c r="B242" s="9"/>
      <c r="C242" s="9" t="s">
        <v>456</v>
      </c>
      <c r="D242" s="9" t="s">
        <v>980</v>
      </c>
      <c r="E242" s="9" t="s">
        <v>937</v>
      </c>
      <c r="F242" s="25">
        <v>376818.59375</v>
      </c>
      <c r="G242" s="25">
        <v>2738027.25</v>
      </c>
      <c r="H242" s="25">
        <v>1305318.375</v>
      </c>
      <c r="I242" s="25">
        <v>2534492.5</v>
      </c>
      <c r="J242" s="25">
        <v>143805.984375</v>
      </c>
      <c r="K242" s="25">
        <v>202.82794189453125</v>
      </c>
      <c r="L242" s="25">
        <v>73.28643798828125</v>
      </c>
      <c r="M242" s="25">
        <f t="shared" si="8"/>
        <v>276.1143798828125</v>
      </c>
      <c r="N242" s="52">
        <f t="shared" ca="1" si="9"/>
        <v>156.1143798828125</v>
      </c>
      <c r="O242" s="52" t="str">
        <f>TEXT(VLOOKUP(ROUND(_xlfn.NUMBERVALUE(M242),-0.1),'LIST FISCAL YEAR DAYS'!$E$2:$F$2000,2,FALSE),"mm/dd/yyyy")</f>
        <v>04/02/2026</v>
      </c>
      <c r="P242" s="25">
        <v>155.29313659667969</v>
      </c>
      <c r="Q242" s="25">
        <v>27.261587142944336</v>
      </c>
      <c r="R242" s="9"/>
    </row>
    <row r="243" spans="1:18" x14ac:dyDescent="0.25">
      <c r="A243" s="9">
        <v>120483302</v>
      </c>
      <c r="B243" s="9"/>
      <c r="C243" s="9" t="s">
        <v>93</v>
      </c>
      <c r="D243" s="9" t="s">
        <v>980</v>
      </c>
      <c r="E243" s="9" t="s">
        <v>938</v>
      </c>
      <c r="F243" s="25">
        <v>1014745.9375</v>
      </c>
      <c r="G243" s="25">
        <v>9048183</v>
      </c>
      <c r="H243" s="25">
        <v>3195970.5</v>
      </c>
      <c r="I243" s="25">
        <v>8994009</v>
      </c>
      <c r="J243" s="25">
        <v>565045.125</v>
      </c>
      <c r="K243" s="25">
        <v>205.25157165527344</v>
      </c>
      <c r="L243" s="25">
        <v>36.494056701660156</v>
      </c>
      <c r="M243" s="25">
        <f t="shared" si="8"/>
        <v>241.74562835693359</v>
      </c>
      <c r="N243" s="52">
        <f t="shared" ca="1" si="9"/>
        <v>121.74562835693359</v>
      </c>
      <c r="O243" s="52" t="str">
        <f>TEXT(VLOOKUP(ROUND(_xlfn.NUMBERVALUE(M243),-0.1),'LIST FISCAL YEAR DAYS'!$E$2:$F$2000,2,FALSE),"mm/dd/yyyy")</f>
        <v>02/27/2026</v>
      </c>
      <c r="P243" s="25">
        <v>202.8126220703125</v>
      </c>
      <c r="Q243" s="25">
        <v>41.223396301269531</v>
      </c>
      <c r="R243" s="9"/>
    </row>
    <row r="244" spans="1:18" x14ac:dyDescent="0.25">
      <c r="A244" s="9">
        <v>103023153</v>
      </c>
      <c r="B244" s="9"/>
      <c r="C244" s="9" t="s">
        <v>32</v>
      </c>
      <c r="D244" s="9" t="s">
        <v>980</v>
      </c>
      <c r="E244" s="9" t="s">
        <v>932</v>
      </c>
      <c r="F244" s="25">
        <v>375205.65625</v>
      </c>
      <c r="G244" s="25">
        <v>3597440.5</v>
      </c>
      <c r="H244" s="25">
        <v>1381274.75</v>
      </c>
      <c r="I244" s="25">
        <v>3438816</v>
      </c>
      <c r="J244" s="25">
        <v>131384.515625</v>
      </c>
      <c r="K244" s="25">
        <v>153.776123046875</v>
      </c>
      <c r="L244" s="25">
        <v>79.620597839355469</v>
      </c>
      <c r="M244" s="25">
        <f t="shared" si="8"/>
        <v>233.39672088623047</v>
      </c>
      <c r="N244" s="52">
        <f t="shared" ca="1" si="9"/>
        <v>113.39672088623047</v>
      </c>
      <c r="O244" s="52" t="str">
        <f>TEXT(VLOOKUP(ROUND(_xlfn.NUMBERVALUE(M244),-0.1),'LIST FISCAL YEAR DAYS'!$E$2:$F$2000,2,FALSE),"mm/dd/yyyy")</f>
        <v>02/18/2026</v>
      </c>
      <c r="P244" s="25">
        <v>249.99569702148438</v>
      </c>
      <c r="Q244" s="25">
        <v>48.466670989990234</v>
      </c>
      <c r="R244" s="9"/>
    </row>
    <row r="245" spans="1:18" x14ac:dyDescent="0.25">
      <c r="A245" s="9">
        <v>113362403</v>
      </c>
      <c r="B245" s="9"/>
      <c r="C245" s="9" t="s">
        <v>350</v>
      </c>
      <c r="D245" s="9" t="s">
        <v>980</v>
      </c>
      <c r="E245" s="9" t="s">
        <v>937</v>
      </c>
      <c r="F245" s="25">
        <v>419219.5625</v>
      </c>
      <c r="G245" s="25">
        <v>3255913.5</v>
      </c>
      <c r="H245" s="25">
        <v>1576768.75</v>
      </c>
      <c r="I245" s="25">
        <v>3047926.25</v>
      </c>
      <c r="J245" s="25">
        <v>199572.359375</v>
      </c>
      <c r="K245" s="25">
        <v>220.27641296386719</v>
      </c>
      <c r="L245" s="25">
        <v>55.854263305664063</v>
      </c>
      <c r="M245" s="25">
        <f t="shared" si="8"/>
        <v>276.13067626953125</v>
      </c>
      <c r="N245" s="52">
        <f t="shared" ca="1" si="9"/>
        <v>156.13067626953125</v>
      </c>
      <c r="O245" s="52" t="str">
        <f>TEXT(VLOOKUP(ROUND(_xlfn.NUMBERVALUE(M245),-0.1),'LIST FISCAL YEAR DAYS'!$E$2:$F$2000,2,FALSE),"mm/dd/yyyy")</f>
        <v>04/02/2026</v>
      </c>
      <c r="P245" s="25">
        <v>233.98820495605469</v>
      </c>
      <c r="Q245" s="25">
        <v>41.023605346679688</v>
      </c>
      <c r="R245" s="9"/>
    </row>
    <row r="246" spans="1:18" x14ac:dyDescent="0.25">
      <c r="A246" s="9">
        <v>119582503</v>
      </c>
      <c r="B246" s="9"/>
      <c r="C246" s="9" t="s">
        <v>471</v>
      </c>
      <c r="D246" s="9" t="s">
        <v>980</v>
      </c>
      <c r="E246" s="9" t="s">
        <v>939</v>
      </c>
      <c r="F246" s="25">
        <v>180122.703125</v>
      </c>
      <c r="G246" s="25">
        <v>1907855.5</v>
      </c>
      <c r="H246" s="25">
        <v>580642.3125</v>
      </c>
      <c r="I246" s="25">
        <v>1713930.125</v>
      </c>
      <c r="J246" s="25">
        <v>63573.5703125</v>
      </c>
      <c r="K246" s="25">
        <v>125.0479736328125</v>
      </c>
      <c r="L246" s="25">
        <v>75.625267028808594</v>
      </c>
      <c r="M246" s="25">
        <f t="shared" si="8"/>
        <v>200.67324066162109</v>
      </c>
      <c r="N246" s="52">
        <f t="shared" ca="1" si="9"/>
        <v>80.673240661621094</v>
      </c>
      <c r="O246" s="52" t="str">
        <f>TEXT(VLOOKUP(ROUND(_xlfn.NUMBERVALUE(M246),-0.1),'LIST FISCAL YEAR DAYS'!$E$2:$F$2000,2,FALSE),"mm/dd/yyyy")</f>
        <v>01/17/2026</v>
      </c>
      <c r="P246" s="25">
        <v>72.5830078125</v>
      </c>
      <c r="Q246" s="25">
        <v>13.428620338439941</v>
      </c>
      <c r="R246" s="9"/>
    </row>
    <row r="247" spans="1:18" x14ac:dyDescent="0.25">
      <c r="A247" s="9">
        <v>104372003</v>
      </c>
      <c r="B247" s="9"/>
      <c r="C247" s="9" t="s">
        <v>62</v>
      </c>
      <c r="D247" s="9" t="s">
        <v>980</v>
      </c>
      <c r="E247" s="9" t="s">
        <v>933</v>
      </c>
      <c r="F247" s="25">
        <v>255752.25</v>
      </c>
      <c r="G247" s="25">
        <v>3203323.5</v>
      </c>
      <c r="H247" s="25">
        <v>932567.5</v>
      </c>
      <c r="I247" s="25">
        <v>3147182</v>
      </c>
      <c r="J247" s="25">
        <v>87496.953125</v>
      </c>
      <c r="K247" s="25">
        <v>106.06478118896484</v>
      </c>
      <c r="L247" s="25">
        <v>27.425537109375</v>
      </c>
      <c r="M247" s="25">
        <f t="shared" si="8"/>
        <v>133.49031829833984</v>
      </c>
      <c r="N247" s="52">
        <f t="shared" ca="1" si="9"/>
        <v>13.490318298339844</v>
      </c>
      <c r="O247" s="52" t="str">
        <f>TEXT(VLOOKUP(ROUND(_xlfn.NUMBERVALUE(M247),-0.1),'LIST FISCAL YEAR DAYS'!$E$2:$F$2000,2,FALSE),"mm/dd/yyyy")</f>
        <v>11/10/2025</v>
      </c>
      <c r="P247" s="25">
        <v>233.91114807128906</v>
      </c>
      <c r="Q247" s="25">
        <v>44.2899169921875</v>
      </c>
      <c r="R247" s="9"/>
    </row>
    <row r="248" spans="1:18" x14ac:dyDescent="0.25">
      <c r="A248" s="9">
        <v>113362603</v>
      </c>
      <c r="B248" s="9"/>
      <c r="C248" s="9" t="s">
        <v>396</v>
      </c>
      <c r="D248" s="9" t="s">
        <v>980</v>
      </c>
      <c r="E248" s="9" t="s">
        <v>937</v>
      </c>
      <c r="F248" s="25">
        <v>483350.25</v>
      </c>
      <c r="G248" s="25">
        <v>5115426</v>
      </c>
      <c r="H248" s="25">
        <v>1814464.5</v>
      </c>
      <c r="I248" s="25">
        <v>5155850.5</v>
      </c>
      <c r="J248" s="25">
        <v>218778.84375</v>
      </c>
      <c r="K248" s="25">
        <v>215.85330200195313</v>
      </c>
      <c r="L248" s="25">
        <v>82.916557312011719</v>
      </c>
      <c r="M248" s="25">
        <f t="shared" si="8"/>
        <v>298.76985931396484</v>
      </c>
      <c r="N248" s="52">
        <f t="shared" ca="1" si="9"/>
        <v>178.76985931396484</v>
      </c>
      <c r="O248" s="52" t="str">
        <f>TEXT(VLOOKUP(ROUND(_xlfn.NUMBERVALUE(M248),-0.1),'LIST FISCAL YEAR DAYS'!$E$2:$F$2000,2,FALSE),"mm/dd/yyyy")</f>
        <v>04/25/2026</v>
      </c>
      <c r="P248" s="25">
        <v>181.1060791015625</v>
      </c>
      <c r="Q248" s="25">
        <v>34.097637176513672</v>
      </c>
      <c r="R248" s="9"/>
    </row>
    <row r="249" spans="1:18" x14ac:dyDescent="0.25">
      <c r="A249" s="9">
        <v>105252602</v>
      </c>
      <c r="B249" s="9"/>
      <c r="C249" s="9" t="s">
        <v>297</v>
      </c>
      <c r="D249" s="9" t="s">
        <v>980</v>
      </c>
      <c r="E249" s="9" t="s">
        <v>934</v>
      </c>
      <c r="F249" s="25">
        <v>2323194.5</v>
      </c>
      <c r="G249" s="25">
        <v>35097728</v>
      </c>
      <c r="H249" s="25">
        <v>7223955</v>
      </c>
      <c r="I249" s="25">
        <v>37286252</v>
      </c>
      <c r="J249" s="25">
        <v>676810.875</v>
      </c>
      <c r="K249" s="25">
        <v>73.714370727539063</v>
      </c>
      <c r="L249" s="25">
        <v>50.634269714355469</v>
      </c>
      <c r="M249" s="25">
        <f t="shared" si="8"/>
        <v>124.34864044189453</v>
      </c>
      <c r="N249" s="52">
        <f t="shared" ca="1" si="9"/>
        <v>4.3486404418945313</v>
      </c>
      <c r="O249" s="52" t="str">
        <f>TEXT(VLOOKUP(ROUND(_xlfn.NUMBERVALUE(M249),-0.1),'LIST FISCAL YEAR DAYS'!$E$2:$F$2000,2,FALSE),"mm/dd/yyyy")</f>
        <v>11/01/2025</v>
      </c>
      <c r="P249" s="25">
        <v>101.43651580810547</v>
      </c>
      <c r="Q249" s="25">
        <v>17.640659332275391</v>
      </c>
      <c r="R249" s="9"/>
    </row>
    <row r="250" spans="1:18" x14ac:dyDescent="0.25">
      <c r="A250" s="9">
        <v>108053003</v>
      </c>
      <c r="B250" s="9"/>
      <c r="C250" s="9" t="s">
        <v>75</v>
      </c>
      <c r="D250" s="9" t="s">
        <v>980</v>
      </c>
      <c r="E250" s="9" t="s">
        <v>936</v>
      </c>
      <c r="F250" s="25">
        <v>172947.453125</v>
      </c>
      <c r="G250" s="25">
        <v>2525714</v>
      </c>
      <c r="H250" s="25">
        <v>547541.625</v>
      </c>
      <c r="I250" s="25">
        <v>2403947.5</v>
      </c>
      <c r="J250" s="25">
        <v>66137.578125</v>
      </c>
      <c r="K250" s="25">
        <v>94.717819213867188</v>
      </c>
      <c r="L250" s="25">
        <v>58.558662414550781</v>
      </c>
      <c r="M250" s="25">
        <f t="shared" si="8"/>
        <v>153.27648162841797</v>
      </c>
      <c r="N250" s="52">
        <f t="shared" ca="1" si="9"/>
        <v>33.276481628417969</v>
      </c>
      <c r="O250" s="52" t="str">
        <f>TEXT(VLOOKUP(ROUND(_xlfn.NUMBERVALUE(M250),-0.1),'LIST FISCAL YEAR DAYS'!$E$2:$F$2000,2,FALSE),"mm/dd/yyyy")</f>
        <v>11/30/2025</v>
      </c>
      <c r="P250" s="25">
        <v>178.1298828125</v>
      </c>
      <c r="Q250" s="25">
        <v>33.461406707763672</v>
      </c>
      <c r="R250" s="9"/>
    </row>
    <row r="251" spans="1:18" x14ac:dyDescent="0.25">
      <c r="A251" s="9">
        <v>114062003</v>
      </c>
      <c r="B251" s="9"/>
      <c r="C251" s="9" t="s">
        <v>373</v>
      </c>
      <c r="D251" s="9" t="s">
        <v>980</v>
      </c>
      <c r="E251" s="9" t="s">
        <v>938</v>
      </c>
      <c r="F251" s="25">
        <v>504351.3125</v>
      </c>
      <c r="G251" s="25">
        <v>4349826.5</v>
      </c>
      <c r="H251" s="25">
        <v>2111231.25</v>
      </c>
      <c r="I251" s="25">
        <v>4220074</v>
      </c>
      <c r="J251" s="25">
        <v>249945.78125</v>
      </c>
      <c r="K251" s="25">
        <v>195.82781982421875</v>
      </c>
      <c r="L251" s="25">
        <v>66.710952758789063</v>
      </c>
      <c r="M251" s="25">
        <f t="shared" si="8"/>
        <v>262.53877258300781</v>
      </c>
      <c r="N251" s="52">
        <f t="shared" ca="1" si="9"/>
        <v>142.53877258300781</v>
      </c>
      <c r="O251" s="52" t="str">
        <f>TEXT(VLOOKUP(ROUND(_xlfn.NUMBERVALUE(M251),-0.1),'LIST FISCAL YEAR DAYS'!$E$2:$F$2000,2,FALSE),"mm/dd/yyyy")</f>
        <v>03/20/2026</v>
      </c>
      <c r="P251" s="25">
        <v>151.42298889160156</v>
      </c>
      <c r="Q251" s="25">
        <v>26.148603439331055</v>
      </c>
      <c r="R251" s="9"/>
    </row>
    <row r="252" spans="1:18" x14ac:dyDescent="0.25">
      <c r="A252" s="9">
        <v>112013054</v>
      </c>
      <c r="B252" s="9"/>
      <c r="C252" s="9" t="s">
        <v>185</v>
      </c>
      <c r="D252" s="9" t="s">
        <v>980</v>
      </c>
      <c r="E252" s="9" t="s">
        <v>937</v>
      </c>
      <c r="F252" s="25">
        <v>120633.296875</v>
      </c>
      <c r="G252" s="25">
        <v>1446846.625</v>
      </c>
      <c r="H252" s="25">
        <v>423093.5</v>
      </c>
      <c r="I252" s="25">
        <v>1407393.625</v>
      </c>
      <c r="J252" s="25">
        <v>62420.359375</v>
      </c>
      <c r="K252" s="25">
        <v>155.82803344726563</v>
      </c>
      <c r="L252" s="25">
        <v>158.34477233886719</v>
      </c>
      <c r="M252" s="25">
        <f t="shared" si="8"/>
        <v>314.17280578613281</v>
      </c>
      <c r="N252" s="52">
        <f t="shared" ca="1" si="9"/>
        <v>194.17280578613281</v>
      </c>
      <c r="O252" s="52" t="str">
        <f>TEXT(VLOOKUP(ROUND(_xlfn.NUMBERVALUE(M252),-0.1),'LIST FISCAL YEAR DAYS'!$E$2:$F$2000,2,FALSE),"mm/dd/yyyy")</f>
        <v>05/10/2026</v>
      </c>
      <c r="P252" s="25">
        <v>87.088363647460938</v>
      </c>
      <c r="Q252" s="25">
        <v>15.310694694519043</v>
      </c>
      <c r="R252" s="9"/>
    </row>
    <row r="253" spans="1:18" x14ac:dyDescent="0.25">
      <c r="A253" s="9">
        <v>105253303</v>
      </c>
      <c r="B253" s="9"/>
      <c r="C253" s="9" t="s">
        <v>356</v>
      </c>
      <c r="D253" s="9" t="s">
        <v>980</v>
      </c>
      <c r="E253" s="9" t="s">
        <v>934</v>
      </c>
      <c r="F253" s="25">
        <v>181124.84375</v>
      </c>
      <c r="G253" s="25">
        <v>1719815.375</v>
      </c>
      <c r="H253" s="25">
        <v>700240.375</v>
      </c>
      <c r="I253" s="25">
        <v>1695103.25</v>
      </c>
      <c r="J253" s="25">
        <v>86282.71875</v>
      </c>
      <c r="K253" s="25">
        <v>225.33247375488281</v>
      </c>
      <c r="L253" s="25">
        <v>154.9405517578125</v>
      </c>
      <c r="M253" s="25">
        <f t="shared" si="8"/>
        <v>380.27302551269531</v>
      </c>
      <c r="N253" s="52">
        <f t="shared" ca="1" si="9"/>
        <v>260.27302551269531</v>
      </c>
      <c r="O253" s="52" t="str">
        <f>TEXT(VLOOKUP(ROUND(_xlfn.NUMBERVALUE(M253),-0.1),'LIST FISCAL YEAR DAYS'!$E$2:$F$2000,2,FALSE),"mm/dd/yyyy")</f>
        <v>07/15/2026</v>
      </c>
      <c r="P253" s="25">
        <v>172.19049072265625</v>
      </c>
      <c r="Q253" s="25">
        <v>32.269500732421875</v>
      </c>
      <c r="R253" s="9"/>
    </row>
    <row r="254" spans="1:18" x14ac:dyDescent="0.25">
      <c r="A254" s="9">
        <v>112282004</v>
      </c>
      <c r="B254" s="9"/>
      <c r="C254" s="9" t="s">
        <v>204</v>
      </c>
      <c r="D254" s="9" t="s">
        <v>980</v>
      </c>
      <c r="E254" s="9" t="s">
        <v>937</v>
      </c>
      <c r="F254" s="25">
        <v>57183.1484375</v>
      </c>
      <c r="G254" s="25">
        <v>631822.375</v>
      </c>
      <c r="H254" s="25">
        <v>176181.65625</v>
      </c>
      <c r="I254" s="25">
        <v>575428.125</v>
      </c>
      <c r="J254" s="25">
        <v>25630.68359375</v>
      </c>
      <c r="K254" s="25">
        <v>114.73030090332031</v>
      </c>
      <c r="L254" s="25">
        <v>165.55516052246094</v>
      </c>
      <c r="M254" s="25">
        <f t="shared" si="8"/>
        <v>280.28546142578125</v>
      </c>
      <c r="N254" s="52">
        <f t="shared" ca="1" si="9"/>
        <v>160.28546142578125</v>
      </c>
      <c r="O254" s="52" t="str">
        <f>TEXT(VLOOKUP(ROUND(_xlfn.NUMBERVALUE(M254),-0.1),'LIST FISCAL YEAR DAYS'!$E$2:$F$2000,2,FALSE),"mm/dd/yyyy")</f>
        <v>04/06/2026</v>
      </c>
      <c r="P254" s="25">
        <v>150.81259155273438</v>
      </c>
      <c r="Q254" s="25">
        <v>25.086158752441406</v>
      </c>
      <c r="R254" s="9"/>
    </row>
    <row r="255" spans="1:18" x14ac:dyDescent="0.25">
      <c r="A255" s="9">
        <v>104432503</v>
      </c>
      <c r="B255" s="9"/>
      <c r="C255" s="9" t="s">
        <v>130</v>
      </c>
      <c r="D255" s="9" t="s">
        <v>980</v>
      </c>
      <c r="E255" s="9" t="s">
        <v>933</v>
      </c>
      <c r="F255" s="25">
        <v>191456.84375</v>
      </c>
      <c r="G255" s="25">
        <v>2315968</v>
      </c>
      <c r="H255" s="25">
        <v>717763.5</v>
      </c>
      <c r="I255" s="25">
        <v>2245781.5</v>
      </c>
      <c r="J255" s="25">
        <v>66148.2265625</v>
      </c>
      <c r="K255" s="25">
        <v>41.430225372314453</v>
      </c>
      <c r="L255" s="25">
        <v>167.72343444824219</v>
      </c>
      <c r="M255" s="25">
        <f t="shared" si="8"/>
        <v>209.15365982055664</v>
      </c>
      <c r="N255" s="52">
        <f t="shared" ca="1" si="9"/>
        <v>89.153659820556641</v>
      </c>
      <c r="O255" s="52" t="str">
        <f>TEXT(VLOOKUP(ROUND(_xlfn.NUMBERVALUE(M255),-0.1),'LIST FISCAL YEAR DAYS'!$E$2:$F$2000,2,FALSE),"mm/dd/yyyy")</f>
        <v>01/25/2026</v>
      </c>
      <c r="P255" s="25">
        <v>157.02679443359375</v>
      </c>
      <c r="Q255" s="25">
        <v>28.842208862304688</v>
      </c>
      <c r="R255" s="9"/>
    </row>
    <row r="256" spans="1:18" x14ac:dyDescent="0.25">
      <c r="A256" s="9">
        <v>108112003</v>
      </c>
      <c r="B256" s="9"/>
      <c r="C256" s="9" t="s">
        <v>251</v>
      </c>
      <c r="D256" s="9" t="s">
        <v>980</v>
      </c>
      <c r="E256" s="9" t="s">
        <v>936</v>
      </c>
      <c r="F256" s="25">
        <v>121946.25</v>
      </c>
      <c r="G256" s="25">
        <v>1740110.875</v>
      </c>
      <c r="H256" s="25">
        <v>420306.78125</v>
      </c>
      <c r="I256" s="25">
        <v>1696216</v>
      </c>
      <c r="J256" s="25">
        <v>36012.4453125</v>
      </c>
      <c r="K256" s="25">
        <v>54.404747009277344</v>
      </c>
      <c r="L256" s="25">
        <v>177.53553771972656</v>
      </c>
      <c r="M256" s="25">
        <f t="shared" si="8"/>
        <v>231.94028472900391</v>
      </c>
      <c r="N256" s="52">
        <f t="shared" ca="1" si="9"/>
        <v>111.94028472900391</v>
      </c>
      <c r="O256" s="52" t="str">
        <f>TEXT(VLOOKUP(ROUND(_xlfn.NUMBERVALUE(M256),-0.1),'LIST FISCAL YEAR DAYS'!$E$2:$F$2000,2,FALSE),"mm/dd/yyyy")</f>
        <v>02/17/2026</v>
      </c>
      <c r="P256" s="25">
        <v>208.78376770019531</v>
      </c>
      <c r="Q256" s="25">
        <v>33.064002990722656</v>
      </c>
      <c r="R256" s="9"/>
    </row>
    <row r="257" spans="1:19" x14ac:dyDescent="0.25">
      <c r="A257" s="9">
        <v>114062503</v>
      </c>
      <c r="B257" s="9"/>
      <c r="C257" s="9" t="s">
        <v>374</v>
      </c>
      <c r="D257" s="9" t="s">
        <v>980</v>
      </c>
      <c r="E257" s="9" t="s">
        <v>938</v>
      </c>
      <c r="F257" s="25">
        <v>295954.0625</v>
      </c>
      <c r="G257" s="25">
        <v>2523702</v>
      </c>
      <c r="H257" s="25">
        <v>1204749.5</v>
      </c>
      <c r="I257" s="25">
        <v>2377873.75</v>
      </c>
      <c r="J257" s="25">
        <v>138635.765625</v>
      </c>
      <c r="K257" s="25">
        <v>198.60662841796875</v>
      </c>
      <c r="L257" s="25">
        <v>15.796472549438477</v>
      </c>
      <c r="M257" s="25">
        <f t="shared" si="8"/>
        <v>214.40310096740723</v>
      </c>
      <c r="N257" s="52">
        <f t="shared" ca="1" si="9"/>
        <v>94.403100967407227</v>
      </c>
      <c r="O257" s="52" t="str">
        <f>TEXT(VLOOKUP(ROUND(_xlfn.NUMBERVALUE(M257),-0.1),'LIST FISCAL YEAR DAYS'!$E$2:$F$2000,2,FALSE),"mm/dd/yyyy")</f>
        <v>01/30/2026</v>
      </c>
      <c r="P257" s="25">
        <v>86.119430541992188</v>
      </c>
      <c r="Q257" s="25">
        <v>15.022005081176758</v>
      </c>
      <c r="R257" s="9"/>
    </row>
    <row r="258" spans="1:19" x14ac:dyDescent="0.25">
      <c r="A258" s="9">
        <v>111292304</v>
      </c>
      <c r="B258" s="9"/>
      <c r="C258" s="9" t="s">
        <v>314</v>
      </c>
      <c r="D258" s="9" t="s">
        <v>980</v>
      </c>
      <c r="E258" s="9" t="s">
        <v>937</v>
      </c>
      <c r="F258" s="25">
        <v>51860.3984375</v>
      </c>
      <c r="G258" s="25">
        <v>787104.4375</v>
      </c>
      <c r="H258" s="25">
        <v>196785.9375</v>
      </c>
      <c r="I258" s="25">
        <v>699804.6875</v>
      </c>
      <c r="J258" s="25">
        <v>23674.107421875</v>
      </c>
      <c r="K258" s="25">
        <v>96.066047668457031</v>
      </c>
      <c r="L258" s="25">
        <v>169.54290771484375</v>
      </c>
      <c r="M258" s="25">
        <f t="shared" si="8"/>
        <v>265.60895538330078</v>
      </c>
      <c r="N258" s="52">
        <f t="shared" ca="1" si="9"/>
        <v>145.60895538330078</v>
      </c>
      <c r="O258" s="52" t="str">
        <f>TEXT(VLOOKUP(ROUND(_xlfn.NUMBERVALUE(M258),-0.1),'LIST FISCAL YEAR DAYS'!$E$2:$F$2000,2,FALSE),"mm/dd/yyyy")</f>
        <v>03/23/2026</v>
      </c>
      <c r="P258" s="25">
        <v>172.13705444335938</v>
      </c>
      <c r="Q258" s="25">
        <v>32.444992065429688</v>
      </c>
      <c r="R258" s="9"/>
    </row>
    <row r="259" spans="1:19" x14ac:dyDescent="0.25">
      <c r="A259" s="9">
        <v>106272003</v>
      </c>
      <c r="B259" s="9"/>
      <c r="C259" s="9" t="s">
        <v>501</v>
      </c>
      <c r="D259" s="9" t="s">
        <v>980</v>
      </c>
      <c r="E259" s="9" t="s">
        <v>934</v>
      </c>
      <c r="F259" s="25">
        <v>75531.6015625</v>
      </c>
      <c r="G259" s="25">
        <v>994881.875</v>
      </c>
      <c r="H259" s="25">
        <v>282521.125</v>
      </c>
      <c r="I259" s="25">
        <v>850534.375</v>
      </c>
      <c r="J259" s="25">
        <v>39322.13671875</v>
      </c>
      <c r="K259" s="25">
        <v>146.77862548828125</v>
      </c>
      <c r="L259" s="25">
        <v>146.240478515625</v>
      </c>
      <c r="M259" s="25">
        <f t="shared" si="8"/>
        <v>293.01910400390625</v>
      </c>
      <c r="N259" s="52">
        <f t="shared" ca="1" si="9"/>
        <v>173.01910400390625</v>
      </c>
      <c r="O259" s="52" t="str">
        <f>TEXT(VLOOKUP(ROUND(_xlfn.NUMBERVALUE(M259),-0.1),'LIST FISCAL YEAR DAYS'!$E$2:$F$2000,2,FALSE),"mm/dd/yyyy")</f>
        <v>04/19/2026</v>
      </c>
      <c r="P259" s="25">
        <v>223.11817932128906</v>
      </c>
      <c r="Q259" s="25">
        <v>34.504604339599609</v>
      </c>
      <c r="R259" s="9"/>
    </row>
    <row r="260" spans="1:19" x14ac:dyDescent="0.25">
      <c r="A260" s="9">
        <v>119583003</v>
      </c>
      <c r="B260" s="9"/>
      <c r="C260" s="9" t="s">
        <v>99</v>
      </c>
      <c r="D260" s="9" t="s">
        <v>980</v>
      </c>
      <c r="E260" s="9" t="s">
        <v>939</v>
      </c>
      <c r="F260" s="25">
        <v>110234.3984375</v>
      </c>
      <c r="G260" s="25">
        <v>1412517.25</v>
      </c>
      <c r="H260" s="25">
        <v>436135.25</v>
      </c>
      <c r="I260" s="25">
        <v>1173572.25</v>
      </c>
      <c r="J260" s="25">
        <v>48216.78515625</v>
      </c>
      <c r="K260" s="25">
        <v>137.30485534667969</v>
      </c>
      <c r="L260" s="25">
        <v>101.97982025146484</v>
      </c>
      <c r="M260" s="25">
        <f t="shared" si="8"/>
        <v>239.28467559814453</v>
      </c>
      <c r="N260" s="52">
        <f t="shared" ca="1" si="9"/>
        <v>119.28467559814453</v>
      </c>
      <c r="O260" s="52" t="str">
        <f>TEXT(VLOOKUP(ROUND(_xlfn.NUMBERVALUE(M260),-0.1),'LIST FISCAL YEAR DAYS'!$E$2:$F$2000,2,FALSE),"mm/dd/yyyy")</f>
        <v>02/24/2026</v>
      </c>
      <c r="P260" s="25">
        <v>175.33230590820313</v>
      </c>
      <c r="Q260" s="25">
        <v>33.917896270751953</v>
      </c>
      <c r="R260" s="9"/>
    </row>
    <row r="261" spans="1:19" x14ac:dyDescent="0.25">
      <c r="A261" s="9">
        <v>108112203</v>
      </c>
      <c r="B261" s="9"/>
      <c r="C261" s="9" t="s">
        <v>272</v>
      </c>
      <c r="D261" s="9" t="s">
        <v>980</v>
      </c>
      <c r="E261" s="9" t="s">
        <v>936</v>
      </c>
      <c r="F261" s="25">
        <v>246701.25</v>
      </c>
      <c r="G261" s="25">
        <v>3463708</v>
      </c>
      <c r="H261" s="25">
        <v>882997.25</v>
      </c>
      <c r="I261" s="25">
        <v>3287212.25</v>
      </c>
      <c r="J261" s="25">
        <v>81980.3515625</v>
      </c>
      <c r="K261" s="25">
        <v>55.330329895019531</v>
      </c>
      <c r="L261" s="25">
        <v>75.927925109863281</v>
      </c>
      <c r="M261" s="25">
        <f t="shared" si="8"/>
        <v>131.25825500488281</v>
      </c>
      <c r="N261" s="52">
        <f t="shared" ca="1" si="9"/>
        <v>11.258255004882813</v>
      </c>
      <c r="O261" s="52" t="str">
        <f>TEXT(VLOOKUP(ROUND(_xlfn.NUMBERVALUE(M261),-0.1),'LIST FISCAL YEAR DAYS'!$E$2:$F$2000,2,FALSE),"mm/dd/yyyy")</f>
        <v>11/08/2025</v>
      </c>
      <c r="P261" s="25">
        <v>232.04971313476563</v>
      </c>
      <c r="Q261" s="25">
        <v>65.462783813476563</v>
      </c>
      <c r="R261" s="9"/>
    </row>
    <row r="262" spans="1:19" x14ac:dyDescent="0.25">
      <c r="A262" s="9">
        <v>101632403</v>
      </c>
      <c r="B262" s="9"/>
      <c r="C262" s="9" t="s">
        <v>457</v>
      </c>
      <c r="D262" s="9" t="s">
        <v>980</v>
      </c>
      <c r="E262" s="9" t="s">
        <v>931</v>
      </c>
      <c r="F262" s="25">
        <v>149743.953125</v>
      </c>
      <c r="G262" s="25">
        <v>1737255.25</v>
      </c>
      <c r="H262" s="25">
        <v>475353.6875</v>
      </c>
      <c r="I262" s="25">
        <v>1655309.375</v>
      </c>
      <c r="J262" s="25">
        <v>56025.62890625</v>
      </c>
      <c r="K262" s="25">
        <v>149.6982421875</v>
      </c>
      <c r="L262" s="25">
        <v>136.38655090332031</v>
      </c>
      <c r="M262" s="25">
        <f t="shared" si="8"/>
        <v>286.08479309082031</v>
      </c>
      <c r="N262" s="52">
        <f t="shared" ca="1" si="9"/>
        <v>166.08479309082031</v>
      </c>
      <c r="O262" s="52" t="str">
        <f>TEXT(VLOOKUP(ROUND(_xlfn.NUMBERVALUE(M262),-0.1),'LIST FISCAL YEAR DAYS'!$E$2:$F$2000,2,FALSE),"mm/dd/yyyy")</f>
        <v>04/12/2026</v>
      </c>
      <c r="P262" s="25">
        <v>184.3323974609375</v>
      </c>
      <c r="Q262" s="25">
        <v>33.653629302978516</v>
      </c>
      <c r="R262" s="9"/>
    </row>
    <row r="263" spans="1:19" x14ac:dyDescent="0.25">
      <c r="A263" s="9">
        <v>105253553</v>
      </c>
      <c r="B263" s="9"/>
      <c r="C263" s="9" t="s">
        <v>351</v>
      </c>
      <c r="D263" s="9" t="s">
        <v>980</v>
      </c>
      <c r="E263" s="9" t="s">
        <v>934</v>
      </c>
      <c r="F263" s="25">
        <v>225000.453125</v>
      </c>
      <c r="G263" s="25">
        <v>2714565.75</v>
      </c>
      <c r="H263" s="25">
        <v>906443.25</v>
      </c>
      <c r="I263" s="25">
        <v>2703407</v>
      </c>
      <c r="J263" s="25">
        <v>102464.203125</v>
      </c>
      <c r="K263" s="25">
        <v>170.17242431640625</v>
      </c>
      <c r="L263" s="25">
        <v>148.68643188476563</v>
      </c>
      <c r="M263" s="25">
        <f t="shared" si="8"/>
        <v>318.85885620117188</v>
      </c>
      <c r="N263" s="52">
        <f t="shared" ca="1" si="9"/>
        <v>198.85885620117188</v>
      </c>
      <c r="O263" s="52" t="str">
        <f>TEXT(VLOOKUP(ROUND(_xlfn.NUMBERVALUE(M263),-0.1),'LIST FISCAL YEAR DAYS'!$E$2:$F$2000,2,FALSE),"mm/dd/yyyy")</f>
        <v>05/15/2026</v>
      </c>
      <c r="P263" s="25">
        <v>141.55609130859375</v>
      </c>
      <c r="Q263" s="25">
        <v>30.529199600219727</v>
      </c>
      <c r="R263" s="9"/>
    </row>
    <row r="264" spans="1:19" x14ac:dyDescent="0.25">
      <c r="A264" s="9">
        <v>103023912</v>
      </c>
      <c r="B264" s="9"/>
      <c r="C264" s="9" t="s">
        <v>17</v>
      </c>
      <c r="D264" s="9" t="s">
        <v>980</v>
      </c>
      <c r="E264" s="9" t="s">
        <v>932</v>
      </c>
      <c r="F264" s="25">
        <v>401449.1875</v>
      </c>
      <c r="G264" s="25">
        <v>2783228.25</v>
      </c>
      <c r="H264" s="25">
        <v>2356294.75</v>
      </c>
      <c r="I264" s="25">
        <v>2439402</v>
      </c>
      <c r="J264" s="25">
        <v>296713.28125</v>
      </c>
      <c r="K264" s="25">
        <v>252.20164489746094</v>
      </c>
      <c r="L264" s="25">
        <v>99.195442199707031</v>
      </c>
      <c r="M264" s="25">
        <f t="shared" si="8"/>
        <v>351.39708709716797</v>
      </c>
      <c r="N264" s="52">
        <f t="shared" ca="1" si="9"/>
        <v>231.39708709716797</v>
      </c>
      <c r="O264" s="52" t="str">
        <f>TEXT(VLOOKUP(ROUND(_xlfn.NUMBERVALUE(M264),-0.1),'LIST FISCAL YEAR DAYS'!$E$2:$F$2000,2,FALSE),"mm/dd/yyyy")</f>
        <v>06/16/2026</v>
      </c>
      <c r="P264" s="25">
        <v>78.576408386230469</v>
      </c>
      <c r="Q264" s="25">
        <v>14.616335868835449</v>
      </c>
      <c r="R264" s="9"/>
    </row>
    <row r="265" spans="1:19" x14ac:dyDescent="0.25">
      <c r="A265" s="9">
        <v>106612203</v>
      </c>
      <c r="B265" s="9"/>
      <c r="C265" s="9" t="s">
        <v>276</v>
      </c>
      <c r="D265" s="9" t="s">
        <v>980</v>
      </c>
      <c r="E265" s="9" t="s">
        <v>934</v>
      </c>
      <c r="F265" s="25">
        <v>332531.09375</v>
      </c>
      <c r="G265" s="25">
        <v>3967815.25</v>
      </c>
      <c r="H265" s="25">
        <v>1130273.75</v>
      </c>
      <c r="I265" s="25">
        <v>3848218</v>
      </c>
      <c r="J265" s="25">
        <v>103778.9765625</v>
      </c>
      <c r="K265" s="25">
        <v>85.696075439453125</v>
      </c>
      <c r="L265" s="25">
        <v>88.53350830078125</v>
      </c>
      <c r="M265" s="25">
        <f t="shared" si="8"/>
        <v>174.22958374023438</v>
      </c>
      <c r="N265" s="52">
        <f t="shared" ca="1" si="9"/>
        <v>54.229583740234375</v>
      </c>
      <c r="O265" s="52" t="str">
        <f>TEXT(VLOOKUP(ROUND(_xlfn.NUMBERVALUE(M265),-0.1),'LIST FISCAL YEAR DAYS'!$E$2:$F$2000,2,FALSE),"mm/dd/yyyy")</f>
        <v>12/21/2025</v>
      </c>
      <c r="P265" s="25">
        <v>134.13128662109375</v>
      </c>
      <c r="Q265" s="25">
        <v>21.920009613037109</v>
      </c>
      <c r="R265" s="9"/>
    </row>
    <row r="266" spans="1:19" x14ac:dyDescent="0.25">
      <c r="A266" s="9">
        <v>107652603</v>
      </c>
      <c r="B266" s="9"/>
      <c r="C266" s="9" t="s">
        <v>485</v>
      </c>
      <c r="D266" s="9" t="s">
        <v>980</v>
      </c>
      <c r="E266" s="9" t="s">
        <v>931</v>
      </c>
      <c r="F266" s="25">
        <v>351526.65625</v>
      </c>
      <c r="G266" s="25">
        <v>2595062.75</v>
      </c>
      <c r="H266" s="25">
        <v>1535259.25</v>
      </c>
      <c r="I266" s="25">
        <v>2291891</v>
      </c>
      <c r="J266" s="25">
        <v>176223.96875</v>
      </c>
      <c r="K266" s="25">
        <v>220.31265258789063</v>
      </c>
      <c r="L266" s="25">
        <v>74.481193542480469</v>
      </c>
      <c r="M266" s="25">
        <f t="shared" ref="M266:M329" si="10">K266+L266</f>
        <v>294.79384613037109</v>
      </c>
      <c r="N266" s="52">
        <f t="shared" ca="1" si="9"/>
        <v>174.79384613037109</v>
      </c>
      <c r="O266" s="52" t="str">
        <f>TEXT(VLOOKUP(ROUND(_xlfn.NUMBERVALUE(M266),-0.1),'LIST FISCAL YEAR DAYS'!$E$2:$F$2000,2,FALSE),"mm/dd/yyyy")</f>
        <v>04/21/2026</v>
      </c>
      <c r="P266" s="25">
        <v>186.493408203125</v>
      </c>
      <c r="Q266" s="25">
        <v>34.971778869628906</v>
      </c>
      <c r="R266" s="9"/>
      <c r="S266" s="9"/>
    </row>
    <row r="267" spans="1:19" x14ac:dyDescent="0.25">
      <c r="A267" s="9">
        <v>101262903</v>
      </c>
      <c r="B267" s="9"/>
      <c r="C267" s="9" t="s">
        <v>269</v>
      </c>
      <c r="D267" s="9" t="s">
        <v>980</v>
      </c>
      <c r="E267" s="9" t="s">
        <v>931</v>
      </c>
      <c r="F267" s="25">
        <v>148186.046875</v>
      </c>
      <c r="G267" s="25">
        <v>2057262.25</v>
      </c>
      <c r="H267" s="25">
        <v>572179.25</v>
      </c>
      <c r="I267" s="25">
        <v>1897984.625</v>
      </c>
      <c r="J267" s="25">
        <v>56569.37890625</v>
      </c>
      <c r="K267" s="25">
        <v>111.67043304443359</v>
      </c>
      <c r="L267" s="25">
        <v>0</v>
      </c>
      <c r="M267" s="25">
        <f t="shared" si="10"/>
        <v>111.67043304443359</v>
      </c>
      <c r="N267" s="52" t="str">
        <f t="shared" ca="1" si="9"/>
        <v>Out</v>
      </c>
      <c r="O267" s="52" t="str">
        <f>TEXT(VLOOKUP(ROUND(_xlfn.NUMBERVALUE(M267),-0.1),'LIST FISCAL YEAR DAYS'!$E$2:$F$2000,2,FALSE),"mm/dd/yyyy")</f>
        <v>10/20/2025</v>
      </c>
      <c r="P267" s="25">
        <v>124.76768493652344</v>
      </c>
      <c r="Q267" s="25">
        <v>26.785135269165039</v>
      </c>
      <c r="R267" s="9"/>
      <c r="S267" s="9"/>
    </row>
    <row r="268" spans="1:19" x14ac:dyDescent="0.25">
      <c r="A268" s="9">
        <v>127042853</v>
      </c>
      <c r="B268" s="9"/>
      <c r="C268" s="9" t="s">
        <v>240</v>
      </c>
      <c r="D268" s="9" t="s">
        <v>980</v>
      </c>
      <c r="E268" s="9" t="s">
        <v>933</v>
      </c>
      <c r="F268" s="25">
        <v>207167.703125</v>
      </c>
      <c r="G268" s="25">
        <v>2659008.5</v>
      </c>
      <c r="H268" s="25">
        <v>666765.6875</v>
      </c>
      <c r="I268" s="25">
        <v>2669157</v>
      </c>
      <c r="J268" s="25">
        <v>70509.046875</v>
      </c>
      <c r="K268" s="25">
        <v>129.01014709472656</v>
      </c>
      <c r="L268" s="25">
        <v>128.40177917480469</v>
      </c>
      <c r="M268" s="25">
        <f t="shared" si="10"/>
        <v>257.41192626953125</v>
      </c>
      <c r="N268" s="52">
        <f t="shared" ca="1" si="9"/>
        <v>137.41192626953125</v>
      </c>
      <c r="O268" s="52" t="str">
        <f>TEXT(VLOOKUP(ROUND(_xlfn.NUMBERVALUE(M268),-0.1),'LIST FISCAL YEAR DAYS'!$E$2:$F$2000,2,FALSE),"mm/dd/yyyy")</f>
        <v>03/14/2026</v>
      </c>
      <c r="P268" s="25">
        <v>121.57356262207031</v>
      </c>
      <c r="Q268" s="25">
        <v>25.190746307373047</v>
      </c>
      <c r="R268" s="9"/>
      <c r="S268" s="9"/>
    </row>
    <row r="269" spans="1:19" x14ac:dyDescent="0.25">
      <c r="A269" s="9">
        <v>128033053</v>
      </c>
      <c r="B269" s="9"/>
      <c r="C269" s="9" t="s">
        <v>30</v>
      </c>
      <c r="D269" s="9" t="s">
        <v>980</v>
      </c>
      <c r="E269" s="9" t="s">
        <v>936</v>
      </c>
      <c r="F269" s="25">
        <v>222306</v>
      </c>
      <c r="G269" s="25">
        <v>2520504.75</v>
      </c>
      <c r="H269" s="25">
        <v>871553.75</v>
      </c>
      <c r="I269" s="25">
        <v>2373585.5</v>
      </c>
      <c r="J269" s="25">
        <v>96810.3125</v>
      </c>
      <c r="K269" s="25">
        <v>181.68948364257813</v>
      </c>
      <c r="L269" s="25">
        <v>74.220230102539063</v>
      </c>
      <c r="M269" s="25">
        <f t="shared" si="10"/>
        <v>255.90971374511719</v>
      </c>
      <c r="N269" s="52">
        <f t="shared" ca="1" si="9"/>
        <v>135.90971374511719</v>
      </c>
      <c r="O269" s="52" t="str">
        <f>TEXT(VLOOKUP(ROUND(_xlfn.NUMBERVALUE(M269),-0.1),'LIST FISCAL YEAR DAYS'!$E$2:$F$2000,2,FALSE),"mm/dd/yyyy")</f>
        <v>03/13/2026</v>
      </c>
      <c r="P269" s="25">
        <v>52.052883148193359</v>
      </c>
      <c r="Q269" s="25">
        <v>7.0683460235595703</v>
      </c>
      <c r="R269" s="9"/>
      <c r="S269" s="9"/>
    </row>
    <row r="270" spans="1:19" x14ac:dyDescent="0.25">
      <c r="A270" s="9">
        <v>109532804</v>
      </c>
      <c r="B270" s="9"/>
      <c r="C270" s="9" t="s">
        <v>124</v>
      </c>
      <c r="D270" s="9" t="s">
        <v>980</v>
      </c>
      <c r="E270" s="9" t="s">
        <v>935</v>
      </c>
      <c r="F270" s="25">
        <v>48839.55078125</v>
      </c>
      <c r="G270" s="25">
        <v>671750.5</v>
      </c>
      <c r="H270" s="25">
        <v>177213.953125</v>
      </c>
      <c r="I270" s="25">
        <v>670706.25</v>
      </c>
      <c r="J270" s="25">
        <v>23434.505859375</v>
      </c>
      <c r="K270" s="25">
        <v>140.1163330078125</v>
      </c>
      <c r="L270" s="25">
        <v>63.336261749267578</v>
      </c>
      <c r="M270" s="25">
        <f t="shared" si="10"/>
        <v>203.45259475708008</v>
      </c>
      <c r="N270" s="52">
        <f t="shared" ca="1" si="9"/>
        <v>83.452594757080078</v>
      </c>
      <c r="O270" s="52" t="str">
        <f>TEXT(VLOOKUP(ROUND(_xlfn.NUMBERVALUE(M270),-0.1),'LIST FISCAL YEAR DAYS'!$E$2:$F$2000,2,FALSE),"mm/dd/yyyy")</f>
        <v>01/19/2026</v>
      </c>
      <c r="P270" s="25">
        <v>70.269584655761719</v>
      </c>
      <c r="Q270" s="25">
        <v>13.525712966918945</v>
      </c>
      <c r="R270" s="9"/>
      <c r="S270" s="9"/>
    </row>
    <row r="271" spans="1:19" x14ac:dyDescent="0.25">
      <c r="A271" s="9">
        <v>125234103</v>
      </c>
      <c r="B271" s="9"/>
      <c r="C271" s="9" t="s">
        <v>362</v>
      </c>
      <c r="D271" s="9" t="s">
        <v>980</v>
      </c>
      <c r="E271" s="9" t="s">
        <v>941</v>
      </c>
      <c r="F271" s="25">
        <v>347283.4375</v>
      </c>
      <c r="G271" s="25">
        <v>2764843</v>
      </c>
      <c r="H271" s="25">
        <v>2437377.5</v>
      </c>
      <c r="I271" s="25">
        <v>2442636.25</v>
      </c>
      <c r="J271" s="25">
        <v>323141.28125</v>
      </c>
      <c r="K271" s="25">
        <v>289.67489624023438</v>
      </c>
      <c r="L271" s="25">
        <v>46.433635711669922</v>
      </c>
      <c r="M271" s="25">
        <f t="shared" si="10"/>
        <v>336.1085319519043</v>
      </c>
      <c r="N271" s="52">
        <f t="shared" ca="1" si="9"/>
        <v>216.1085319519043</v>
      </c>
      <c r="O271" s="52" t="str">
        <f>TEXT(VLOOKUP(ROUND(_xlfn.NUMBERVALUE(M271),-0.1),'LIST FISCAL YEAR DAYS'!$E$2:$F$2000,2,FALSE),"mm/dd/yyyy")</f>
        <v>06/01/2026</v>
      </c>
      <c r="P271" s="25">
        <v>110.44085693359375</v>
      </c>
      <c r="Q271" s="25">
        <v>27.324155807495117</v>
      </c>
      <c r="R271" s="9"/>
      <c r="S271" s="9"/>
    </row>
    <row r="272" spans="1:19" x14ac:dyDescent="0.25">
      <c r="A272" s="9">
        <v>103024102</v>
      </c>
      <c r="B272" s="9"/>
      <c r="C272" s="9" t="s">
        <v>154</v>
      </c>
      <c r="D272" s="9" t="s">
        <v>980</v>
      </c>
      <c r="E272" s="9" t="s">
        <v>932</v>
      </c>
      <c r="F272" s="25">
        <v>487451.25</v>
      </c>
      <c r="G272" s="25">
        <v>3471353.25</v>
      </c>
      <c r="H272" s="25">
        <v>1877761.625</v>
      </c>
      <c r="I272" s="25">
        <v>3266270.5</v>
      </c>
      <c r="J272" s="25">
        <v>244058.25</v>
      </c>
      <c r="K272" s="25">
        <v>218.79563903808594</v>
      </c>
      <c r="L272" s="25">
        <v>46.15899658203125</v>
      </c>
      <c r="M272" s="25">
        <f t="shared" si="10"/>
        <v>264.95463562011719</v>
      </c>
      <c r="N272" s="52">
        <f t="shared" ca="1" si="9"/>
        <v>144.95463562011719</v>
      </c>
      <c r="O272" s="52" t="str">
        <f>TEXT(VLOOKUP(ROUND(_xlfn.NUMBERVALUE(M272),-0.1),'LIST FISCAL YEAR DAYS'!$E$2:$F$2000,2,FALSE),"mm/dd/yyyy")</f>
        <v>03/22/2026</v>
      </c>
      <c r="P272" s="25">
        <v>216.53706359863281</v>
      </c>
      <c r="Q272" s="25">
        <v>44.281196594238281</v>
      </c>
      <c r="R272" s="9"/>
      <c r="S272" s="9"/>
    </row>
    <row r="273" spans="1:19" x14ac:dyDescent="0.25">
      <c r="A273" s="9">
        <v>105253903</v>
      </c>
      <c r="B273" s="9"/>
      <c r="C273" s="9" t="s">
        <v>140</v>
      </c>
      <c r="D273" s="9" t="s">
        <v>980</v>
      </c>
      <c r="E273" s="9" t="s">
        <v>934</v>
      </c>
      <c r="F273" s="25">
        <v>289200.15625</v>
      </c>
      <c r="G273" s="25">
        <v>2824585</v>
      </c>
      <c r="H273" s="25">
        <v>1030561.875</v>
      </c>
      <c r="I273" s="25">
        <v>2702317</v>
      </c>
      <c r="J273" s="25">
        <v>106995.453125</v>
      </c>
      <c r="K273" s="25">
        <v>127.90042877197266</v>
      </c>
      <c r="L273" s="25">
        <v>128.95082092285156</v>
      </c>
      <c r="M273" s="25">
        <f t="shared" si="10"/>
        <v>256.85124969482422</v>
      </c>
      <c r="N273" s="52">
        <f t="shared" ca="1" si="9"/>
        <v>136.85124969482422</v>
      </c>
      <c r="O273" s="52" t="str">
        <f>TEXT(VLOOKUP(ROUND(_xlfn.NUMBERVALUE(M273),-0.1),'LIST FISCAL YEAR DAYS'!$E$2:$F$2000,2,FALSE),"mm/dd/yyyy")</f>
        <v>03/14/2026</v>
      </c>
      <c r="P273" s="25">
        <v>102.45896911621094</v>
      </c>
      <c r="Q273" s="25">
        <v>19.746057510375977</v>
      </c>
      <c r="R273" s="9"/>
      <c r="S273" s="9"/>
    </row>
    <row r="274" spans="1:19" x14ac:dyDescent="0.25">
      <c r="A274" s="9">
        <v>112013753</v>
      </c>
      <c r="B274" s="9"/>
      <c r="C274" s="9" t="s">
        <v>64</v>
      </c>
      <c r="D274" s="9" t="s">
        <v>980</v>
      </c>
      <c r="E274" s="9" t="s">
        <v>937</v>
      </c>
      <c r="F274" s="25">
        <v>341122.65625</v>
      </c>
      <c r="G274" s="25">
        <v>3227954.25</v>
      </c>
      <c r="H274" s="25">
        <v>1302502.875</v>
      </c>
      <c r="I274" s="25">
        <v>2835392.25</v>
      </c>
      <c r="J274" s="25">
        <v>192583.953125</v>
      </c>
      <c r="K274" s="25">
        <v>180.55595397949219</v>
      </c>
      <c r="L274" s="25">
        <v>118.31240844726563</v>
      </c>
      <c r="M274" s="25">
        <f t="shared" si="10"/>
        <v>298.86836242675781</v>
      </c>
      <c r="N274" s="52">
        <f t="shared" ca="1" si="9"/>
        <v>178.86836242675781</v>
      </c>
      <c r="O274" s="52" t="str">
        <f>TEXT(VLOOKUP(ROUND(_xlfn.NUMBERVALUE(M274),-0.1),'LIST FISCAL YEAR DAYS'!$E$2:$F$2000,2,FALSE),"mm/dd/yyyy")</f>
        <v>04/25/2026</v>
      </c>
      <c r="P274" s="25">
        <v>75.278114318847656</v>
      </c>
      <c r="Q274" s="25">
        <v>17.382501602172852</v>
      </c>
      <c r="R274" s="9"/>
      <c r="S274" s="9"/>
    </row>
    <row r="275" spans="1:19" x14ac:dyDescent="0.25">
      <c r="A275" s="9">
        <v>105254053</v>
      </c>
      <c r="B275" s="9"/>
      <c r="C275" s="9" t="s">
        <v>54</v>
      </c>
      <c r="D275" s="9" t="s">
        <v>980</v>
      </c>
      <c r="E275" s="9" t="s">
        <v>934</v>
      </c>
      <c r="F275" s="25">
        <v>250509.453125</v>
      </c>
      <c r="G275" s="25">
        <v>2716020.75</v>
      </c>
      <c r="H275" s="25">
        <v>962947.5625</v>
      </c>
      <c r="I275" s="25">
        <v>2700695.75</v>
      </c>
      <c r="J275" s="25">
        <v>101804.8359375</v>
      </c>
      <c r="K275" s="25">
        <v>93.965812683105469</v>
      </c>
      <c r="L275" s="25">
        <v>97.967628479003906</v>
      </c>
      <c r="M275" s="25">
        <f t="shared" si="10"/>
        <v>191.93344116210938</v>
      </c>
      <c r="N275" s="52">
        <f t="shared" ca="1" si="9"/>
        <v>71.933441162109375</v>
      </c>
      <c r="O275" s="52" t="str">
        <f>TEXT(VLOOKUP(ROUND(_xlfn.NUMBERVALUE(M275),-0.1),'LIST FISCAL YEAR DAYS'!$E$2:$F$2000,2,FALSE),"mm/dd/yyyy")</f>
        <v>01/08/2026</v>
      </c>
      <c r="P275" s="25">
        <v>227.24424743652344</v>
      </c>
      <c r="Q275" s="25">
        <v>39.891319274902344</v>
      </c>
      <c r="R275" s="9"/>
      <c r="S275" s="9"/>
    </row>
    <row r="276" spans="1:19" x14ac:dyDescent="0.25">
      <c r="A276" s="9">
        <v>110173003</v>
      </c>
      <c r="B276" s="9"/>
      <c r="C276" s="9" t="s">
        <v>125</v>
      </c>
      <c r="D276" s="9" t="s">
        <v>980</v>
      </c>
      <c r="E276" s="9" t="s">
        <v>935</v>
      </c>
      <c r="F276" s="25">
        <v>135803.09375</v>
      </c>
      <c r="G276" s="25">
        <v>1793797.625</v>
      </c>
      <c r="H276" s="25">
        <v>477842.625</v>
      </c>
      <c r="I276" s="25">
        <v>1730722.625</v>
      </c>
      <c r="J276" s="25">
        <v>40987.38671875</v>
      </c>
      <c r="K276" s="25">
        <v>73.826148986816406</v>
      </c>
      <c r="L276" s="25">
        <v>53.759197235107422</v>
      </c>
      <c r="M276" s="25">
        <f t="shared" si="10"/>
        <v>127.58534622192383</v>
      </c>
      <c r="N276" s="52">
        <f t="shared" ca="1" si="9"/>
        <v>7.5853462219238281</v>
      </c>
      <c r="O276" s="52" t="str">
        <f>TEXT(VLOOKUP(ROUND(_xlfn.NUMBERVALUE(M276),-0.1),'LIST FISCAL YEAR DAYS'!$E$2:$F$2000,2,FALSE),"mm/dd/yyyy")</f>
        <v>11/05/2025</v>
      </c>
      <c r="P276" s="25">
        <v>58.331470489501953</v>
      </c>
      <c r="Q276" s="25">
        <v>8.4543056488037109</v>
      </c>
      <c r="R276" s="9"/>
      <c r="S276" s="9"/>
    </row>
    <row r="277" spans="1:19" x14ac:dyDescent="0.25">
      <c r="A277" s="9">
        <v>114063003</v>
      </c>
      <c r="B277" s="9"/>
      <c r="C277" s="9" t="s">
        <v>111</v>
      </c>
      <c r="D277" s="9" t="s">
        <v>980</v>
      </c>
      <c r="E277" s="9" t="s">
        <v>938</v>
      </c>
      <c r="F277" s="25">
        <v>507755.09375</v>
      </c>
      <c r="G277" s="25">
        <v>4328710.5</v>
      </c>
      <c r="H277" s="25">
        <v>1847800.25</v>
      </c>
      <c r="I277" s="25">
        <v>4380104.5</v>
      </c>
      <c r="J277" s="25">
        <v>215390.984375</v>
      </c>
      <c r="K277" s="25">
        <v>220.05345153808594</v>
      </c>
      <c r="L277" s="25">
        <v>33.582023620605469</v>
      </c>
      <c r="M277" s="25">
        <f t="shared" si="10"/>
        <v>253.63547515869141</v>
      </c>
      <c r="N277" s="52">
        <f t="shared" ref="N277:N340" ca="1" si="11">IF(M277-$N$2&gt;0,M277-$N$2,"Out")</f>
        <v>133.63547515869141</v>
      </c>
      <c r="O277" s="52" t="str">
        <f>TEXT(VLOOKUP(ROUND(_xlfn.NUMBERVALUE(M277),-0.1),'LIST FISCAL YEAR DAYS'!$E$2:$F$2000,2,FALSE),"mm/dd/yyyy")</f>
        <v>03/11/2026</v>
      </c>
      <c r="P277" s="25">
        <v>98.262504577636719</v>
      </c>
      <c r="Q277" s="25">
        <v>13.660314559936523</v>
      </c>
      <c r="R277" s="9"/>
      <c r="S277" s="9"/>
    </row>
    <row r="278" spans="1:19" x14ac:dyDescent="0.25">
      <c r="A278" s="9">
        <v>124153503</v>
      </c>
      <c r="B278" s="9"/>
      <c r="C278" s="9" t="s">
        <v>361</v>
      </c>
      <c r="D278" s="9" t="s">
        <v>980</v>
      </c>
      <c r="E278" s="9" t="s">
        <v>941</v>
      </c>
      <c r="F278" s="25">
        <v>251141.84375</v>
      </c>
      <c r="G278" s="25">
        <v>2076227.875</v>
      </c>
      <c r="H278" s="25">
        <v>2271756.5</v>
      </c>
      <c r="I278" s="25">
        <v>1755951.875</v>
      </c>
      <c r="J278" s="25">
        <v>317693.71875</v>
      </c>
      <c r="K278" s="25">
        <v>311.41238403320313</v>
      </c>
      <c r="L278" s="25">
        <v>113.83747863769531</v>
      </c>
      <c r="M278" s="25">
        <f t="shared" si="10"/>
        <v>425.24986267089844</v>
      </c>
      <c r="N278" s="52">
        <f t="shared" ca="1" si="11"/>
        <v>305.24986267089844</v>
      </c>
      <c r="O278" s="52" t="str">
        <f>TEXT(VLOOKUP(ROUND(_xlfn.NUMBERVALUE(M278),-0.1),'LIST FISCAL YEAR DAYS'!$E$2:$F$2000,2,FALSE),"mm/dd/yyyy")</f>
        <v>08/29/2026</v>
      </c>
      <c r="P278" s="25">
        <v>193.89523315429688</v>
      </c>
      <c r="Q278" s="25">
        <v>34.271232604980469</v>
      </c>
      <c r="R278" s="9"/>
      <c r="S278" s="9"/>
    </row>
    <row r="279" spans="1:19" x14ac:dyDescent="0.25">
      <c r="A279" s="9">
        <v>108112502</v>
      </c>
      <c r="B279" s="9"/>
      <c r="C279" s="9" t="s">
        <v>372</v>
      </c>
      <c r="D279" s="9" t="s">
        <v>980</v>
      </c>
      <c r="E279" s="9" t="s">
        <v>936</v>
      </c>
      <c r="F279" s="25">
        <v>557662.625</v>
      </c>
      <c r="G279" s="25">
        <v>8923718</v>
      </c>
      <c r="H279" s="25">
        <v>1764839.625</v>
      </c>
      <c r="I279" s="25">
        <v>9309511</v>
      </c>
      <c r="J279" s="25">
        <v>189328.375</v>
      </c>
      <c r="K279" s="25">
        <v>35.313343048095703</v>
      </c>
      <c r="L279" s="25">
        <v>65.553001403808594</v>
      </c>
      <c r="M279" s="25">
        <f t="shared" si="10"/>
        <v>100.8663444519043</v>
      </c>
      <c r="N279" s="52" t="str">
        <f t="shared" ca="1" si="11"/>
        <v>Out</v>
      </c>
      <c r="O279" s="52" t="str">
        <f>TEXT(VLOOKUP(ROUND(_xlfn.NUMBERVALUE(M279),-0.1),'LIST FISCAL YEAR DAYS'!$E$2:$F$2000,2,FALSE),"mm/dd/yyyy")</f>
        <v>10/09/2025</v>
      </c>
      <c r="P279" s="25">
        <v>232.99755859375</v>
      </c>
      <c r="Q279" s="25">
        <v>53.844985961914063</v>
      </c>
      <c r="R279" s="9"/>
      <c r="S279" s="9"/>
    </row>
    <row r="280" spans="1:19" x14ac:dyDescent="0.25">
      <c r="A280" s="9">
        <v>107653102</v>
      </c>
      <c r="B280" s="9"/>
      <c r="C280" s="9" t="s">
        <v>80</v>
      </c>
      <c r="D280" s="9" t="s">
        <v>980</v>
      </c>
      <c r="E280" s="9" t="s">
        <v>931</v>
      </c>
      <c r="F280" s="25">
        <v>398107.5</v>
      </c>
      <c r="G280" s="25">
        <v>4372599</v>
      </c>
      <c r="H280" s="25">
        <v>1430603.25</v>
      </c>
      <c r="I280" s="25">
        <v>4400739</v>
      </c>
      <c r="J280" s="25">
        <v>173582.578125</v>
      </c>
      <c r="K280" s="25">
        <v>173.40583801269531</v>
      </c>
      <c r="L280" s="25">
        <v>38.304271697998047</v>
      </c>
      <c r="M280" s="25">
        <f t="shared" si="10"/>
        <v>211.71010971069336</v>
      </c>
      <c r="N280" s="52">
        <f t="shared" ca="1" si="11"/>
        <v>91.710109710693359</v>
      </c>
      <c r="O280" s="52" t="str">
        <f>TEXT(VLOOKUP(ROUND(_xlfn.NUMBERVALUE(M280),-0.1),'LIST FISCAL YEAR DAYS'!$E$2:$F$2000,2,FALSE),"mm/dd/yyyy")</f>
        <v>01/28/2026</v>
      </c>
      <c r="P280" s="25">
        <v>89.3660888671875</v>
      </c>
      <c r="Q280" s="25">
        <v>18.31568717956543</v>
      </c>
      <c r="R280" s="9"/>
      <c r="S280" s="9"/>
    </row>
    <row r="281" spans="1:19" x14ac:dyDescent="0.25">
      <c r="A281" s="9">
        <v>118402603</v>
      </c>
      <c r="B281" s="9"/>
      <c r="C281" s="9" t="s">
        <v>320</v>
      </c>
      <c r="D281" s="9" t="s">
        <v>980</v>
      </c>
      <c r="E281" s="9" t="s">
        <v>939</v>
      </c>
      <c r="F281" s="25">
        <v>363552.15625</v>
      </c>
      <c r="G281" s="25">
        <v>5820491</v>
      </c>
      <c r="H281" s="25">
        <v>1216116.375</v>
      </c>
      <c r="I281" s="25">
        <v>6090046</v>
      </c>
      <c r="J281" s="25">
        <v>99315.0546875</v>
      </c>
      <c r="K281" s="25">
        <v>70.505783081054688</v>
      </c>
      <c r="L281" s="25">
        <v>76.023460388183594</v>
      </c>
      <c r="M281" s="25">
        <f t="shared" si="10"/>
        <v>146.52924346923828</v>
      </c>
      <c r="N281" s="52">
        <f t="shared" ca="1" si="11"/>
        <v>26.529243469238281</v>
      </c>
      <c r="O281" s="52" t="str">
        <f>TEXT(VLOOKUP(ROUND(_xlfn.NUMBERVALUE(M281),-0.1),'LIST FISCAL YEAR DAYS'!$E$2:$F$2000,2,FALSE),"mm/dd/yyyy")</f>
        <v>11/24/2025</v>
      </c>
      <c r="P281" s="25">
        <v>160.37864685058594</v>
      </c>
      <c r="Q281" s="25">
        <v>31.373746871948242</v>
      </c>
      <c r="R281" s="9"/>
      <c r="S281" s="9"/>
    </row>
    <row r="282" spans="1:19" x14ac:dyDescent="0.25">
      <c r="A282" s="9">
        <v>112283003</v>
      </c>
      <c r="B282" s="9"/>
      <c r="C282" s="9" t="s">
        <v>86</v>
      </c>
      <c r="D282" s="9" t="s">
        <v>980</v>
      </c>
      <c r="E282" s="9" t="s">
        <v>937</v>
      </c>
      <c r="F282" s="25">
        <v>261349.046875</v>
      </c>
      <c r="G282" s="25">
        <v>3707112</v>
      </c>
      <c r="H282" s="25">
        <v>1097366.125</v>
      </c>
      <c r="I282" s="25">
        <v>3816481.5</v>
      </c>
      <c r="J282" s="25">
        <v>138511.703125</v>
      </c>
      <c r="K282" s="25">
        <v>206.32420349121094</v>
      </c>
      <c r="L282" s="25">
        <v>128.085205078125</v>
      </c>
      <c r="M282" s="25">
        <f t="shared" si="10"/>
        <v>334.40940856933594</v>
      </c>
      <c r="N282" s="52">
        <f t="shared" ca="1" si="11"/>
        <v>214.40940856933594</v>
      </c>
      <c r="O282" s="52" t="str">
        <f>TEXT(VLOOKUP(ROUND(_xlfn.NUMBERVALUE(M282),-0.1),'LIST FISCAL YEAR DAYS'!$E$2:$F$2000,2,FALSE),"mm/dd/yyyy")</f>
        <v>05/30/2026</v>
      </c>
      <c r="P282" s="25">
        <v>74.739471435546875</v>
      </c>
      <c r="Q282" s="25">
        <v>12.098379135131836</v>
      </c>
      <c r="R282" s="9"/>
      <c r="S282" s="9"/>
    </row>
    <row r="283" spans="1:19" x14ac:dyDescent="0.25">
      <c r="A283" s="9">
        <v>107653203</v>
      </c>
      <c r="B283" s="9"/>
      <c r="C283" s="9" t="s">
        <v>190</v>
      </c>
      <c r="D283" s="9" t="s">
        <v>980</v>
      </c>
      <c r="E283" s="9" t="s">
        <v>931</v>
      </c>
      <c r="F283" s="25">
        <v>396612.59375</v>
      </c>
      <c r="G283" s="25">
        <v>3959628</v>
      </c>
      <c r="H283" s="25">
        <v>1254080.5</v>
      </c>
      <c r="I283" s="25">
        <v>4058209.75</v>
      </c>
      <c r="J283" s="25">
        <v>138234.484375</v>
      </c>
      <c r="K283" s="25">
        <v>148.24032592773438</v>
      </c>
      <c r="L283" s="25">
        <v>50.182384490966797</v>
      </c>
      <c r="M283" s="25">
        <f t="shared" si="10"/>
        <v>198.42271041870117</v>
      </c>
      <c r="N283" s="52">
        <f t="shared" ca="1" si="11"/>
        <v>78.422710418701172</v>
      </c>
      <c r="O283" s="52" t="str">
        <f>TEXT(VLOOKUP(ROUND(_xlfn.NUMBERVALUE(M283),-0.1),'LIST FISCAL YEAR DAYS'!$E$2:$F$2000,2,FALSE),"mm/dd/yyyy")</f>
        <v>01/14/2026</v>
      </c>
      <c r="P283" s="25">
        <v>245.555908203125</v>
      </c>
      <c r="Q283" s="25">
        <v>38.320480346679688</v>
      </c>
      <c r="R283" s="9"/>
    </row>
    <row r="284" spans="1:19" x14ac:dyDescent="0.25">
      <c r="A284" s="9">
        <v>104432803</v>
      </c>
      <c r="B284" s="9"/>
      <c r="C284" s="9" t="s">
        <v>231</v>
      </c>
      <c r="D284" s="9" t="s">
        <v>980</v>
      </c>
      <c r="E284" s="9" t="s">
        <v>933</v>
      </c>
      <c r="F284" s="25">
        <v>210679.796875</v>
      </c>
      <c r="G284" s="25">
        <v>2378391</v>
      </c>
      <c r="H284" s="25">
        <v>788245.5625</v>
      </c>
      <c r="I284" s="25">
        <v>2357873.25</v>
      </c>
      <c r="J284" s="25">
        <v>65960.46875</v>
      </c>
      <c r="K284" s="25">
        <v>78.559051513671875</v>
      </c>
      <c r="L284" s="25">
        <v>70.845176696777344</v>
      </c>
      <c r="M284" s="25">
        <f t="shared" si="10"/>
        <v>149.40422821044922</v>
      </c>
      <c r="N284" s="52">
        <f t="shared" ca="1" si="11"/>
        <v>29.404228210449219</v>
      </c>
      <c r="O284" s="52" t="str">
        <f>TEXT(VLOOKUP(ROUND(_xlfn.NUMBERVALUE(M284),-0.1),'LIST FISCAL YEAR DAYS'!$E$2:$F$2000,2,FALSE),"mm/dd/yyyy")</f>
        <v>11/26/2025</v>
      </c>
      <c r="P284" s="25">
        <v>114.46643829345703</v>
      </c>
      <c r="Q284" s="25">
        <v>27.7000732421875</v>
      </c>
      <c r="R284" s="9"/>
    </row>
    <row r="285" spans="1:19" x14ac:dyDescent="0.25">
      <c r="A285" s="9">
        <v>115503004</v>
      </c>
      <c r="B285" s="9"/>
      <c r="C285" s="9" t="s">
        <v>36</v>
      </c>
      <c r="D285" s="9" t="s">
        <v>980</v>
      </c>
      <c r="E285" s="9" t="s">
        <v>937</v>
      </c>
      <c r="F285" s="25">
        <v>99047.3984375</v>
      </c>
      <c r="G285" s="25">
        <v>1362471.5</v>
      </c>
      <c r="H285" s="25">
        <v>405090.96875</v>
      </c>
      <c r="I285" s="25">
        <v>1238163.375</v>
      </c>
      <c r="J285" s="25">
        <v>44791.515625</v>
      </c>
      <c r="K285" s="25">
        <v>129.37632751464844</v>
      </c>
      <c r="L285" s="25">
        <v>34.207057952880859</v>
      </c>
      <c r="M285" s="25">
        <f t="shared" si="10"/>
        <v>163.5833854675293</v>
      </c>
      <c r="N285" s="52">
        <f t="shared" ca="1" si="11"/>
        <v>43.583385467529297</v>
      </c>
      <c r="O285" s="52" t="str">
        <f>TEXT(VLOOKUP(ROUND(_xlfn.NUMBERVALUE(M285),-0.1),'LIST FISCAL YEAR DAYS'!$E$2:$F$2000,2,FALSE),"mm/dd/yyyy")</f>
        <v>12/11/2025</v>
      </c>
      <c r="P285" s="25">
        <v>161.76451110839844</v>
      </c>
      <c r="Q285" s="25">
        <v>29.999515533447266</v>
      </c>
      <c r="R285" s="9"/>
    </row>
    <row r="286" spans="1:19" x14ac:dyDescent="0.25">
      <c r="A286" s="9">
        <v>104432903</v>
      </c>
      <c r="B286" s="9"/>
      <c r="C286" s="9" t="s">
        <v>281</v>
      </c>
      <c r="D286" s="9" t="s">
        <v>980</v>
      </c>
      <c r="E286" s="9" t="s">
        <v>933</v>
      </c>
      <c r="F286" s="25">
        <v>251035.203125</v>
      </c>
      <c r="G286" s="25">
        <v>2281089.25</v>
      </c>
      <c r="H286" s="25">
        <v>1008296.875</v>
      </c>
      <c r="I286" s="25">
        <v>2077453.75</v>
      </c>
      <c r="J286" s="25">
        <v>114626.3125</v>
      </c>
      <c r="K286" s="25">
        <v>109.35308837890625</v>
      </c>
      <c r="L286" s="25">
        <v>80.441078186035156</v>
      </c>
      <c r="M286" s="25">
        <f t="shared" si="10"/>
        <v>189.79416656494141</v>
      </c>
      <c r="N286" s="52">
        <f t="shared" ca="1" si="11"/>
        <v>69.794166564941406</v>
      </c>
      <c r="O286" s="52" t="str">
        <f>TEXT(VLOOKUP(ROUND(_xlfn.NUMBERVALUE(M286),-0.1),'LIST FISCAL YEAR DAYS'!$E$2:$F$2000,2,FALSE),"mm/dd/yyyy")</f>
        <v>01/06/2026</v>
      </c>
      <c r="P286" s="25">
        <v>118.18170928955078</v>
      </c>
      <c r="Q286" s="25">
        <v>24.5255126953125</v>
      </c>
      <c r="R286" s="9"/>
    </row>
    <row r="287" spans="1:19" x14ac:dyDescent="0.25">
      <c r="A287" s="9">
        <v>115222504</v>
      </c>
      <c r="B287" s="9"/>
      <c r="C287" s="9" t="s">
        <v>23</v>
      </c>
      <c r="D287" s="9" t="s">
        <v>980</v>
      </c>
      <c r="E287" s="9" t="s">
        <v>937</v>
      </c>
      <c r="F287" s="25">
        <v>161485.203125</v>
      </c>
      <c r="G287" s="25">
        <v>1605235</v>
      </c>
      <c r="H287" s="25">
        <v>505479.625</v>
      </c>
      <c r="I287" s="25">
        <v>1481088.25</v>
      </c>
      <c r="J287" s="25">
        <v>64850.37890625</v>
      </c>
      <c r="K287" s="25">
        <v>127.57843780517578</v>
      </c>
      <c r="L287" s="25">
        <v>68.349716186523438</v>
      </c>
      <c r="M287" s="25">
        <f t="shared" si="10"/>
        <v>195.92815399169922</v>
      </c>
      <c r="N287" s="52">
        <f t="shared" ca="1" si="11"/>
        <v>75.928153991699219</v>
      </c>
      <c r="O287" s="52" t="str">
        <f>TEXT(VLOOKUP(ROUND(_xlfn.NUMBERVALUE(M287),-0.1),'LIST FISCAL YEAR DAYS'!$E$2:$F$2000,2,FALSE),"mm/dd/yyyy")</f>
        <v>01/12/2026</v>
      </c>
      <c r="P287" s="25">
        <v>255.62490844726563</v>
      </c>
      <c r="Q287" s="25">
        <v>48.055671691894531</v>
      </c>
      <c r="R287" s="9"/>
    </row>
    <row r="288" spans="1:19" x14ac:dyDescent="0.25">
      <c r="A288" s="9">
        <v>114063503</v>
      </c>
      <c r="B288" s="9"/>
      <c r="C288" s="9" t="s">
        <v>60</v>
      </c>
      <c r="D288" s="9" t="s">
        <v>980</v>
      </c>
      <c r="E288" s="9" t="s">
        <v>938</v>
      </c>
      <c r="F288" s="25">
        <v>259262.703125</v>
      </c>
      <c r="G288" s="25">
        <v>2467635.5</v>
      </c>
      <c r="H288" s="25">
        <v>999877.5625</v>
      </c>
      <c r="I288" s="25">
        <v>2307942.75</v>
      </c>
      <c r="J288" s="25">
        <v>128151.6328125</v>
      </c>
      <c r="K288" s="25">
        <v>218.77384948730469</v>
      </c>
      <c r="L288" s="25">
        <v>222.33917236328125</v>
      </c>
      <c r="M288" s="25">
        <f t="shared" si="10"/>
        <v>441.11302185058594</v>
      </c>
      <c r="N288" s="52">
        <f t="shared" ca="1" si="11"/>
        <v>321.11302185058594</v>
      </c>
      <c r="O288" s="52" t="str">
        <f>TEXT(VLOOKUP(ROUND(_xlfn.NUMBERVALUE(M288),-0.1),'LIST FISCAL YEAR DAYS'!$E$2:$F$2000,2,FALSE),"mm/dd/yyyy")</f>
        <v>09/14/2026</v>
      </c>
      <c r="P288" s="25">
        <v>179.23532104492188</v>
      </c>
      <c r="Q288" s="25">
        <v>40.9580078125</v>
      </c>
      <c r="R288" s="9"/>
    </row>
    <row r="289" spans="1:18" x14ac:dyDescent="0.25">
      <c r="A289" s="9">
        <v>103024603</v>
      </c>
      <c r="B289" s="9"/>
      <c r="C289" s="9" t="s">
        <v>198</v>
      </c>
      <c r="D289" s="9" t="s">
        <v>980</v>
      </c>
      <c r="E289" s="9" t="s">
        <v>932</v>
      </c>
      <c r="F289" s="25">
        <v>273944.5625</v>
      </c>
      <c r="G289" s="25">
        <v>2126607.75</v>
      </c>
      <c r="H289" s="25">
        <v>1381192.25</v>
      </c>
      <c r="I289" s="25">
        <v>1906723.5</v>
      </c>
      <c r="J289" s="25">
        <v>162146.234375</v>
      </c>
      <c r="K289" s="25">
        <v>240.24906921386719</v>
      </c>
      <c r="L289" s="25">
        <v>25.113842010498047</v>
      </c>
      <c r="M289" s="25">
        <f t="shared" si="10"/>
        <v>265.36291122436523</v>
      </c>
      <c r="N289" s="52">
        <f t="shared" ca="1" si="11"/>
        <v>145.36291122436523</v>
      </c>
      <c r="O289" s="52" t="str">
        <f>TEXT(VLOOKUP(ROUND(_xlfn.NUMBERVALUE(M289),-0.1),'LIST FISCAL YEAR DAYS'!$E$2:$F$2000,2,FALSE),"mm/dd/yyyy")</f>
        <v>03/22/2026</v>
      </c>
      <c r="P289" s="25">
        <v>141.51205444335938</v>
      </c>
      <c r="Q289" s="25">
        <v>25.391916275024414</v>
      </c>
      <c r="R289" s="9"/>
    </row>
    <row r="290" spans="1:18" x14ac:dyDescent="0.25">
      <c r="A290" s="9">
        <v>118403003</v>
      </c>
      <c r="B290" s="9"/>
      <c r="C290" s="9" t="s">
        <v>346</v>
      </c>
      <c r="D290" s="9" t="s">
        <v>980</v>
      </c>
      <c r="E290" s="9" t="s">
        <v>939</v>
      </c>
      <c r="F290" s="25">
        <v>363297.3125</v>
      </c>
      <c r="G290" s="25">
        <v>4834428</v>
      </c>
      <c r="H290" s="25">
        <v>1214907.25</v>
      </c>
      <c r="I290" s="25">
        <v>5031772</v>
      </c>
      <c r="J290" s="25">
        <v>104384.5703125</v>
      </c>
      <c r="K290" s="25">
        <v>125.59987640380859</v>
      </c>
      <c r="L290" s="25">
        <v>78.317352294921875</v>
      </c>
      <c r="M290" s="25">
        <f t="shared" si="10"/>
        <v>203.91722869873047</v>
      </c>
      <c r="N290" s="52">
        <f t="shared" ca="1" si="11"/>
        <v>83.917228698730469</v>
      </c>
      <c r="O290" s="52" t="str">
        <f>TEXT(VLOOKUP(ROUND(_xlfn.NUMBERVALUE(M290),-0.1),'LIST FISCAL YEAR DAYS'!$E$2:$F$2000,2,FALSE),"mm/dd/yyyy")</f>
        <v>01/20/2026</v>
      </c>
      <c r="P290" s="25">
        <v>109.59995269775391</v>
      </c>
      <c r="Q290" s="25">
        <v>20.179079055786133</v>
      </c>
      <c r="R290" s="9"/>
    </row>
    <row r="291" spans="1:18" x14ac:dyDescent="0.25">
      <c r="A291" s="9">
        <v>112672803</v>
      </c>
      <c r="B291" s="9"/>
      <c r="C291" s="9" t="s">
        <v>122</v>
      </c>
      <c r="D291" s="9" t="s">
        <v>980</v>
      </c>
      <c r="E291" s="9" t="s">
        <v>937</v>
      </c>
      <c r="F291" s="25">
        <v>228348.59375</v>
      </c>
      <c r="G291" s="25">
        <v>2947157.75</v>
      </c>
      <c r="H291" s="25">
        <v>991831.25</v>
      </c>
      <c r="I291" s="25">
        <v>3012694.5</v>
      </c>
      <c r="J291" s="25">
        <v>111567.2890625</v>
      </c>
      <c r="K291" s="25">
        <v>193.29202270507813</v>
      </c>
      <c r="L291" s="25">
        <v>93.7222900390625</v>
      </c>
      <c r="M291" s="25">
        <f t="shared" si="10"/>
        <v>287.01431274414063</v>
      </c>
      <c r="N291" s="52">
        <f t="shared" ca="1" si="11"/>
        <v>167.01431274414063</v>
      </c>
      <c r="O291" s="52" t="str">
        <f>TEXT(VLOOKUP(ROUND(_xlfn.NUMBERVALUE(M291),-0.1),'LIST FISCAL YEAR DAYS'!$E$2:$F$2000,2,FALSE),"mm/dd/yyyy")</f>
        <v>04/13/2026</v>
      </c>
      <c r="P291" s="25">
        <v>147.35430908203125</v>
      </c>
      <c r="Q291" s="25">
        <v>28.841392517089844</v>
      </c>
      <c r="R291" s="9"/>
    </row>
    <row r="292" spans="1:18" x14ac:dyDescent="0.25">
      <c r="A292" s="9">
        <v>105254353</v>
      </c>
      <c r="B292" s="9"/>
      <c r="C292" s="9" t="s">
        <v>305</v>
      </c>
      <c r="D292" s="9" t="s">
        <v>980</v>
      </c>
      <c r="E292" s="9" t="s">
        <v>934</v>
      </c>
      <c r="F292" s="25">
        <v>241118.09375</v>
      </c>
      <c r="G292" s="25">
        <v>2839659.75</v>
      </c>
      <c r="H292" s="25">
        <v>944927.75</v>
      </c>
      <c r="I292" s="25">
        <v>2695514.75</v>
      </c>
      <c r="J292" s="25">
        <v>107051.890625</v>
      </c>
      <c r="K292" s="25">
        <v>176.76905822753906</v>
      </c>
      <c r="L292" s="25">
        <v>126.21295166015625</v>
      </c>
      <c r="M292" s="25">
        <f t="shared" si="10"/>
        <v>302.98200988769531</v>
      </c>
      <c r="N292" s="52">
        <f t="shared" ca="1" si="11"/>
        <v>182.98200988769531</v>
      </c>
      <c r="O292" s="52" t="str">
        <f>TEXT(VLOOKUP(ROUND(_xlfn.NUMBERVALUE(M292),-0.1),'LIST FISCAL YEAR DAYS'!$E$2:$F$2000,2,FALSE),"mm/dd/yyyy")</f>
        <v>04/29/2026</v>
      </c>
      <c r="P292" s="25">
        <v>182.84577941894531</v>
      </c>
      <c r="Q292" s="25">
        <v>31.669858932495117</v>
      </c>
      <c r="R292" s="9"/>
    </row>
    <row r="293" spans="1:18" x14ac:dyDescent="0.25">
      <c r="A293" s="9">
        <v>110173504</v>
      </c>
      <c r="B293" s="9"/>
      <c r="C293" s="9" t="s">
        <v>454</v>
      </c>
      <c r="D293" s="9" t="s">
        <v>980</v>
      </c>
      <c r="E293" s="9" t="s">
        <v>935</v>
      </c>
      <c r="F293" s="25">
        <v>48561.1484375</v>
      </c>
      <c r="G293" s="25">
        <v>652175.25</v>
      </c>
      <c r="H293" s="25">
        <v>173925.25</v>
      </c>
      <c r="I293" s="25">
        <v>578971.4375</v>
      </c>
      <c r="J293" s="25">
        <v>18505.3203125</v>
      </c>
      <c r="K293" s="25">
        <v>49.173587799072266</v>
      </c>
      <c r="L293" s="25">
        <v>195.61337280273438</v>
      </c>
      <c r="M293" s="25">
        <f t="shared" si="10"/>
        <v>244.78696060180664</v>
      </c>
      <c r="N293" s="52">
        <f t="shared" ca="1" si="11"/>
        <v>124.78696060180664</v>
      </c>
      <c r="O293" s="52" t="str">
        <f>TEXT(VLOOKUP(ROUND(_xlfn.NUMBERVALUE(M293),-0.1),'LIST FISCAL YEAR DAYS'!$E$2:$F$2000,2,FALSE),"mm/dd/yyyy")</f>
        <v>03/02/2026</v>
      </c>
      <c r="P293" s="25">
        <v>169.37773132324219</v>
      </c>
      <c r="Q293" s="25">
        <v>30.777166366577148</v>
      </c>
      <c r="R293" s="9"/>
    </row>
    <row r="294" spans="1:18" x14ac:dyDescent="0.25">
      <c r="A294" s="9">
        <v>115222752</v>
      </c>
      <c r="B294" s="9"/>
      <c r="C294" s="9" t="s">
        <v>449</v>
      </c>
      <c r="D294" s="9" t="s">
        <v>980</v>
      </c>
      <c r="E294" s="9" t="s">
        <v>937</v>
      </c>
      <c r="F294" s="25">
        <v>1337404</v>
      </c>
      <c r="G294" s="25">
        <v>24060174</v>
      </c>
      <c r="H294" s="25">
        <v>3642449</v>
      </c>
      <c r="I294" s="25">
        <v>25658604</v>
      </c>
      <c r="J294" s="25">
        <v>491121.5625</v>
      </c>
      <c r="K294" s="25">
        <v>81.266456604003906</v>
      </c>
      <c r="L294" s="25">
        <v>48.531936645507813</v>
      </c>
      <c r="M294" s="25">
        <f t="shared" si="10"/>
        <v>129.79839324951172</v>
      </c>
      <c r="N294" s="52">
        <f t="shared" ca="1" si="11"/>
        <v>9.7983932495117188</v>
      </c>
      <c r="O294" s="52" t="str">
        <f>TEXT(VLOOKUP(ROUND(_xlfn.NUMBERVALUE(M294),-0.1),'LIST FISCAL YEAR DAYS'!$E$2:$F$2000,2,FALSE),"mm/dd/yyyy")</f>
        <v>11/07/2025</v>
      </c>
      <c r="P294" s="25">
        <v>178.76805114746094</v>
      </c>
      <c r="Q294" s="25">
        <v>48.201255798339844</v>
      </c>
      <c r="R294" s="9"/>
    </row>
    <row r="295" spans="1:18" x14ac:dyDescent="0.25">
      <c r="A295" s="9">
        <v>123463603</v>
      </c>
      <c r="B295" s="9"/>
      <c r="C295" s="9" t="s">
        <v>91</v>
      </c>
      <c r="D295" s="9" t="s">
        <v>980</v>
      </c>
      <c r="E295" s="9" t="s">
        <v>940</v>
      </c>
      <c r="F295" s="25">
        <v>390396.59375</v>
      </c>
      <c r="G295" s="25">
        <v>3528087.25</v>
      </c>
      <c r="H295" s="25">
        <v>2540318</v>
      </c>
      <c r="I295" s="25">
        <v>3422228.5</v>
      </c>
      <c r="J295" s="25">
        <v>325999.09375</v>
      </c>
      <c r="K295" s="25">
        <v>261.84970092773438</v>
      </c>
      <c r="L295" s="25">
        <v>81.826698303222656</v>
      </c>
      <c r="M295" s="25">
        <f t="shared" si="10"/>
        <v>343.67639923095703</v>
      </c>
      <c r="N295" s="52">
        <f t="shared" ca="1" si="11"/>
        <v>223.67639923095703</v>
      </c>
      <c r="O295" s="52" t="str">
        <f>TEXT(VLOOKUP(ROUND(_xlfn.NUMBERVALUE(M295),-0.1),'LIST FISCAL YEAR DAYS'!$E$2:$F$2000,2,FALSE),"mm/dd/yyyy")</f>
        <v>06/09/2026</v>
      </c>
      <c r="P295" s="25">
        <v>225.83085632324219</v>
      </c>
      <c r="Q295" s="25">
        <v>37.437236785888672</v>
      </c>
      <c r="R295" s="9"/>
    </row>
    <row r="296" spans="1:18" x14ac:dyDescent="0.25">
      <c r="A296" s="9">
        <v>125234502</v>
      </c>
      <c r="B296" s="9"/>
      <c r="C296" s="9" t="s">
        <v>57</v>
      </c>
      <c r="D296" s="9" t="s">
        <v>980</v>
      </c>
      <c r="E296" s="9" t="s">
        <v>941</v>
      </c>
      <c r="F296" s="25">
        <v>455207.40625</v>
      </c>
      <c r="G296" s="25">
        <v>3456618.25</v>
      </c>
      <c r="H296" s="25">
        <v>3130241.5</v>
      </c>
      <c r="I296" s="25">
        <v>3062697</v>
      </c>
      <c r="J296" s="25">
        <v>372705.03125</v>
      </c>
      <c r="K296" s="25">
        <v>304.50137329101563</v>
      </c>
      <c r="L296" s="25">
        <v>52.007556915283203</v>
      </c>
      <c r="M296" s="25">
        <f t="shared" si="10"/>
        <v>356.50893020629883</v>
      </c>
      <c r="N296" s="52">
        <f t="shared" ca="1" si="11"/>
        <v>236.50893020629883</v>
      </c>
      <c r="O296" s="52" t="str">
        <f>TEXT(VLOOKUP(ROUND(_xlfn.NUMBERVALUE(M296),-0.1),'LIST FISCAL YEAR DAYS'!$E$2:$F$2000,2,FALSE),"mm/dd/yyyy")</f>
        <v>06/22/2026</v>
      </c>
      <c r="P296" s="25">
        <v>233.14103698730469</v>
      </c>
      <c r="Q296" s="25">
        <v>40.425983428955078</v>
      </c>
      <c r="R296" s="9"/>
    </row>
    <row r="297" spans="1:18" x14ac:dyDescent="0.25">
      <c r="A297" s="9">
        <v>118403302</v>
      </c>
      <c r="B297" s="9"/>
      <c r="C297" s="9" t="s">
        <v>15</v>
      </c>
      <c r="D297" s="9" t="s">
        <v>980</v>
      </c>
      <c r="E297" s="9" t="s">
        <v>939</v>
      </c>
      <c r="F297" s="25">
        <v>1155084</v>
      </c>
      <c r="G297" s="25">
        <v>25949138</v>
      </c>
      <c r="H297" s="25">
        <v>5811830.5</v>
      </c>
      <c r="I297" s="25">
        <v>27705876</v>
      </c>
      <c r="J297" s="25">
        <v>553301.3125</v>
      </c>
      <c r="K297" s="25">
        <v>108.34247589111328</v>
      </c>
      <c r="L297" s="25">
        <v>97.563819885253906</v>
      </c>
      <c r="M297" s="25">
        <f t="shared" si="10"/>
        <v>205.90629577636719</v>
      </c>
      <c r="N297" s="52">
        <f t="shared" ca="1" si="11"/>
        <v>85.906295776367188</v>
      </c>
      <c r="O297" s="52" t="str">
        <f>TEXT(VLOOKUP(ROUND(_xlfn.NUMBERVALUE(M297),-0.1),'LIST FISCAL YEAR DAYS'!$E$2:$F$2000,2,FALSE),"mm/dd/yyyy")</f>
        <v>01/22/2026</v>
      </c>
      <c r="P297" s="25">
        <v>226.8505859375</v>
      </c>
      <c r="Q297" s="25">
        <v>40.970451354980469</v>
      </c>
      <c r="R297" s="9"/>
    </row>
    <row r="298" spans="1:18" x14ac:dyDescent="0.25">
      <c r="A298" s="9">
        <v>113363103</v>
      </c>
      <c r="B298" s="9"/>
      <c r="C298" s="9" t="s">
        <v>352</v>
      </c>
      <c r="D298" s="9" t="s">
        <v>980</v>
      </c>
      <c r="E298" s="9" t="s">
        <v>937</v>
      </c>
      <c r="F298" s="25">
        <v>771584.5625</v>
      </c>
      <c r="G298" s="25">
        <v>5634623.5</v>
      </c>
      <c r="H298" s="25">
        <v>3057636.25</v>
      </c>
      <c r="I298" s="25">
        <v>5309974</v>
      </c>
      <c r="J298" s="25">
        <v>374993.34375</v>
      </c>
      <c r="K298" s="25">
        <v>240.81826782226563</v>
      </c>
      <c r="L298" s="25">
        <v>80.174491882324219</v>
      </c>
      <c r="M298" s="25">
        <f t="shared" si="10"/>
        <v>320.99275970458984</v>
      </c>
      <c r="N298" s="52">
        <f t="shared" ca="1" si="11"/>
        <v>200.99275970458984</v>
      </c>
      <c r="O298" s="52" t="str">
        <f>TEXT(VLOOKUP(ROUND(_xlfn.NUMBERVALUE(M298),-0.1),'LIST FISCAL YEAR DAYS'!$E$2:$F$2000,2,FALSE),"mm/dd/yyyy")</f>
        <v>05/17/2026</v>
      </c>
      <c r="P298" s="25">
        <v>192.63043212890625</v>
      </c>
      <c r="Q298" s="25">
        <v>33.645801544189453</v>
      </c>
      <c r="R298" s="9"/>
    </row>
    <row r="299" spans="1:18" x14ac:dyDescent="0.25">
      <c r="A299" s="9">
        <v>107653802</v>
      </c>
      <c r="B299" s="9"/>
      <c r="C299" s="9" t="s">
        <v>394</v>
      </c>
      <c r="D299" s="9" t="s">
        <v>980</v>
      </c>
      <c r="E299" s="9" t="s">
        <v>931</v>
      </c>
      <c r="F299" s="25">
        <v>614410.1875</v>
      </c>
      <c r="G299" s="25">
        <v>6137014.5</v>
      </c>
      <c r="H299" s="25">
        <v>2837919.75</v>
      </c>
      <c r="I299" s="25">
        <v>5985339.5</v>
      </c>
      <c r="J299" s="25">
        <v>280979.25</v>
      </c>
      <c r="K299" s="25">
        <v>189.86624145507813</v>
      </c>
      <c r="L299" s="25">
        <v>67.017135620117188</v>
      </c>
      <c r="M299" s="25">
        <f t="shared" si="10"/>
        <v>256.88337707519531</v>
      </c>
      <c r="N299" s="52">
        <f t="shared" ca="1" si="11"/>
        <v>136.88337707519531</v>
      </c>
      <c r="O299" s="52" t="str">
        <f>TEXT(VLOOKUP(ROUND(_xlfn.NUMBERVALUE(M299),-0.1),'LIST FISCAL YEAR DAYS'!$E$2:$F$2000,2,FALSE),"mm/dd/yyyy")</f>
        <v>03/14/2026</v>
      </c>
      <c r="P299" s="25">
        <v>60.112312316894531</v>
      </c>
      <c r="Q299" s="25">
        <v>9.5318202972412109</v>
      </c>
      <c r="R299" s="9"/>
    </row>
    <row r="300" spans="1:18" x14ac:dyDescent="0.25">
      <c r="A300" s="9">
        <v>104433303</v>
      </c>
      <c r="B300" s="9"/>
      <c r="C300" s="9" t="s">
        <v>147</v>
      </c>
      <c r="D300" s="9" t="s">
        <v>980</v>
      </c>
      <c r="E300" s="9" t="s">
        <v>933</v>
      </c>
      <c r="F300" s="25">
        <v>234715.5</v>
      </c>
      <c r="G300" s="25">
        <v>2900254.75</v>
      </c>
      <c r="H300" s="25">
        <v>883898.3125</v>
      </c>
      <c r="I300" s="25">
        <v>2908345.5</v>
      </c>
      <c r="J300" s="25">
        <v>96858.3984375</v>
      </c>
      <c r="K300" s="25">
        <v>176.26036071777344</v>
      </c>
      <c r="L300" s="25">
        <v>81.872940063476563</v>
      </c>
      <c r="M300" s="25">
        <f t="shared" si="10"/>
        <v>258.13330078125</v>
      </c>
      <c r="N300" s="52">
        <f t="shared" ca="1" si="11"/>
        <v>138.13330078125</v>
      </c>
      <c r="O300" s="52" t="str">
        <f>TEXT(VLOOKUP(ROUND(_xlfn.NUMBERVALUE(M300),-0.1),'LIST FISCAL YEAR DAYS'!$E$2:$F$2000,2,FALSE),"mm/dd/yyyy")</f>
        <v>03/15/2026</v>
      </c>
      <c r="P300" s="25">
        <v>149.16401672363281</v>
      </c>
      <c r="Q300" s="25">
        <v>30.21953010559082</v>
      </c>
      <c r="R300" s="9"/>
    </row>
    <row r="301" spans="1:18" x14ac:dyDescent="0.25">
      <c r="A301" s="9">
        <v>103024753</v>
      </c>
      <c r="B301" s="9"/>
      <c r="C301" s="9" t="s">
        <v>182</v>
      </c>
      <c r="D301" s="9" t="s">
        <v>980</v>
      </c>
      <c r="E301" s="9" t="s">
        <v>932</v>
      </c>
      <c r="F301" s="25">
        <v>452622.15625</v>
      </c>
      <c r="G301" s="25">
        <v>4592487</v>
      </c>
      <c r="H301" s="25">
        <v>1548991.875</v>
      </c>
      <c r="I301" s="25">
        <v>4566374.5</v>
      </c>
      <c r="J301" s="25">
        <v>128607.7578125</v>
      </c>
      <c r="K301" s="25">
        <v>130.95777893066406</v>
      </c>
      <c r="L301" s="25">
        <v>254.79779052734375</v>
      </c>
      <c r="M301" s="25">
        <f t="shared" si="10"/>
        <v>385.75556945800781</v>
      </c>
      <c r="N301" s="52">
        <f t="shared" ca="1" si="11"/>
        <v>265.75556945800781</v>
      </c>
      <c r="O301" s="52" t="str">
        <f>TEXT(VLOOKUP(ROUND(_xlfn.NUMBERVALUE(M301),-0.1),'LIST FISCAL YEAR DAYS'!$E$2:$F$2000,2,FALSE),"mm/dd/yyyy")</f>
        <v>07/21/2026</v>
      </c>
      <c r="P301" s="25">
        <v>181.82211303710938</v>
      </c>
      <c r="Q301" s="25">
        <v>34.793434143066406</v>
      </c>
      <c r="R301" s="9"/>
    </row>
    <row r="302" spans="1:18" x14ac:dyDescent="0.25">
      <c r="A302" s="9">
        <v>108073503</v>
      </c>
      <c r="B302" s="9"/>
      <c r="C302" s="9" t="s">
        <v>70</v>
      </c>
      <c r="D302" s="9" t="s">
        <v>980</v>
      </c>
      <c r="E302" s="9" t="s">
        <v>935</v>
      </c>
      <c r="F302" s="25">
        <v>381439.9375</v>
      </c>
      <c r="G302" s="25">
        <v>3243797</v>
      </c>
      <c r="H302" s="25">
        <v>1240936</v>
      </c>
      <c r="I302" s="25">
        <v>3054177.5</v>
      </c>
      <c r="J302" s="25">
        <v>159207.578125</v>
      </c>
      <c r="K302" s="25">
        <v>143.33631896972656</v>
      </c>
      <c r="L302" s="25">
        <v>67.60302734375</v>
      </c>
      <c r="M302" s="25">
        <f t="shared" si="10"/>
        <v>210.93934631347656</v>
      </c>
      <c r="N302" s="52">
        <f t="shared" ca="1" si="11"/>
        <v>90.939346313476563</v>
      </c>
      <c r="O302" s="52" t="str">
        <f>TEXT(VLOOKUP(ROUND(_xlfn.NUMBERVALUE(M302),-0.1),'LIST FISCAL YEAR DAYS'!$E$2:$F$2000,2,FALSE),"mm/dd/yyyy")</f>
        <v>01/27/2026</v>
      </c>
      <c r="P302" s="25">
        <v>73.357963562011719</v>
      </c>
      <c r="Q302" s="25">
        <v>11.864317893981934</v>
      </c>
      <c r="R302" s="9"/>
    </row>
    <row r="303" spans="1:18" x14ac:dyDescent="0.25">
      <c r="A303" s="9">
        <v>128323303</v>
      </c>
      <c r="B303" s="9"/>
      <c r="C303" s="9" t="s">
        <v>414</v>
      </c>
      <c r="D303" s="9" t="s">
        <v>980</v>
      </c>
      <c r="E303" s="9" t="s">
        <v>936</v>
      </c>
      <c r="F303" s="25">
        <v>140848.5</v>
      </c>
      <c r="G303" s="25">
        <v>1724258.625</v>
      </c>
      <c r="H303" s="25">
        <v>520687.96875</v>
      </c>
      <c r="I303" s="25">
        <v>1676197.125</v>
      </c>
      <c r="J303" s="25">
        <v>49880.52734375</v>
      </c>
      <c r="K303" s="25">
        <v>103.66863250732422</v>
      </c>
      <c r="L303" s="25">
        <v>104.31952667236328</v>
      </c>
      <c r="M303" s="25">
        <f t="shared" si="10"/>
        <v>207.9881591796875</v>
      </c>
      <c r="N303" s="52">
        <f t="shared" ca="1" si="11"/>
        <v>87.9881591796875</v>
      </c>
      <c r="O303" s="52" t="str">
        <f>TEXT(VLOOKUP(ROUND(_xlfn.NUMBERVALUE(M303),-0.1),'LIST FISCAL YEAR DAYS'!$E$2:$F$2000,2,FALSE),"mm/dd/yyyy")</f>
        <v>01/24/2026</v>
      </c>
      <c r="P303" s="25">
        <v>108.88527679443359</v>
      </c>
      <c r="Q303" s="25">
        <v>23.0721435546875</v>
      </c>
      <c r="R303" s="9"/>
    </row>
    <row r="304" spans="1:18" x14ac:dyDescent="0.25">
      <c r="A304" s="9">
        <v>127044103</v>
      </c>
      <c r="B304" s="9"/>
      <c r="C304" s="9" t="s">
        <v>201</v>
      </c>
      <c r="D304" s="9" t="s">
        <v>980</v>
      </c>
      <c r="E304" s="9" t="s">
        <v>933</v>
      </c>
      <c r="F304" s="25">
        <v>354954</v>
      </c>
      <c r="G304" s="25">
        <v>3287777.75</v>
      </c>
      <c r="H304" s="25">
        <v>1217583.5</v>
      </c>
      <c r="I304" s="25">
        <v>3113073</v>
      </c>
      <c r="J304" s="25">
        <v>123313.9140625</v>
      </c>
      <c r="K304" s="25">
        <v>164.01451110839844</v>
      </c>
      <c r="L304" s="25">
        <v>55.997802734375</v>
      </c>
      <c r="M304" s="25">
        <f t="shared" si="10"/>
        <v>220.01231384277344</v>
      </c>
      <c r="N304" s="52">
        <f t="shared" ca="1" si="11"/>
        <v>100.01231384277344</v>
      </c>
      <c r="O304" s="52" t="str">
        <f>TEXT(VLOOKUP(ROUND(_xlfn.NUMBERVALUE(M304),-0.1),'LIST FISCAL YEAR DAYS'!$E$2:$F$2000,2,FALSE),"mm/dd/yyyy")</f>
        <v>02/05/2026</v>
      </c>
      <c r="P304" s="25">
        <v>213.60537719726563</v>
      </c>
      <c r="Q304" s="25">
        <v>38.410148620605469</v>
      </c>
      <c r="R304" s="9"/>
    </row>
    <row r="305" spans="1:18" x14ac:dyDescent="0.25">
      <c r="A305" s="9">
        <v>111312503</v>
      </c>
      <c r="B305" s="9"/>
      <c r="C305" s="9" t="s">
        <v>208</v>
      </c>
      <c r="D305" s="9" t="s">
        <v>980</v>
      </c>
      <c r="E305" s="9" t="s">
        <v>935</v>
      </c>
      <c r="F305" s="25">
        <v>284819.40625</v>
      </c>
      <c r="G305" s="25">
        <v>3110115.75</v>
      </c>
      <c r="H305" s="25">
        <v>831821</v>
      </c>
      <c r="I305" s="25">
        <v>2949124</v>
      </c>
      <c r="J305" s="25">
        <v>109533.0859375</v>
      </c>
      <c r="K305" s="25">
        <v>109.47011566162109</v>
      </c>
      <c r="L305" s="25">
        <v>35.493602752685547</v>
      </c>
      <c r="M305" s="25">
        <f t="shared" si="10"/>
        <v>144.96371841430664</v>
      </c>
      <c r="N305" s="52">
        <f t="shared" ca="1" si="11"/>
        <v>24.963718414306641</v>
      </c>
      <c r="O305" s="52" t="str">
        <f>TEXT(VLOOKUP(ROUND(_xlfn.NUMBERVALUE(M305),-0.1),'LIST FISCAL YEAR DAYS'!$E$2:$F$2000,2,FALSE),"mm/dd/yyyy")</f>
        <v>11/22/2025</v>
      </c>
      <c r="P305" s="25">
        <v>82.144172668457031</v>
      </c>
      <c r="Q305" s="25">
        <v>12.500228881835938</v>
      </c>
      <c r="R305" s="9"/>
    </row>
    <row r="306" spans="1:18" x14ac:dyDescent="0.25">
      <c r="A306" s="9">
        <v>128323703</v>
      </c>
      <c r="B306" s="9"/>
      <c r="C306" s="9" t="s">
        <v>40</v>
      </c>
      <c r="D306" s="9" t="s">
        <v>980</v>
      </c>
      <c r="E306" s="9" t="s">
        <v>936</v>
      </c>
      <c r="F306" s="25">
        <v>361059</v>
      </c>
      <c r="G306" s="25">
        <v>3309265.5</v>
      </c>
      <c r="H306" s="25">
        <v>1409863.5</v>
      </c>
      <c r="I306" s="25">
        <v>3073482</v>
      </c>
      <c r="J306" s="25">
        <v>161365.1875</v>
      </c>
      <c r="K306" s="25">
        <v>179.10124206542969</v>
      </c>
      <c r="L306" s="25">
        <v>53.386516571044922</v>
      </c>
      <c r="M306" s="25">
        <f t="shared" si="10"/>
        <v>232.48775863647461</v>
      </c>
      <c r="N306" s="52">
        <f t="shared" ca="1" si="11"/>
        <v>112.48775863647461</v>
      </c>
      <c r="O306" s="52" t="str">
        <f>TEXT(VLOOKUP(ROUND(_xlfn.NUMBERVALUE(M306),-0.1),'LIST FISCAL YEAR DAYS'!$E$2:$F$2000,2,FALSE),"mm/dd/yyyy")</f>
        <v>02/17/2026</v>
      </c>
      <c r="P306" s="25">
        <v>212.60929870605469</v>
      </c>
      <c r="Q306" s="25">
        <v>40.052089691162109</v>
      </c>
      <c r="R306" s="25"/>
    </row>
    <row r="307" spans="1:18" x14ac:dyDescent="0.25">
      <c r="A307" s="9">
        <v>125235103</v>
      </c>
      <c r="B307" s="9"/>
      <c r="C307" s="9" t="s">
        <v>56</v>
      </c>
      <c r="D307" s="9" t="s">
        <v>980</v>
      </c>
      <c r="E307" s="9" t="s">
        <v>941</v>
      </c>
      <c r="F307" s="25">
        <v>486386.84375</v>
      </c>
      <c r="G307" s="25">
        <v>5097767</v>
      </c>
      <c r="H307" s="25">
        <v>2217515.5</v>
      </c>
      <c r="I307" s="25">
        <v>5212142.5</v>
      </c>
      <c r="J307" s="25">
        <v>205224.75</v>
      </c>
      <c r="K307" s="25">
        <v>225.9815673828125</v>
      </c>
      <c r="L307" s="25">
        <v>99.000770568847656</v>
      </c>
      <c r="M307" s="25">
        <f t="shared" si="10"/>
        <v>324.98233795166016</v>
      </c>
      <c r="N307" s="52">
        <f t="shared" ca="1" si="11"/>
        <v>204.98233795166016</v>
      </c>
      <c r="O307" s="52" t="str">
        <f>TEXT(VLOOKUP(ROUND(_xlfn.NUMBERVALUE(M307),-0.1),'LIST FISCAL YEAR DAYS'!$E$2:$F$2000,2,FALSE),"mm/dd/yyyy")</f>
        <v>05/21/2026</v>
      </c>
      <c r="P307" s="25">
        <v>168.15310668945313</v>
      </c>
      <c r="Q307" s="25">
        <v>29.025968551635742</v>
      </c>
      <c r="R307" s="9"/>
    </row>
    <row r="308" spans="1:18" x14ac:dyDescent="0.25">
      <c r="A308" s="9">
        <v>105256553</v>
      </c>
      <c r="B308" s="9"/>
      <c r="C308" s="9" t="s">
        <v>307</v>
      </c>
      <c r="D308" s="9" t="s">
        <v>980</v>
      </c>
      <c r="E308" s="9" t="s">
        <v>934</v>
      </c>
      <c r="F308" s="25">
        <v>200545.203125</v>
      </c>
      <c r="G308" s="25">
        <v>3151039.25</v>
      </c>
      <c r="H308" s="25">
        <v>768310.875</v>
      </c>
      <c r="I308" s="25">
        <v>3268492.5</v>
      </c>
      <c r="J308" s="25">
        <v>79014.28125</v>
      </c>
      <c r="K308" s="25">
        <v>75.313941955566406</v>
      </c>
      <c r="L308" s="25">
        <v>143.25863647460938</v>
      </c>
      <c r="M308" s="25">
        <f t="shared" si="10"/>
        <v>218.57257843017578</v>
      </c>
      <c r="N308" s="52">
        <f t="shared" ca="1" si="11"/>
        <v>98.572578430175781</v>
      </c>
      <c r="O308" s="52" t="str">
        <f>TEXT(VLOOKUP(ROUND(_xlfn.NUMBERVALUE(M308),-0.1),'LIST FISCAL YEAR DAYS'!$E$2:$F$2000,2,FALSE),"mm/dd/yyyy")</f>
        <v>02/04/2026</v>
      </c>
      <c r="P308" s="25">
        <v>239.94558715820313</v>
      </c>
      <c r="Q308" s="25">
        <v>54.536285400390625</v>
      </c>
      <c r="R308" s="9"/>
    </row>
    <row r="309" spans="1:18" x14ac:dyDescent="0.25">
      <c r="A309" s="9">
        <v>104433604</v>
      </c>
      <c r="B309" s="9"/>
      <c r="C309" s="9" t="s">
        <v>335</v>
      </c>
      <c r="D309" s="9" t="s">
        <v>980</v>
      </c>
      <c r="E309" s="9" t="s">
        <v>933</v>
      </c>
      <c r="F309" s="25">
        <v>73179.8984375</v>
      </c>
      <c r="G309" s="25">
        <v>894446</v>
      </c>
      <c r="H309" s="25">
        <v>240526.25</v>
      </c>
      <c r="I309" s="25">
        <v>855070.6875</v>
      </c>
      <c r="J309" s="25">
        <v>28072.876953125</v>
      </c>
      <c r="K309" s="25">
        <v>102.22803497314453</v>
      </c>
      <c r="L309" s="25">
        <v>137.36244201660156</v>
      </c>
      <c r="M309" s="25">
        <f t="shared" si="10"/>
        <v>239.59047698974609</v>
      </c>
      <c r="N309" s="52">
        <f t="shared" ca="1" si="11"/>
        <v>119.59047698974609</v>
      </c>
      <c r="O309" s="52" t="str">
        <f>TEXT(VLOOKUP(ROUND(_xlfn.NUMBERVALUE(M309),-0.1),'LIST FISCAL YEAR DAYS'!$E$2:$F$2000,2,FALSE),"mm/dd/yyyy")</f>
        <v>02/25/2026</v>
      </c>
      <c r="P309" s="25">
        <v>164.08589172363281</v>
      </c>
      <c r="Q309" s="25">
        <v>34.096996307373047</v>
      </c>
      <c r="R309" s="9"/>
    </row>
    <row r="310" spans="1:18" x14ac:dyDescent="0.25">
      <c r="A310" s="9">
        <v>107654103</v>
      </c>
      <c r="B310" s="9"/>
      <c r="C310" s="9" t="s">
        <v>136</v>
      </c>
      <c r="D310" s="9" t="s">
        <v>980</v>
      </c>
      <c r="E310" s="9" t="s">
        <v>931</v>
      </c>
      <c r="F310" s="25">
        <v>208923</v>
      </c>
      <c r="G310" s="25">
        <v>2819652.5</v>
      </c>
      <c r="H310" s="25">
        <v>527030.6875</v>
      </c>
      <c r="I310" s="25">
        <v>2919364.75</v>
      </c>
      <c r="J310" s="25">
        <v>60429.29296875</v>
      </c>
      <c r="K310" s="25">
        <v>64.792617797851563</v>
      </c>
      <c r="L310" s="25">
        <v>95.9088134765625</v>
      </c>
      <c r="M310" s="25">
        <f t="shared" si="10"/>
        <v>160.70143127441406</v>
      </c>
      <c r="N310" s="52">
        <f t="shared" ca="1" si="11"/>
        <v>40.701431274414063</v>
      </c>
      <c r="O310" s="52" t="str">
        <f>TEXT(VLOOKUP(ROUND(_xlfn.NUMBERVALUE(M310),-0.1),'LIST FISCAL YEAR DAYS'!$E$2:$F$2000,2,FALSE),"mm/dd/yyyy")</f>
        <v>12/08/2025</v>
      </c>
      <c r="P310" s="25">
        <v>113.11851501464844</v>
      </c>
      <c r="Q310" s="25">
        <v>31.755195617675781</v>
      </c>
      <c r="R310" s="9"/>
    </row>
    <row r="311" spans="1:18" x14ac:dyDescent="0.25">
      <c r="A311" s="9">
        <v>101303503</v>
      </c>
      <c r="B311" s="9"/>
      <c r="C311" s="9" t="s">
        <v>239</v>
      </c>
      <c r="D311" s="9" t="s">
        <v>980</v>
      </c>
      <c r="E311" s="9" t="s">
        <v>931</v>
      </c>
      <c r="F311" s="25">
        <v>141233.703125</v>
      </c>
      <c r="G311" s="25">
        <v>1489533.875</v>
      </c>
      <c r="H311" s="25">
        <v>483610.5</v>
      </c>
      <c r="I311" s="25">
        <v>1422660</v>
      </c>
      <c r="J311" s="25">
        <v>43703.640625</v>
      </c>
      <c r="K311" s="25">
        <v>83.778923034667969</v>
      </c>
      <c r="L311" s="25">
        <v>122.78952026367188</v>
      </c>
      <c r="M311" s="25">
        <f t="shared" si="10"/>
        <v>206.56844329833984</v>
      </c>
      <c r="N311" s="52">
        <f t="shared" ca="1" si="11"/>
        <v>86.568443298339844</v>
      </c>
      <c r="O311" s="52" t="str">
        <f>TEXT(VLOOKUP(ROUND(_xlfn.NUMBERVALUE(M311),-0.1),'LIST FISCAL YEAR DAYS'!$E$2:$F$2000,2,FALSE),"mm/dd/yyyy")</f>
        <v>01/23/2026</v>
      </c>
      <c r="P311" s="25">
        <v>141.24208068847656</v>
      </c>
      <c r="Q311" s="25">
        <v>24.782524108886719</v>
      </c>
      <c r="R311" s="9"/>
    </row>
    <row r="312" spans="1:18" x14ac:dyDescent="0.25">
      <c r="A312" s="9">
        <v>123463803</v>
      </c>
      <c r="B312" s="9"/>
      <c r="C312" s="9" t="s">
        <v>242</v>
      </c>
      <c r="D312" s="9" t="s">
        <v>980</v>
      </c>
      <c r="E312" s="9" t="s">
        <v>940</v>
      </c>
      <c r="F312" s="25">
        <v>59365.19921875</v>
      </c>
      <c r="G312" s="25">
        <v>700309.75</v>
      </c>
      <c r="H312" s="25">
        <v>360941.59375</v>
      </c>
      <c r="I312" s="25">
        <v>736669.4375</v>
      </c>
      <c r="J312" s="25">
        <v>49555.0234375</v>
      </c>
      <c r="K312" s="25">
        <v>256.43954467773438</v>
      </c>
      <c r="L312" s="25">
        <v>44.905780792236328</v>
      </c>
      <c r="M312" s="25">
        <f t="shared" si="10"/>
        <v>301.3453254699707</v>
      </c>
      <c r="N312" s="52">
        <f t="shared" ca="1" si="11"/>
        <v>181.3453254699707</v>
      </c>
      <c r="O312" s="52" t="str">
        <f>TEXT(VLOOKUP(ROUND(_xlfn.NUMBERVALUE(M312),-0.1),'LIST FISCAL YEAR DAYS'!$E$2:$F$2000,2,FALSE),"mm/dd/yyyy")</f>
        <v>04/27/2026</v>
      </c>
      <c r="P312" s="25">
        <v>92.06671142578125</v>
      </c>
      <c r="Q312" s="25">
        <v>16.17768669128418</v>
      </c>
      <c r="R312" s="9"/>
    </row>
    <row r="313" spans="1:18" x14ac:dyDescent="0.25">
      <c r="A313" s="9">
        <v>117414003</v>
      </c>
      <c r="B313" s="9"/>
      <c r="C313" s="9" t="s">
        <v>384</v>
      </c>
      <c r="D313" s="9" t="s">
        <v>980</v>
      </c>
      <c r="E313" s="9" t="s">
        <v>935</v>
      </c>
      <c r="F313" s="25">
        <v>337182.3125</v>
      </c>
      <c r="G313" s="25">
        <v>3968107.5</v>
      </c>
      <c r="H313" s="25">
        <v>1194648.375</v>
      </c>
      <c r="I313" s="25">
        <v>3828523</v>
      </c>
      <c r="J313" s="25">
        <v>126308.265625</v>
      </c>
      <c r="K313" s="25">
        <v>102.51088714599609</v>
      </c>
      <c r="L313" s="25">
        <v>79.790519714355469</v>
      </c>
      <c r="M313" s="25">
        <f t="shared" si="10"/>
        <v>182.30140686035156</v>
      </c>
      <c r="N313" s="52">
        <f t="shared" ca="1" si="11"/>
        <v>62.301406860351563</v>
      </c>
      <c r="O313" s="52" t="str">
        <f>TEXT(VLOOKUP(ROUND(_xlfn.NUMBERVALUE(M313),-0.1),'LIST FISCAL YEAR DAYS'!$E$2:$F$2000,2,FALSE),"mm/dd/yyyy")</f>
        <v>12/29/2025</v>
      </c>
      <c r="P313" s="25">
        <v>79.357917785644531</v>
      </c>
      <c r="Q313" s="25">
        <v>13.426329612731934</v>
      </c>
      <c r="R313" s="9"/>
    </row>
    <row r="314" spans="1:18" x14ac:dyDescent="0.25">
      <c r="A314" s="9">
        <v>121135003</v>
      </c>
      <c r="B314" s="9"/>
      <c r="C314" s="9" t="s">
        <v>334</v>
      </c>
      <c r="D314" s="9" t="s">
        <v>980</v>
      </c>
      <c r="E314" s="9" t="s">
        <v>938</v>
      </c>
      <c r="F314" s="25">
        <v>173576.40625</v>
      </c>
      <c r="G314" s="25">
        <v>1896707.375</v>
      </c>
      <c r="H314" s="25">
        <v>768566.125</v>
      </c>
      <c r="I314" s="25">
        <v>1780196</v>
      </c>
      <c r="J314" s="25">
        <v>142993.25</v>
      </c>
      <c r="K314" s="25">
        <v>200.40928649902344</v>
      </c>
      <c r="L314" s="25">
        <v>103.40821838378906</v>
      </c>
      <c r="M314" s="25">
        <f t="shared" si="10"/>
        <v>303.8175048828125</v>
      </c>
      <c r="N314" s="52">
        <f t="shared" ca="1" si="11"/>
        <v>183.8175048828125</v>
      </c>
      <c r="O314" s="52" t="str">
        <f>TEXT(VLOOKUP(ROUND(_xlfn.NUMBERVALUE(M314),-0.1),'LIST FISCAL YEAR DAYS'!$E$2:$F$2000,2,FALSE),"mm/dd/yyyy")</f>
        <v>04/30/2026</v>
      </c>
      <c r="P314" s="25">
        <v>113.57391357421875</v>
      </c>
      <c r="Q314" s="25">
        <v>20.107391357421875</v>
      </c>
      <c r="R314" s="9"/>
    </row>
    <row r="315" spans="1:18" x14ac:dyDescent="0.25">
      <c r="A315" s="9">
        <v>109243503</v>
      </c>
      <c r="B315" s="9"/>
      <c r="C315" s="9" t="s">
        <v>144</v>
      </c>
      <c r="D315" s="9" t="s">
        <v>980</v>
      </c>
      <c r="E315" s="9" t="s">
        <v>935</v>
      </c>
      <c r="F315" s="25">
        <v>95142</v>
      </c>
      <c r="G315" s="25">
        <v>1434303.625</v>
      </c>
      <c r="H315" s="25">
        <v>342133.9375</v>
      </c>
      <c r="I315" s="25">
        <v>1422615.5</v>
      </c>
      <c r="J315" s="25">
        <v>30258.060546875</v>
      </c>
      <c r="K315" s="25">
        <v>57.426021575927734</v>
      </c>
      <c r="L315" s="25">
        <v>223.400146484375</v>
      </c>
      <c r="M315" s="25">
        <f t="shared" si="10"/>
        <v>280.82616806030273</v>
      </c>
      <c r="N315" s="52">
        <f t="shared" ca="1" si="11"/>
        <v>160.82616806030273</v>
      </c>
      <c r="O315" s="52" t="str">
        <f>TEXT(VLOOKUP(ROUND(_xlfn.NUMBERVALUE(M315),-0.1),'LIST FISCAL YEAR DAYS'!$E$2:$F$2000,2,FALSE),"mm/dd/yyyy")</f>
        <v>04/07/2026</v>
      </c>
      <c r="P315" s="25">
        <v>243.79225158691406</v>
      </c>
      <c r="Q315" s="25">
        <v>48.507228851318359</v>
      </c>
      <c r="R315" s="9"/>
    </row>
    <row r="316" spans="1:18" x14ac:dyDescent="0.25">
      <c r="A316" s="9">
        <v>111343603</v>
      </c>
      <c r="B316" s="9"/>
      <c r="C316" s="9" t="s">
        <v>490</v>
      </c>
      <c r="D316" s="9" t="s">
        <v>980</v>
      </c>
      <c r="E316" s="9" t="s">
        <v>937</v>
      </c>
      <c r="F316" s="25">
        <v>309378.3125</v>
      </c>
      <c r="G316" s="25">
        <v>3386352</v>
      </c>
      <c r="H316" s="25">
        <v>1112017</v>
      </c>
      <c r="I316" s="25">
        <v>2889974</v>
      </c>
      <c r="J316" s="25">
        <v>135565.484375</v>
      </c>
      <c r="K316" s="25">
        <v>126.25376129150391</v>
      </c>
      <c r="L316" s="25">
        <v>93.323188781738281</v>
      </c>
      <c r="M316" s="25">
        <f t="shared" si="10"/>
        <v>219.57695007324219</v>
      </c>
      <c r="N316" s="52">
        <f t="shared" ca="1" si="11"/>
        <v>99.576950073242188</v>
      </c>
      <c r="O316" s="52" t="str">
        <f>TEXT(VLOOKUP(ROUND(_xlfn.NUMBERVALUE(M316),-0.1),'LIST FISCAL YEAR DAYS'!$E$2:$F$2000,2,FALSE),"mm/dd/yyyy")</f>
        <v>02/05/2026</v>
      </c>
      <c r="P316" s="25">
        <v>245.35232543945313</v>
      </c>
      <c r="Q316" s="25">
        <v>48.928878784179688</v>
      </c>
      <c r="R316" s="9"/>
    </row>
    <row r="317" spans="1:18" x14ac:dyDescent="0.25">
      <c r="A317" s="9">
        <v>111312804</v>
      </c>
      <c r="B317" s="9"/>
      <c r="C317" s="9" t="s">
        <v>26</v>
      </c>
      <c r="D317" s="9" t="s">
        <v>980</v>
      </c>
      <c r="E317" s="9" t="s">
        <v>935</v>
      </c>
      <c r="F317" s="25">
        <v>98879.3984375</v>
      </c>
      <c r="G317" s="25">
        <v>1652105.625</v>
      </c>
      <c r="H317" s="25">
        <v>383958.53125</v>
      </c>
      <c r="I317" s="25">
        <v>1620309</v>
      </c>
      <c r="J317" s="25">
        <v>42475.515625</v>
      </c>
      <c r="K317" s="25">
        <v>63.003002166748047</v>
      </c>
      <c r="L317" s="25">
        <v>176.85304260253906</v>
      </c>
      <c r="M317" s="25">
        <f t="shared" si="10"/>
        <v>239.85604476928711</v>
      </c>
      <c r="N317" s="52">
        <f t="shared" ca="1" si="11"/>
        <v>119.85604476928711</v>
      </c>
      <c r="O317" s="52" t="str">
        <f>TEXT(VLOOKUP(ROUND(_xlfn.NUMBERVALUE(M317),-0.1),'LIST FISCAL YEAR DAYS'!$E$2:$F$2000,2,FALSE),"mm/dd/yyyy")</f>
        <v>02/25/2026</v>
      </c>
      <c r="P317" s="25">
        <v>58.231475830078125</v>
      </c>
      <c r="Q317" s="25">
        <v>9.6296224594116211</v>
      </c>
      <c r="R317" s="9"/>
    </row>
    <row r="318" spans="1:18" x14ac:dyDescent="0.25">
      <c r="A318" s="9">
        <v>109422303</v>
      </c>
      <c r="B318" s="9"/>
      <c r="C318" s="9" t="s">
        <v>48</v>
      </c>
      <c r="D318" s="9" t="s">
        <v>980</v>
      </c>
      <c r="E318" s="9" t="s">
        <v>935</v>
      </c>
      <c r="F318" s="25">
        <v>177701.84375</v>
      </c>
      <c r="G318" s="25">
        <v>2474046.25</v>
      </c>
      <c r="H318" s="25">
        <v>646162.625</v>
      </c>
      <c r="I318" s="25">
        <v>2469911</v>
      </c>
      <c r="J318" s="25">
        <v>54712.81640625</v>
      </c>
      <c r="K318" s="25">
        <v>52.612808227539063</v>
      </c>
      <c r="L318" s="25">
        <v>180.27671813964844</v>
      </c>
      <c r="M318" s="25">
        <f t="shared" si="10"/>
        <v>232.8895263671875</v>
      </c>
      <c r="N318" s="52">
        <f t="shared" ca="1" si="11"/>
        <v>112.8895263671875</v>
      </c>
      <c r="O318" s="52" t="str">
        <f>TEXT(VLOOKUP(ROUND(_xlfn.NUMBERVALUE(M318),-0.1),'LIST FISCAL YEAR DAYS'!$E$2:$F$2000,2,FALSE),"mm/dd/yyyy")</f>
        <v>02/18/2026</v>
      </c>
      <c r="P318" s="25">
        <v>210.20159912109375</v>
      </c>
      <c r="Q318" s="25">
        <v>49.005176544189453</v>
      </c>
      <c r="R318" s="9"/>
    </row>
    <row r="319" spans="1:18" x14ac:dyDescent="0.25">
      <c r="A319" s="9">
        <v>104103603</v>
      </c>
      <c r="B319" s="9"/>
      <c r="C319" s="9" t="s">
        <v>348</v>
      </c>
      <c r="D319" s="9" t="s">
        <v>980</v>
      </c>
      <c r="E319" s="9" t="s">
        <v>933</v>
      </c>
      <c r="F319" s="25">
        <v>210126.59375</v>
      </c>
      <c r="G319" s="25">
        <v>2705577.25</v>
      </c>
      <c r="H319" s="25">
        <v>742694.125</v>
      </c>
      <c r="I319" s="25">
        <v>2453071.25</v>
      </c>
      <c r="J319" s="25">
        <v>71073.8046875</v>
      </c>
      <c r="K319" s="25">
        <v>80.768112182617188</v>
      </c>
      <c r="L319" s="25">
        <v>130.25337219238281</v>
      </c>
      <c r="M319" s="25">
        <f t="shared" si="10"/>
        <v>211.021484375</v>
      </c>
      <c r="N319" s="52">
        <f t="shared" ca="1" si="11"/>
        <v>91.021484375</v>
      </c>
      <c r="O319" s="52" t="str">
        <f>TEXT(VLOOKUP(ROUND(_xlfn.NUMBERVALUE(M319),-0.1),'LIST FISCAL YEAR DAYS'!$E$2:$F$2000,2,FALSE),"mm/dd/yyyy")</f>
        <v>01/27/2026</v>
      </c>
      <c r="P319" s="25">
        <v>158.41714477539063</v>
      </c>
      <c r="Q319" s="25">
        <v>28.190177917480469</v>
      </c>
      <c r="R319" s="9"/>
    </row>
    <row r="320" spans="1:18" x14ac:dyDescent="0.25">
      <c r="A320" s="9">
        <v>124154003</v>
      </c>
      <c r="B320" s="9"/>
      <c r="C320" s="9" t="s">
        <v>205</v>
      </c>
      <c r="D320" s="9" t="s">
        <v>980</v>
      </c>
      <c r="E320" s="9" t="s">
        <v>941</v>
      </c>
      <c r="F320" s="25">
        <v>330098.5625</v>
      </c>
      <c r="G320" s="25">
        <v>3335899</v>
      </c>
      <c r="H320" s="25">
        <v>1739009</v>
      </c>
      <c r="I320" s="25">
        <v>3153280.5</v>
      </c>
      <c r="J320" s="25">
        <v>272998.8125</v>
      </c>
      <c r="K320" s="25">
        <v>248.73822021484375</v>
      </c>
      <c r="L320" s="25">
        <v>36.009674072265625</v>
      </c>
      <c r="M320" s="25">
        <f t="shared" si="10"/>
        <v>284.74789428710938</v>
      </c>
      <c r="N320" s="52">
        <f t="shared" ca="1" si="11"/>
        <v>164.74789428710938</v>
      </c>
      <c r="O320" s="52" t="str">
        <f>TEXT(VLOOKUP(ROUND(_xlfn.NUMBERVALUE(M320),-0.1),'LIST FISCAL YEAR DAYS'!$E$2:$F$2000,2,FALSE),"mm/dd/yyyy")</f>
        <v>04/11/2026</v>
      </c>
      <c r="P320" s="25">
        <v>97.003890991210938</v>
      </c>
      <c r="Q320" s="25">
        <v>29.76506233215332</v>
      </c>
      <c r="R320" s="9"/>
    </row>
    <row r="321" spans="1:18" x14ac:dyDescent="0.25">
      <c r="A321" s="9">
        <v>106166503</v>
      </c>
      <c r="B321" s="9"/>
      <c r="C321" s="9" t="s">
        <v>217</v>
      </c>
      <c r="D321" s="9" t="s">
        <v>980</v>
      </c>
      <c r="E321" s="9" t="s">
        <v>933</v>
      </c>
      <c r="F321" s="25">
        <v>161831.25</v>
      </c>
      <c r="G321" s="25">
        <v>2047711.125</v>
      </c>
      <c r="H321" s="25">
        <v>539560.5625</v>
      </c>
      <c r="I321" s="25">
        <v>1933281.5</v>
      </c>
      <c r="J321" s="25">
        <v>49888.16015625</v>
      </c>
      <c r="K321" s="25">
        <v>76.76446533203125</v>
      </c>
      <c r="L321" s="25">
        <v>133.77302551269531</v>
      </c>
      <c r="M321" s="25">
        <f t="shared" si="10"/>
        <v>210.53749084472656</v>
      </c>
      <c r="N321" s="52">
        <f t="shared" ca="1" si="11"/>
        <v>90.537490844726563</v>
      </c>
      <c r="O321" s="52" t="str">
        <f>TEXT(VLOOKUP(ROUND(_xlfn.NUMBERVALUE(M321),-0.1),'LIST FISCAL YEAR DAYS'!$E$2:$F$2000,2,FALSE),"mm/dd/yyyy")</f>
        <v>01/27/2026</v>
      </c>
      <c r="P321" s="25">
        <v>75.894378662109375</v>
      </c>
      <c r="Q321" s="25">
        <v>11.49951171875</v>
      </c>
      <c r="R321" s="9"/>
    </row>
    <row r="322" spans="1:18" x14ac:dyDescent="0.25">
      <c r="A322" s="9">
        <v>110183602</v>
      </c>
      <c r="B322" s="9"/>
      <c r="C322" s="9" t="s">
        <v>495</v>
      </c>
      <c r="D322" s="9" t="s">
        <v>980</v>
      </c>
      <c r="E322" s="9" t="s">
        <v>935</v>
      </c>
      <c r="F322" s="25">
        <v>639310.0625</v>
      </c>
      <c r="G322" s="25">
        <v>7101937</v>
      </c>
      <c r="H322" s="25">
        <v>2168754.25</v>
      </c>
      <c r="I322" s="25">
        <v>6721935</v>
      </c>
      <c r="J322" s="25">
        <v>227031.78125</v>
      </c>
      <c r="K322" s="25">
        <v>108.47914886474609</v>
      </c>
      <c r="L322" s="25">
        <v>91.616378784179688</v>
      </c>
      <c r="M322" s="25">
        <f t="shared" si="10"/>
        <v>200.09552764892578</v>
      </c>
      <c r="N322" s="52">
        <f t="shared" ca="1" si="11"/>
        <v>80.095527648925781</v>
      </c>
      <c r="O322" s="52" t="str">
        <f>TEXT(VLOOKUP(ROUND(_xlfn.NUMBERVALUE(M322),-0.1),'LIST FISCAL YEAR DAYS'!$E$2:$F$2000,2,FALSE),"mm/dd/yyyy")</f>
        <v>01/16/2026</v>
      </c>
      <c r="P322" s="25">
        <v>207.53277587890625</v>
      </c>
      <c r="Q322" s="25">
        <v>35.440937042236328</v>
      </c>
      <c r="R322" s="9"/>
    </row>
    <row r="323" spans="1:18" x14ac:dyDescent="0.25">
      <c r="A323" s="9">
        <v>103025002</v>
      </c>
      <c r="B323" s="9"/>
      <c r="C323" s="9" t="s">
        <v>455</v>
      </c>
      <c r="D323" s="9" t="s">
        <v>980</v>
      </c>
      <c r="E323" s="9" t="s">
        <v>932</v>
      </c>
      <c r="F323" s="25">
        <v>271298.84375</v>
      </c>
      <c r="G323" s="25">
        <v>1966442.75</v>
      </c>
      <c r="H323" s="25">
        <v>1064419.125</v>
      </c>
      <c r="I323" s="25">
        <v>1888454.625</v>
      </c>
      <c r="J323" s="25">
        <v>126851.359375</v>
      </c>
      <c r="K323" s="25">
        <v>217.0057373046875</v>
      </c>
      <c r="L323" s="25">
        <v>91.368019104003906</v>
      </c>
      <c r="M323" s="25">
        <f t="shared" si="10"/>
        <v>308.37375640869141</v>
      </c>
      <c r="N323" s="52">
        <f t="shared" ca="1" si="11"/>
        <v>188.37375640869141</v>
      </c>
      <c r="O323" s="52" t="str">
        <f>TEXT(VLOOKUP(ROUND(_xlfn.NUMBERVALUE(M323),-0.1),'LIST FISCAL YEAR DAYS'!$E$2:$F$2000,2,FALSE),"mm/dd/yyyy")</f>
        <v>05/04/2026</v>
      </c>
      <c r="P323" s="25">
        <v>186.10037231445313</v>
      </c>
      <c r="Q323" s="25">
        <v>35.23760986328125</v>
      </c>
      <c r="R323" s="9"/>
    </row>
    <row r="324" spans="1:18" x14ac:dyDescent="0.25">
      <c r="A324" s="9">
        <v>107654403</v>
      </c>
      <c r="B324" s="9"/>
      <c r="C324" s="9" t="s">
        <v>423</v>
      </c>
      <c r="D324" s="9" t="s">
        <v>980</v>
      </c>
      <c r="E324" s="9" t="s">
        <v>931</v>
      </c>
      <c r="F324" s="25">
        <v>504477.75</v>
      </c>
      <c r="G324" s="25">
        <v>5369672</v>
      </c>
      <c r="H324" s="25">
        <v>1784241</v>
      </c>
      <c r="I324" s="25">
        <v>5220740.5</v>
      </c>
      <c r="J324" s="25">
        <v>175550</v>
      </c>
      <c r="K324" s="25">
        <v>136.71614074707031</v>
      </c>
      <c r="L324" s="25">
        <v>34.747821807861328</v>
      </c>
      <c r="M324" s="25">
        <f t="shared" si="10"/>
        <v>171.46396255493164</v>
      </c>
      <c r="N324" s="52">
        <f t="shared" ca="1" si="11"/>
        <v>51.463962554931641</v>
      </c>
      <c r="O324" s="52" t="str">
        <f>TEXT(VLOOKUP(ROUND(_xlfn.NUMBERVALUE(M324),-0.1),'LIST FISCAL YEAR DAYS'!$E$2:$F$2000,2,FALSE),"mm/dd/yyyy")</f>
        <v>12/18/2025</v>
      </c>
      <c r="P324" s="25">
        <v>89.049980163574219</v>
      </c>
      <c r="Q324" s="25">
        <v>16.054103851318359</v>
      </c>
      <c r="R324" s="9"/>
    </row>
    <row r="325" spans="1:18" x14ac:dyDescent="0.25">
      <c r="A325" s="9">
        <v>104107803</v>
      </c>
      <c r="B325" s="9"/>
      <c r="C325" s="9" t="s">
        <v>248</v>
      </c>
      <c r="D325" s="9" t="s">
        <v>980</v>
      </c>
      <c r="E325" s="9" t="s">
        <v>933</v>
      </c>
      <c r="F325" s="25">
        <v>247535.40625</v>
      </c>
      <c r="G325" s="25">
        <v>2426757</v>
      </c>
      <c r="H325" s="25">
        <v>855976.25</v>
      </c>
      <c r="I325" s="25">
        <v>2085983.75</v>
      </c>
      <c r="J325" s="25">
        <v>102272.859375</v>
      </c>
      <c r="K325" s="25">
        <v>158.24917602539063</v>
      </c>
      <c r="L325" s="25">
        <v>110.83802032470703</v>
      </c>
      <c r="M325" s="25">
        <f t="shared" si="10"/>
        <v>269.08719635009766</v>
      </c>
      <c r="N325" s="52">
        <f t="shared" ca="1" si="11"/>
        <v>149.08719635009766</v>
      </c>
      <c r="O325" s="52" t="str">
        <f>TEXT(VLOOKUP(ROUND(_xlfn.NUMBERVALUE(M325),-0.1),'LIST FISCAL YEAR DAYS'!$E$2:$F$2000,2,FALSE),"mm/dd/yyyy")</f>
        <v>03/26/2026</v>
      </c>
      <c r="P325" s="25">
        <v>70.491958618164063</v>
      </c>
      <c r="Q325" s="25">
        <v>11.583554267883301</v>
      </c>
      <c r="R325" s="9"/>
    </row>
    <row r="326" spans="1:18" x14ac:dyDescent="0.25">
      <c r="A326" s="9">
        <v>114064003</v>
      </c>
      <c r="B326" s="9"/>
      <c r="C326" s="9" t="s">
        <v>355</v>
      </c>
      <c r="D326" s="9" t="s">
        <v>980</v>
      </c>
      <c r="E326" s="9" t="s">
        <v>938</v>
      </c>
      <c r="F326" s="25">
        <v>177499.953125</v>
      </c>
      <c r="G326" s="25">
        <v>1536340.75</v>
      </c>
      <c r="H326" s="25">
        <v>753636.3125</v>
      </c>
      <c r="I326" s="25">
        <v>1372431.25</v>
      </c>
      <c r="J326" s="25">
        <v>111937.4921875</v>
      </c>
      <c r="K326" s="25">
        <v>186.91265869140625</v>
      </c>
      <c r="L326" s="25">
        <v>42.793033599853516</v>
      </c>
      <c r="M326" s="25">
        <f t="shared" si="10"/>
        <v>229.70569229125977</v>
      </c>
      <c r="N326" s="52">
        <f t="shared" ca="1" si="11"/>
        <v>109.70569229125977</v>
      </c>
      <c r="O326" s="52" t="str">
        <f>TEXT(VLOOKUP(ROUND(_xlfn.NUMBERVALUE(M326),-0.1),'LIST FISCAL YEAR DAYS'!$E$2:$F$2000,2,FALSE),"mm/dd/yyyy")</f>
        <v>02/15/2026</v>
      </c>
      <c r="P326" s="25">
        <v>126.82888031005859</v>
      </c>
      <c r="Q326" s="25">
        <v>22.490104675292969</v>
      </c>
      <c r="R326" s="9"/>
    </row>
    <row r="327" spans="1:18" x14ac:dyDescent="0.25">
      <c r="A327" s="9">
        <v>119665003</v>
      </c>
      <c r="B327" s="9"/>
      <c r="C327" s="9" t="s">
        <v>389</v>
      </c>
      <c r="D327" s="9" t="s">
        <v>980</v>
      </c>
      <c r="E327" s="9" t="s">
        <v>939</v>
      </c>
      <c r="F327" s="25">
        <v>176643.59375</v>
      </c>
      <c r="G327" s="25">
        <v>1856259.875</v>
      </c>
      <c r="H327" s="25">
        <v>579995.25</v>
      </c>
      <c r="I327" s="25">
        <v>1712097.25</v>
      </c>
      <c r="J327" s="25">
        <v>62997.671875</v>
      </c>
      <c r="K327" s="25">
        <v>146.50852966308594</v>
      </c>
      <c r="L327" s="25">
        <v>120.31068420410156</v>
      </c>
      <c r="M327" s="25">
        <f t="shared" si="10"/>
        <v>266.8192138671875</v>
      </c>
      <c r="N327" s="52">
        <f t="shared" ca="1" si="11"/>
        <v>146.8192138671875</v>
      </c>
      <c r="O327" s="52" t="str">
        <f>TEXT(VLOOKUP(ROUND(_xlfn.NUMBERVALUE(M327),-0.1),'LIST FISCAL YEAR DAYS'!$E$2:$F$2000,2,FALSE),"mm/dd/yyyy")</f>
        <v>03/24/2026</v>
      </c>
      <c r="P327" s="25">
        <v>168.27214050292969</v>
      </c>
      <c r="Q327" s="25">
        <v>35.835189819335938</v>
      </c>
      <c r="R327" s="9"/>
    </row>
    <row r="328" spans="1:18" x14ac:dyDescent="0.25">
      <c r="A328" s="9">
        <v>118403903</v>
      </c>
      <c r="B328" s="9"/>
      <c r="C328" s="9" t="s">
        <v>195</v>
      </c>
      <c r="D328" s="9" t="s">
        <v>980</v>
      </c>
      <c r="E328" s="9" t="s">
        <v>939</v>
      </c>
      <c r="F328" s="25">
        <v>217072.953125</v>
      </c>
      <c r="G328" s="25">
        <v>2094357.375</v>
      </c>
      <c r="H328" s="25">
        <v>753673.25</v>
      </c>
      <c r="I328" s="25">
        <v>1747007.25</v>
      </c>
      <c r="J328" s="25">
        <v>92139.6640625</v>
      </c>
      <c r="K328" s="25">
        <v>159.28176879882813</v>
      </c>
      <c r="L328" s="25">
        <v>89.234970092773438</v>
      </c>
      <c r="M328" s="25">
        <f t="shared" si="10"/>
        <v>248.51673889160156</v>
      </c>
      <c r="N328" s="52">
        <f t="shared" ca="1" si="11"/>
        <v>128.51673889160156</v>
      </c>
      <c r="O328" s="52" t="str">
        <f>TEXT(VLOOKUP(ROUND(_xlfn.NUMBERVALUE(M328),-0.1),'LIST FISCAL YEAR DAYS'!$E$2:$F$2000,2,FALSE),"mm/dd/yyyy")</f>
        <v>03/06/2026</v>
      </c>
      <c r="P328" s="25">
        <v>239.01420593261719</v>
      </c>
      <c r="Q328" s="25">
        <v>43.660186767578125</v>
      </c>
      <c r="R328" s="9"/>
    </row>
    <row r="329" spans="1:18" x14ac:dyDescent="0.25">
      <c r="A329" s="9">
        <v>119354603</v>
      </c>
      <c r="B329" s="9"/>
      <c r="C329" s="9" t="s">
        <v>496</v>
      </c>
      <c r="D329" s="9" t="s">
        <v>980</v>
      </c>
      <c r="E329" s="9" t="s">
        <v>939</v>
      </c>
      <c r="F329" s="25">
        <v>189653.09375</v>
      </c>
      <c r="G329" s="25">
        <v>1888178.625</v>
      </c>
      <c r="H329" s="25">
        <v>638518.5</v>
      </c>
      <c r="I329" s="25">
        <v>1586424.75</v>
      </c>
      <c r="J329" s="25">
        <v>72041.3515625</v>
      </c>
      <c r="K329" s="25">
        <v>157.76112365722656</v>
      </c>
      <c r="L329" s="25">
        <v>42.657291412353516</v>
      </c>
      <c r="M329" s="25">
        <f t="shared" si="10"/>
        <v>200.41841506958008</v>
      </c>
      <c r="N329" s="52">
        <f t="shared" ca="1" si="11"/>
        <v>80.418415069580078</v>
      </c>
      <c r="O329" s="52" t="str">
        <f>TEXT(VLOOKUP(ROUND(_xlfn.NUMBERVALUE(M329),-0.1),'LIST FISCAL YEAR DAYS'!$E$2:$F$2000,2,FALSE),"mm/dd/yyyy")</f>
        <v>01/16/2026</v>
      </c>
      <c r="P329" s="25">
        <v>106.26483154296875</v>
      </c>
      <c r="Q329" s="25">
        <v>18.708503723144531</v>
      </c>
      <c r="R329" s="9"/>
    </row>
    <row r="330" spans="1:18" x14ac:dyDescent="0.25">
      <c r="A330" s="9">
        <v>104433903</v>
      </c>
      <c r="B330" s="9"/>
      <c r="C330" s="9" t="s">
        <v>187</v>
      </c>
      <c r="D330" s="9" t="s">
        <v>980</v>
      </c>
      <c r="E330" s="9" t="s">
        <v>933</v>
      </c>
      <c r="F330" s="25">
        <v>132414.59375</v>
      </c>
      <c r="G330" s="25">
        <v>1718112</v>
      </c>
      <c r="H330" s="25">
        <v>474313.0625</v>
      </c>
      <c r="I330" s="25">
        <v>1552721.75</v>
      </c>
      <c r="J330" s="25">
        <v>55968.015625</v>
      </c>
      <c r="K330" s="25">
        <v>85.600677490234375</v>
      </c>
      <c r="L330" s="25">
        <v>118.87611389160156</v>
      </c>
      <c r="M330" s="25">
        <f t="shared" ref="M330:M393" si="12">K330+L330</f>
        <v>204.47679138183594</v>
      </c>
      <c r="N330" s="52">
        <f t="shared" ca="1" si="11"/>
        <v>84.476791381835938</v>
      </c>
      <c r="O330" s="52" t="str">
        <f>TEXT(VLOOKUP(ROUND(_xlfn.NUMBERVALUE(M330),-0.1),'LIST FISCAL YEAR DAYS'!$E$2:$F$2000,2,FALSE),"mm/dd/yyyy")</f>
        <v>01/20/2026</v>
      </c>
      <c r="P330" s="25">
        <v>220.74882507324219</v>
      </c>
      <c r="Q330" s="25">
        <v>35.867176055908203</v>
      </c>
      <c r="R330" s="9"/>
    </row>
    <row r="331" spans="1:18" x14ac:dyDescent="0.25">
      <c r="A331" s="9">
        <v>113363603</v>
      </c>
      <c r="B331" s="9"/>
      <c r="C331" s="9" t="s">
        <v>184</v>
      </c>
      <c r="D331" s="9" t="s">
        <v>980</v>
      </c>
      <c r="E331" s="9" t="s">
        <v>937</v>
      </c>
      <c r="F331" s="25">
        <v>273176.09375</v>
      </c>
      <c r="G331" s="25">
        <v>2104468.75</v>
      </c>
      <c r="H331" s="25">
        <v>1244049.375</v>
      </c>
      <c r="I331" s="25">
        <v>1937179.5</v>
      </c>
      <c r="J331" s="25">
        <v>158277.453125</v>
      </c>
      <c r="K331" s="25">
        <v>251.95782470703125</v>
      </c>
      <c r="L331" s="25">
        <v>96.710548400878906</v>
      </c>
      <c r="M331" s="25">
        <f t="shared" si="12"/>
        <v>348.66837310791016</v>
      </c>
      <c r="N331" s="52">
        <f t="shared" ca="1" si="11"/>
        <v>228.66837310791016</v>
      </c>
      <c r="O331" s="52" t="str">
        <f>TEXT(VLOOKUP(ROUND(_xlfn.NUMBERVALUE(M331),-0.1),'LIST FISCAL YEAR DAYS'!$E$2:$F$2000,2,FALSE),"mm/dd/yyyy")</f>
        <v>06/14/2026</v>
      </c>
      <c r="P331" s="25">
        <v>124.08966827392578</v>
      </c>
      <c r="Q331" s="25">
        <v>23.252985000610352</v>
      </c>
      <c r="R331" s="9"/>
    </row>
    <row r="332" spans="1:18" x14ac:dyDescent="0.25">
      <c r="A332" s="9">
        <v>113364002</v>
      </c>
      <c r="B332" s="9"/>
      <c r="C332" s="9" t="s">
        <v>65</v>
      </c>
      <c r="D332" s="9" t="s">
        <v>980</v>
      </c>
      <c r="E332" s="9" t="s">
        <v>937</v>
      </c>
      <c r="F332" s="25">
        <v>1977098.75</v>
      </c>
      <c r="G332" s="25">
        <v>21782804</v>
      </c>
      <c r="H332" s="25">
        <v>7398659</v>
      </c>
      <c r="I332" s="25">
        <v>22065228</v>
      </c>
      <c r="J332" s="25">
        <v>732313.375</v>
      </c>
      <c r="K332" s="25">
        <v>106.39099884033203</v>
      </c>
      <c r="L332" s="25">
        <v>10.362465858459473</v>
      </c>
      <c r="M332" s="25">
        <f t="shared" si="12"/>
        <v>116.7534646987915</v>
      </c>
      <c r="N332" s="52" t="str">
        <f t="shared" ca="1" si="11"/>
        <v>Out</v>
      </c>
      <c r="O332" s="52" t="str">
        <f>TEXT(VLOOKUP(ROUND(_xlfn.NUMBERVALUE(M332),-0.1),'LIST FISCAL YEAR DAYS'!$E$2:$F$2000,2,FALSE),"mm/dd/yyyy")</f>
        <v>10/25/2025</v>
      </c>
      <c r="P332" s="25">
        <v>221.54005432128906</v>
      </c>
      <c r="Q332" s="25">
        <v>40.687301635742188</v>
      </c>
      <c r="R332" s="9"/>
    </row>
    <row r="333" spans="1:18" x14ac:dyDescent="0.25">
      <c r="A333" s="9">
        <v>104374003</v>
      </c>
      <c r="B333" s="9"/>
      <c r="C333" s="9" t="s">
        <v>87</v>
      </c>
      <c r="D333" s="9" t="s">
        <v>980</v>
      </c>
      <c r="E333" s="9" t="s">
        <v>933</v>
      </c>
      <c r="F333" s="25">
        <v>136593</v>
      </c>
      <c r="G333" s="25">
        <v>1786261.5</v>
      </c>
      <c r="H333" s="25">
        <v>533245.9375</v>
      </c>
      <c r="I333" s="25">
        <v>1701813.875</v>
      </c>
      <c r="J333" s="25">
        <v>55727.4765625</v>
      </c>
      <c r="K333" s="25">
        <v>88.610923767089844</v>
      </c>
      <c r="L333" s="25">
        <v>129.89439392089844</v>
      </c>
      <c r="M333" s="25">
        <f t="shared" si="12"/>
        <v>218.50531768798828</v>
      </c>
      <c r="N333" s="52">
        <f t="shared" ca="1" si="11"/>
        <v>98.505317687988281</v>
      </c>
      <c r="O333" s="52" t="str">
        <f>TEXT(VLOOKUP(ROUND(_xlfn.NUMBERVALUE(M333),-0.1),'LIST FISCAL YEAR DAYS'!$E$2:$F$2000,2,FALSE),"mm/dd/yyyy")</f>
        <v>02/04/2026</v>
      </c>
      <c r="P333" s="25">
        <v>254.78739929199219</v>
      </c>
      <c r="Q333" s="25">
        <v>46.491905212402344</v>
      </c>
      <c r="R333" s="9"/>
    </row>
    <row r="334" spans="1:18" x14ac:dyDescent="0.25">
      <c r="A334" s="9">
        <v>101264003</v>
      </c>
      <c r="B334" s="9"/>
      <c r="C334" s="9" t="s">
        <v>158</v>
      </c>
      <c r="D334" s="9" t="s">
        <v>980</v>
      </c>
      <c r="E334" s="9" t="s">
        <v>931</v>
      </c>
      <c r="F334" s="25">
        <v>466982.40625</v>
      </c>
      <c r="G334" s="25">
        <v>4917152</v>
      </c>
      <c r="H334" s="25">
        <v>1572770.25</v>
      </c>
      <c r="I334" s="25">
        <v>4750787</v>
      </c>
      <c r="J334" s="25">
        <v>158740.21875</v>
      </c>
      <c r="K334" s="25">
        <v>132.29362487792969</v>
      </c>
      <c r="L334" s="25">
        <v>24.852775573730469</v>
      </c>
      <c r="M334" s="25">
        <f t="shared" si="12"/>
        <v>157.14640045166016</v>
      </c>
      <c r="N334" s="52">
        <f t="shared" ca="1" si="11"/>
        <v>37.146400451660156</v>
      </c>
      <c r="O334" s="52" t="str">
        <f>TEXT(VLOOKUP(ROUND(_xlfn.NUMBERVALUE(M334),-0.1),'LIST FISCAL YEAR DAYS'!$E$2:$F$2000,2,FALSE),"mm/dd/yyyy")</f>
        <v>12/04/2025</v>
      </c>
      <c r="P334" s="25">
        <v>137.38713073730469</v>
      </c>
      <c r="Q334" s="25">
        <v>29.638982772827148</v>
      </c>
      <c r="R334" s="9"/>
    </row>
    <row r="335" spans="1:18" x14ac:dyDescent="0.25">
      <c r="A335" s="9">
        <v>113384603</v>
      </c>
      <c r="B335" s="9"/>
      <c r="C335" s="9" t="s">
        <v>364</v>
      </c>
      <c r="D335" s="9" t="s">
        <v>980</v>
      </c>
      <c r="E335" s="9" t="s">
        <v>937</v>
      </c>
      <c r="F335" s="25">
        <v>829216.5</v>
      </c>
      <c r="G335" s="25">
        <v>15686906</v>
      </c>
      <c r="H335" s="25">
        <v>3254837.75</v>
      </c>
      <c r="I335" s="25">
        <v>16674319</v>
      </c>
      <c r="J335" s="25">
        <v>252297.890625</v>
      </c>
      <c r="K335" s="25">
        <v>70.312515258789063</v>
      </c>
      <c r="L335" s="25">
        <v>170.06398010253906</v>
      </c>
      <c r="M335" s="25">
        <f t="shared" si="12"/>
        <v>240.37649536132813</v>
      </c>
      <c r="N335" s="52">
        <f t="shared" ca="1" si="11"/>
        <v>120.37649536132813</v>
      </c>
      <c r="O335" s="52" t="str">
        <f>TEXT(VLOOKUP(ROUND(_xlfn.NUMBERVALUE(M335),-0.1),'LIST FISCAL YEAR DAYS'!$E$2:$F$2000,2,FALSE),"mm/dd/yyyy")</f>
        <v>02/25/2026</v>
      </c>
      <c r="P335" s="25">
        <v>150.15913391113281</v>
      </c>
      <c r="Q335" s="25">
        <v>27.529256820678711</v>
      </c>
      <c r="R335" s="9"/>
    </row>
    <row r="336" spans="1:18" x14ac:dyDescent="0.25">
      <c r="A336" s="9">
        <v>128034503</v>
      </c>
      <c r="B336" s="9"/>
      <c r="C336" s="9" t="s">
        <v>409</v>
      </c>
      <c r="D336" s="9" t="s">
        <v>980</v>
      </c>
      <c r="E336" s="9" t="s">
        <v>936</v>
      </c>
      <c r="F336" s="25">
        <v>119243.1015625</v>
      </c>
      <c r="G336" s="25">
        <v>1342125.125</v>
      </c>
      <c r="H336" s="25">
        <v>466822.5</v>
      </c>
      <c r="I336" s="25">
        <v>1289170.25</v>
      </c>
      <c r="J336" s="25">
        <v>43423.79296875</v>
      </c>
      <c r="K336" s="25">
        <v>116.87021636962891</v>
      </c>
      <c r="L336" s="25">
        <v>130.25634765625</v>
      </c>
      <c r="M336" s="25">
        <f t="shared" si="12"/>
        <v>247.12656402587891</v>
      </c>
      <c r="N336" s="52">
        <f t="shared" ca="1" si="11"/>
        <v>127.12656402587891</v>
      </c>
      <c r="O336" s="52" t="str">
        <f>TEXT(VLOOKUP(ROUND(_xlfn.NUMBERVALUE(M336),-0.1),'LIST FISCAL YEAR DAYS'!$E$2:$F$2000,2,FALSE),"mm/dd/yyyy")</f>
        <v>03/04/2026</v>
      </c>
      <c r="P336" s="25">
        <v>210.063232421875</v>
      </c>
      <c r="Q336" s="25">
        <v>35.152347564697266</v>
      </c>
      <c r="R336" s="9"/>
    </row>
    <row r="337" spans="1:18" x14ac:dyDescent="0.25">
      <c r="A337" s="9">
        <v>121135503</v>
      </c>
      <c r="B337" s="9"/>
      <c r="C337" s="9" t="s">
        <v>448</v>
      </c>
      <c r="D337" s="9" t="s">
        <v>980</v>
      </c>
      <c r="E337" s="9" t="s">
        <v>938</v>
      </c>
      <c r="F337" s="25">
        <v>352071</v>
      </c>
      <c r="G337" s="25">
        <v>3856124</v>
      </c>
      <c r="H337" s="25">
        <v>1133798.5</v>
      </c>
      <c r="I337" s="25">
        <v>4008088.5</v>
      </c>
      <c r="J337" s="25">
        <v>137841.640625</v>
      </c>
      <c r="K337" s="25">
        <v>131.93759155273438</v>
      </c>
      <c r="L337" s="25">
        <v>104.16570281982422</v>
      </c>
      <c r="M337" s="25">
        <f t="shared" si="12"/>
        <v>236.10329437255859</v>
      </c>
      <c r="N337" s="52">
        <f t="shared" ca="1" si="11"/>
        <v>116.10329437255859</v>
      </c>
      <c r="O337" s="52" t="str">
        <f>TEXT(VLOOKUP(ROUND(_xlfn.NUMBERVALUE(M337),-0.1),'LIST FISCAL YEAR DAYS'!$E$2:$F$2000,2,FALSE),"mm/dd/yyyy")</f>
        <v>02/21/2026</v>
      </c>
      <c r="P337" s="25">
        <v>217.76113891601563</v>
      </c>
      <c r="Q337" s="25">
        <v>43.365039825439453</v>
      </c>
      <c r="R337" s="9"/>
    </row>
    <row r="338" spans="1:18" x14ac:dyDescent="0.25">
      <c r="A338" s="9">
        <v>116604003</v>
      </c>
      <c r="B338" s="9"/>
      <c r="C338" s="9" t="s">
        <v>262</v>
      </c>
      <c r="D338" s="9" t="s">
        <v>980</v>
      </c>
      <c r="E338" s="9" t="s">
        <v>935</v>
      </c>
      <c r="F338" s="25">
        <v>201790.203125</v>
      </c>
      <c r="G338" s="25">
        <v>1783504.125</v>
      </c>
      <c r="H338" s="25">
        <v>835651.9375</v>
      </c>
      <c r="I338" s="25">
        <v>1679283.625</v>
      </c>
      <c r="J338" s="25">
        <v>135827.09375</v>
      </c>
      <c r="K338" s="25">
        <v>148.93154907226563</v>
      </c>
      <c r="L338" s="25">
        <v>60.388599395751953</v>
      </c>
      <c r="M338" s="25">
        <f t="shared" si="12"/>
        <v>209.32014846801758</v>
      </c>
      <c r="N338" s="52">
        <f t="shared" ca="1" si="11"/>
        <v>89.320148468017578</v>
      </c>
      <c r="O338" s="52" t="str">
        <f>TEXT(VLOOKUP(ROUND(_xlfn.NUMBERVALUE(M338),-0.1),'LIST FISCAL YEAR DAYS'!$E$2:$F$2000,2,FALSE),"mm/dd/yyyy")</f>
        <v>01/25/2026</v>
      </c>
      <c r="P338" s="25">
        <v>106.67975616455078</v>
      </c>
      <c r="Q338" s="25">
        <v>24.269718170166016</v>
      </c>
      <c r="R338" s="9"/>
    </row>
    <row r="339" spans="1:18" x14ac:dyDescent="0.25">
      <c r="A339" s="9">
        <v>107654903</v>
      </c>
      <c r="B339" s="9"/>
      <c r="C339" s="9" t="s">
        <v>238</v>
      </c>
      <c r="D339" s="9" t="s">
        <v>980</v>
      </c>
      <c r="E339" s="9" t="s">
        <v>931</v>
      </c>
      <c r="F339" s="25">
        <v>196439.703125</v>
      </c>
      <c r="G339" s="25">
        <v>1825793.125</v>
      </c>
      <c r="H339" s="25">
        <v>663924.8125</v>
      </c>
      <c r="I339" s="25">
        <v>1483595</v>
      </c>
      <c r="J339" s="25">
        <v>92255.109375</v>
      </c>
      <c r="K339" s="25">
        <v>163.16691589355469</v>
      </c>
      <c r="L339" s="25">
        <v>107.95421600341797</v>
      </c>
      <c r="M339" s="25">
        <f t="shared" si="12"/>
        <v>271.12113189697266</v>
      </c>
      <c r="N339" s="52">
        <f t="shared" ca="1" si="11"/>
        <v>151.12113189697266</v>
      </c>
      <c r="O339" s="52" t="str">
        <f>TEXT(VLOOKUP(ROUND(_xlfn.NUMBERVALUE(M339),-0.1),'LIST FISCAL YEAR DAYS'!$E$2:$F$2000,2,FALSE),"mm/dd/yyyy")</f>
        <v>03/28/2026</v>
      </c>
      <c r="P339" s="25">
        <v>125.18443298339844</v>
      </c>
      <c r="Q339" s="25">
        <v>23.410871505737305</v>
      </c>
      <c r="R339" s="9"/>
    </row>
    <row r="340" spans="1:18" x14ac:dyDescent="0.25">
      <c r="A340" s="9">
        <v>116493503</v>
      </c>
      <c r="B340" s="9"/>
      <c r="C340" s="9" t="s">
        <v>107</v>
      </c>
      <c r="D340" s="9" t="s">
        <v>980</v>
      </c>
      <c r="E340" s="9" t="s">
        <v>939</v>
      </c>
      <c r="F340" s="25">
        <v>155776.796875</v>
      </c>
      <c r="G340" s="25">
        <v>2097228.25</v>
      </c>
      <c r="H340" s="25">
        <v>546061.4375</v>
      </c>
      <c r="I340" s="25">
        <v>1847605.5</v>
      </c>
      <c r="J340" s="25">
        <v>64423.515625</v>
      </c>
      <c r="K340" s="25">
        <v>90.206314086914063</v>
      </c>
      <c r="L340" s="25">
        <v>137.01634216308594</v>
      </c>
      <c r="M340" s="25">
        <f t="shared" si="12"/>
        <v>227.22265625</v>
      </c>
      <c r="N340" s="52">
        <f t="shared" ca="1" si="11"/>
        <v>107.22265625</v>
      </c>
      <c r="O340" s="52" t="str">
        <f>TEXT(VLOOKUP(ROUND(_xlfn.NUMBERVALUE(M340),-0.1),'LIST FISCAL YEAR DAYS'!$E$2:$F$2000,2,FALSE),"mm/dd/yyyy")</f>
        <v>02/12/2026</v>
      </c>
      <c r="P340" s="25">
        <v>201.72023010253906</v>
      </c>
      <c r="Q340" s="25">
        <v>35.058967590332031</v>
      </c>
      <c r="R340" s="9"/>
    </row>
    <row r="341" spans="1:18" x14ac:dyDescent="0.25">
      <c r="A341" s="9">
        <v>112015203</v>
      </c>
      <c r="B341" s="9"/>
      <c r="C341" s="9" t="s">
        <v>326</v>
      </c>
      <c r="D341" s="9" t="s">
        <v>980</v>
      </c>
      <c r="E341" s="9" t="s">
        <v>937</v>
      </c>
      <c r="F341" s="25">
        <v>244423.5</v>
      </c>
      <c r="G341" s="25">
        <v>2758328.5</v>
      </c>
      <c r="H341" s="25">
        <v>900635</v>
      </c>
      <c r="I341" s="25">
        <v>2774346.75</v>
      </c>
      <c r="J341" s="25">
        <v>112105.1640625</v>
      </c>
      <c r="K341" s="25">
        <v>148.26182556152344</v>
      </c>
      <c r="L341" s="25">
        <v>105.22314453125</v>
      </c>
      <c r="M341" s="25">
        <f t="shared" si="12"/>
        <v>253.48497009277344</v>
      </c>
      <c r="N341" s="52">
        <f t="shared" ref="N341:N404" ca="1" si="13">IF(M341-$N$2&gt;0,M341-$N$2,"Out")</f>
        <v>133.48497009277344</v>
      </c>
      <c r="O341" s="52" t="str">
        <f>TEXT(VLOOKUP(ROUND(_xlfn.NUMBERVALUE(M341),-0.1),'LIST FISCAL YEAR DAYS'!$E$2:$F$2000,2,FALSE),"mm/dd/yyyy")</f>
        <v>03/10/2026</v>
      </c>
      <c r="P341" s="25">
        <v>226.74693298339844</v>
      </c>
      <c r="Q341" s="25">
        <v>39.252109527587891</v>
      </c>
      <c r="R341" s="9"/>
    </row>
    <row r="342" spans="1:18" x14ac:dyDescent="0.25">
      <c r="A342" s="9">
        <v>115224003</v>
      </c>
      <c r="B342" s="9"/>
      <c r="C342" s="9" t="s">
        <v>39</v>
      </c>
      <c r="D342" s="9" t="s">
        <v>980</v>
      </c>
      <c r="E342" s="9" t="s">
        <v>937</v>
      </c>
      <c r="F342" s="25">
        <v>442208.25</v>
      </c>
      <c r="G342" s="25">
        <v>4379066.5</v>
      </c>
      <c r="H342" s="25">
        <v>1606194</v>
      </c>
      <c r="I342" s="25">
        <v>4286688.5</v>
      </c>
      <c r="J342" s="25">
        <v>191390.71875</v>
      </c>
      <c r="K342" s="25">
        <v>184.62063598632813</v>
      </c>
      <c r="L342" s="25">
        <v>66.529624938964844</v>
      </c>
      <c r="M342" s="25">
        <f t="shared" si="12"/>
        <v>251.15026092529297</v>
      </c>
      <c r="N342" s="52">
        <f t="shared" ca="1" si="13"/>
        <v>131.15026092529297</v>
      </c>
      <c r="O342" s="52" t="str">
        <f>TEXT(VLOOKUP(ROUND(_xlfn.NUMBERVALUE(M342),-0.1),'LIST FISCAL YEAR DAYS'!$E$2:$F$2000,2,FALSE),"mm/dd/yyyy")</f>
        <v>03/08/2026</v>
      </c>
      <c r="P342" s="25">
        <v>109.07586669921875</v>
      </c>
      <c r="Q342" s="25">
        <v>17.563669204711914</v>
      </c>
      <c r="R342" s="9"/>
    </row>
    <row r="343" spans="1:18" x14ac:dyDescent="0.25">
      <c r="A343" s="9">
        <v>123464502</v>
      </c>
      <c r="B343" s="9"/>
      <c r="C343" s="9" t="s">
        <v>467</v>
      </c>
      <c r="D343" s="9" t="s">
        <v>980</v>
      </c>
      <c r="E343" s="9" t="s">
        <v>940</v>
      </c>
      <c r="F343" s="25">
        <v>529516.5</v>
      </c>
      <c r="G343" s="25">
        <v>5386086</v>
      </c>
      <c r="H343" s="25">
        <v>6307901</v>
      </c>
      <c r="I343" s="25">
        <v>4475432</v>
      </c>
      <c r="J343" s="25">
        <v>836914.6875</v>
      </c>
      <c r="K343" s="25">
        <v>307.45578002929688</v>
      </c>
      <c r="L343" s="25">
        <v>21.670978546142578</v>
      </c>
      <c r="M343" s="25">
        <f t="shared" si="12"/>
        <v>329.12675857543945</v>
      </c>
      <c r="N343" s="52">
        <f t="shared" ca="1" si="13"/>
        <v>209.12675857543945</v>
      </c>
      <c r="O343" s="52" t="str">
        <f>TEXT(VLOOKUP(ROUND(_xlfn.NUMBERVALUE(M343),-0.1),'LIST FISCAL YEAR DAYS'!$E$2:$F$2000,2,FALSE),"mm/dd/yyyy")</f>
        <v>05/25/2026</v>
      </c>
      <c r="P343" s="25">
        <v>146.81869506835938</v>
      </c>
      <c r="Q343" s="25">
        <v>30.565338134765625</v>
      </c>
      <c r="R343" s="9"/>
    </row>
    <row r="344" spans="1:18" x14ac:dyDescent="0.25">
      <c r="A344" s="9">
        <v>123464603</v>
      </c>
      <c r="B344" s="9"/>
      <c r="C344" s="9" t="s">
        <v>330</v>
      </c>
      <c r="D344" s="9" t="s">
        <v>980</v>
      </c>
      <c r="E344" s="9" t="s">
        <v>940</v>
      </c>
      <c r="F344" s="25">
        <v>163504.796875</v>
      </c>
      <c r="G344" s="25">
        <v>1942412</v>
      </c>
      <c r="H344" s="25">
        <v>1114488.875</v>
      </c>
      <c r="I344" s="25">
        <v>1885167</v>
      </c>
      <c r="J344" s="25">
        <v>155697.28125</v>
      </c>
      <c r="K344" s="25">
        <v>278.03549194335938</v>
      </c>
      <c r="L344" s="25">
        <v>33.268829345703125</v>
      </c>
      <c r="M344" s="25">
        <f t="shared" si="12"/>
        <v>311.3043212890625</v>
      </c>
      <c r="N344" s="52">
        <f t="shared" ca="1" si="13"/>
        <v>191.3043212890625</v>
      </c>
      <c r="O344" s="52" t="str">
        <f>TEXT(VLOOKUP(ROUND(_xlfn.NUMBERVALUE(M344),-0.1),'LIST FISCAL YEAR DAYS'!$E$2:$F$2000,2,FALSE),"mm/dd/yyyy")</f>
        <v>05/07/2026</v>
      </c>
      <c r="P344" s="25">
        <v>102.18582153320313</v>
      </c>
      <c r="Q344" s="25">
        <v>18.941198348999023</v>
      </c>
      <c r="R344" s="9"/>
    </row>
    <row r="345" spans="1:18" x14ac:dyDescent="0.25">
      <c r="A345" s="9">
        <v>117414203</v>
      </c>
      <c r="B345" s="9"/>
      <c r="C345" s="9" t="s">
        <v>437</v>
      </c>
      <c r="D345" s="9" t="s">
        <v>980</v>
      </c>
      <c r="E345" s="9" t="s">
        <v>935</v>
      </c>
      <c r="F345" s="25">
        <v>150733.34375</v>
      </c>
      <c r="G345" s="25">
        <v>1865383.875</v>
      </c>
      <c r="H345" s="25">
        <v>603938.125</v>
      </c>
      <c r="I345" s="25">
        <v>1946659</v>
      </c>
      <c r="J345" s="25">
        <v>73785.1640625</v>
      </c>
      <c r="K345" s="25">
        <v>147.55088806152344</v>
      </c>
      <c r="L345" s="25">
        <v>133.62709045410156</v>
      </c>
      <c r="M345" s="25">
        <f t="shared" si="12"/>
        <v>281.177978515625</v>
      </c>
      <c r="N345" s="52">
        <f t="shared" ca="1" si="13"/>
        <v>161.177978515625</v>
      </c>
      <c r="O345" s="52" t="str">
        <f>TEXT(VLOOKUP(ROUND(_xlfn.NUMBERVALUE(M345),-0.1),'LIST FISCAL YEAR DAYS'!$E$2:$F$2000,2,FALSE),"mm/dd/yyyy")</f>
        <v>04/07/2026</v>
      </c>
      <c r="P345" s="25">
        <v>255.55667114257813</v>
      </c>
      <c r="Q345" s="25">
        <v>47.984851837158203</v>
      </c>
      <c r="R345" s="9"/>
    </row>
    <row r="346" spans="1:18" x14ac:dyDescent="0.25">
      <c r="A346" s="9">
        <v>129544503</v>
      </c>
      <c r="B346" s="9"/>
      <c r="C346" s="9" t="s">
        <v>291</v>
      </c>
      <c r="D346" s="9" t="s">
        <v>980</v>
      </c>
      <c r="E346" s="9" t="s">
        <v>938</v>
      </c>
      <c r="F346" s="25">
        <v>226756.046875</v>
      </c>
      <c r="G346" s="25">
        <v>2628161.5</v>
      </c>
      <c r="H346" s="25">
        <v>791820.5</v>
      </c>
      <c r="I346" s="25">
        <v>2572727.5</v>
      </c>
      <c r="J346" s="25">
        <v>64472.45703125</v>
      </c>
      <c r="K346" s="25">
        <v>62.581096649169922</v>
      </c>
      <c r="L346" s="25">
        <v>55.048778533935547</v>
      </c>
      <c r="M346" s="25">
        <f t="shared" si="12"/>
        <v>117.62987518310547</v>
      </c>
      <c r="N346" s="52" t="str">
        <f t="shared" ca="1" si="13"/>
        <v>Out</v>
      </c>
      <c r="O346" s="52" t="str">
        <f>TEXT(VLOOKUP(ROUND(_xlfn.NUMBERVALUE(M346),-0.1),'LIST FISCAL YEAR DAYS'!$E$2:$F$2000,2,FALSE),"mm/dd/yyyy")</f>
        <v>10/26/2025</v>
      </c>
      <c r="P346" s="25">
        <v>128.3714599609375</v>
      </c>
      <c r="Q346" s="25">
        <v>38.003505706787109</v>
      </c>
      <c r="R346" s="9"/>
    </row>
    <row r="347" spans="1:18" x14ac:dyDescent="0.25">
      <c r="A347" s="9">
        <v>113364403</v>
      </c>
      <c r="B347" s="9"/>
      <c r="C347" s="9" t="s">
        <v>89</v>
      </c>
      <c r="D347" s="9" t="s">
        <v>980</v>
      </c>
      <c r="E347" s="9" t="s">
        <v>937</v>
      </c>
      <c r="F347" s="25">
        <v>289356.3125</v>
      </c>
      <c r="G347" s="25">
        <v>3091126.5</v>
      </c>
      <c r="H347" s="25">
        <v>1255539.625</v>
      </c>
      <c r="I347" s="25">
        <v>2905322</v>
      </c>
      <c r="J347" s="25">
        <v>171197.859375</v>
      </c>
      <c r="K347" s="25">
        <v>225.83505249023438</v>
      </c>
      <c r="L347" s="25">
        <v>161.87870788574219</v>
      </c>
      <c r="M347" s="25">
        <f t="shared" si="12"/>
        <v>387.71376037597656</v>
      </c>
      <c r="N347" s="52">
        <f t="shared" ca="1" si="13"/>
        <v>267.71376037597656</v>
      </c>
      <c r="O347" s="52" t="str">
        <f>TEXT(VLOOKUP(ROUND(_xlfn.NUMBERVALUE(M347),-0.1),'LIST FISCAL YEAR DAYS'!$E$2:$F$2000,2,FALSE),"mm/dd/yyyy")</f>
        <v>07/23/2026</v>
      </c>
      <c r="P347" s="25">
        <v>102.8734130859375</v>
      </c>
      <c r="Q347" s="25">
        <v>17.496671676635742</v>
      </c>
      <c r="R347" s="9"/>
    </row>
    <row r="348" spans="1:18" x14ac:dyDescent="0.25">
      <c r="A348" s="9">
        <v>113364503</v>
      </c>
      <c r="B348" s="9"/>
      <c r="C348" s="9" t="s">
        <v>452</v>
      </c>
      <c r="D348" s="9" t="s">
        <v>980</v>
      </c>
      <c r="E348" s="9" t="s">
        <v>937</v>
      </c>
      <c r="F348" s="25">
        <v>467636.25</v>
      </c>
      <c r="G348" s="25">
        <v>4812268.5</v>
      </c>
      <c r="H348" s="25">
        <v>2293650.25</v>
      </c>
      <c r="I348" s="25">
        <v>4764469</v>
      </c>
      <c r="J348" s="25">
        <v>303748.28125</v>
      </c>
      <c r="K348" s="25">
        <v>252.19596862792969</v>
      </c>
      <c r="L348" s="25">
        <v>70.170738220214844</v>
      </c>
      <c r="M348" s="25">
        <f t="shared" si="12"/>
        <v>322.36670684814453</v>
      </c>
      <c r="N348" s="52">
        <f t="shared" ca="1" si="13"/>
        <v>202.36670684814453</v>
      </c>
      <c r="O348" s="52" t="str">
        <f>TEXT(VLOOKUP(ROUND(_xlfn.NUMBERVALUE(M348),-0.1),'LIST FISCAL YEAR DAYS'!$E$2:$F$2000,2,FALSE),"mm/dd/yyyy")</f>
        <v>05/18/2026</v>
      </c>
      <c r="P348" s="25">
        <v>239.07215881347656</v>
      </c>
      <c r="Q348" s="25">
        <v>43.155296325683594</v>
      </c>
      <c r="R348" s="9"/>
    </row>
    <row r="349" spans="1:18" x14ac:dyDescent="0.25">
      <c r="A349" s="9">
        <v>128325203</v>
      </c>
      <c r="B349" s="9"/>
      <c r="C349" s="9" t="s">
        <v>21</v>
      </c>
      <c r="D349" s="9" t="s">
        <v>980</v>
      </c>
      <c r="E349" s="9" t="s">
        <v>936</v>
      </c>
      <c r="F349" s="25">
        <v>218875.046875</v>
      </c>
      <c r="G349" s="25">
        <v>2785177.5</v>
      </c>
      <c r="H349" s="25">
        <v>820276.4375</v>
      </c>
      <c r="I349" s="25">
        <v>2544222.5</v>
      </c>
      <c r="J349" s="25">
        <v>75305.921875</v>
      </c>
      <c r="K349" s="25">
        <v>77.285957336425781</v>
      </c>
      <c r="L349" s="25">
        <v>53.566795349121094</v>
      </c>
      <c r="M349" s="25">
        <f t="shared" si="12"/>
        <v>130.85275268554688</v>
      </c>
      <c r="N349" s="52">
        <f t="shared" ca="1" si="13"/>
        <v>10.852752685546875</v>
      </c>
      <c r="O349" s="52" t="str">
        <f>TEXT(VLOOKUP(ROUND(_xlfn.NUMBERVALUE(M349),-0.1),'LIST FISCAL YEAR DAYS'!$E$2:$F$2000,2,FALSE),"mm/dd/yyyy")</f>
        <v>11/08/2025</v>
      </c>
      <c r="P349" s="25">
        <v>277.03985595703125</v>
      </c>
      <c r="Q349" s="25">
        <v>45.202644348144531</v>
      </c>
      <c r="R349" s="9"/>
    </row>
    <row r="350" spans="1:18" x14ac:dyDescent="0.25">
      <c r="A350" s="9">
        <v>125235502</v>
      </c>
      <c r="B350" s="9"/>
      <c r="C350" s="9" t="s">
        <v>55</v>
      </c>
      <c r="D350" s="9" t="s">
        <v>980</v>
      </c>
      <c r="E350" s="9" t="s">
        <v>941</v>
      </c>
      <c r="F350" s="25">
        <v>271047.59375</v>
      </c>
      <c r="G350" s="25">
        <v>2086543.375</v>
      </c>
      <c r="H350" s="25">
        <v>1923182.625</v>
      </c>
      <c r="I350" s="25">
        <v>1824177.75</v>
      </c>
      <c r="J350" s="25">
        <v>278862.75</v>
      </c>
      <c r="K350" s="25">
        <v>297.30474853515625</v>
      </c>
      <c r="L350" s="25">
        <v>59.867202758789063</v>
      </c>
      <c r="M350" s="25">
        <f t="shared" si="12"/>
        <v>357.17195129394531</v>
      </c>
      <c r="N350" s="52">
        <f t="shared" ca="1" si="13"/>
        <v>237.17195129394531</v>
      </c>
      <c r="O350" s="52" t="str">
        <f>TEXT(VLOOKUP(ROUND(_xlfn.NUMBERVALUE(M350),-0.1),'LIST FISCAL YEAR DAYS'!$E$2:$F$2000,2,FALSE),"mm/dd/yyyy")</f>
        <v>06/22/2026</v>
      </c>
      <c r="P350" s="25">
        <v>75.200157165527344</v>
      </c>
      <c r="Q350" s="25">
        <v>11.524662971496582</v>
      </c>
      <c r="R350" s="9"/>
    </row>
    <row r="351" spans="1:18" x14ac:dyDescent="0.25">
      <c r="A351" s="9">
        <v>104105003</v>
      </c>
      <c r="B351" s="9"/>
      <c r="C351" s="9" t="s">
        <v>428</v>
      </c>
      <c r="D351" s="9" t="s">
        <v>980</v>
      </c>
      <c r="E351" s="9" t="s">
        <v>933</v>
      </c>
      <c r="F351" s="25">
        <v>198828.453125</v>
      </c>
      <c r="G351" s="25">
        <v>1825564.125</v>
      </c>
      <c r="H351" s="25">
        <v>1133618.125</v>
      </c>
      <c r="I351" s="25">
        <v>1569602.75</v>
      </c>
      <c r="J351" s="25">
        <v>148195.171875</v>
      </c>
      <c r="K351" s="25">
        <v>222.21881103515625</v>
      </c>
      <c r="L351" s="25">
        <v>61.789005279541016</v>
      </c>
      <c r="M351" s="25">
        <f t="shared" si="12"/>
        <v>284.00781631469727</v>
      </c>
      <c r="N351" s="52">
        <f t="shared" ca="1" si="13"/>
        <v>164.00781631469727</v>
      </c>
      <c r="O351" s="52" t="str">
        <f>TEXT(VLOOKUP(ROUND(_xlfn.NUMBERVALUE(M351),-0.1),'LIST FISCAL YEAR DAYS'!$E$2:$F$2000,2,FALSE),"mm/dd/yyyy")</f>
        <v>04/10/2026</v>
      </c>
      <c r="P351" s="25">
        <v>124.20506286621094</v>
      </c>
      <c r="Q351" s="25">
        <v>29.076913833618164</v>
      </c>
      <c r="R351" s="9"/>
    </row>
    <row r="352" spans="1:18" x14ac:dyDescent="0.25">
      <c r="A352" s="9">
        <v>101633903</v>
      </c>
      <c r="B352" s="9"/>
      <c r="C352" s="9" t="s">
        <v>132</v>
      </c>
      <c r="D352" s="9" t="s">
        <v>980</v>
      </c>
      <c r="E352" s="9" t="s">
        <v>931</v>
      </c>
      <c r="F352" s="25">
        <v>259708.203125</v>
      </c>
      <c r="G352" s="25">
        <v>2880885</v>
      </c>
      <c r="H352" s="25">
        <v>823747.5</v>
      </c>
      <c r="I352" s="25">
        <v>2696409.75</v>
      </c>
      <c r="J352" s="25">
        <v>91639.34375</v>
      </c>
      <c r="K352" s="25">
        <v>125.75130462646484</v>
      </c>
      <c r="L352" s="25">
        <v>63.169822692871094</v>
      </c>
      <c r="M352" s="25">
        <f t="shared" si="12"/>
        <v>188.92112731933594</v>
      </c>
      <c r="N352" s="52">
        <f t="shared" ca="1" si="13"/>
        <v>68.921127319335938</v>
      </c>
      <c r="O352" s="52" t="str">
        <f>TEXT(VLOOKUP(ROUND(_xlfn.NUMBERVALUE(M352),-0.1),'LIST FISCAL YEAR DAYS'!$E$2:$F$2000,2,FALSE),"mm/dd/yyyy")</f>
        <v>01/05/2026</v>
      </c>
      <c r="P352" s="25">
        <v>83.426498413085938</v>
      </c>
      <c r="Q352" s="25">
        <v>13.168481826782227</v>
      </c>
      <c r="R352" s="9"/>
    </row>
    <row r="353" spans="1:18" x14ac:dyDescent="0.25">
      <c r="A353" s="9">
        <v>103026002</v>
      </c>
      <c r="B353" s="9"/>
      <c r="C353" s="9" t="s">
        <v>285</v>
      </c>
      <c r="D353" s="9" t="s">
        <v>980</v>
      </c>
      <c r="E353" s="9" t="s">
        <v>932</v>
      </c>
      <c r="F353" s="25">
        <v>778313.25</v>
      </c>
      <c r="G353" s="25">
        <v>10685784</v>
      </c>
      <c r="H353" s="25">
        <v>2360923</v>
      </c>
      <c r="I353" s="25">
        <v>11186466</v>
      </c>
      <c r="J353" s="25">
        <v>212909.28125</v>
      </c>
      <c r="K353" s="25">
        <v>64.917488098144531</v>
      </c>
      <c r="L353" s="25">
        <v>115.25013732910156</v>
      </c>
      <c r="M353" s="25">
        <f t="shared" si="12"/>
        <v>180.16762542724609</v>
      </c>
      <c r="N353" s="52">
        <f t="shared" ca="1" si="13"/>
        <v>60.167625427246094</v>
      </c>
      <c r="O353" s="52" t="str">
        <f>TEXT(VLOOKUP(ROUND(_xlfn.NUMBERVALUE(M353),-0.1),'LIST FISCAL YEAR DAYS'!$E$2:$F$2000,2,FALSE),"mm/dd/yyyy")</f>
        <v>12/27/2025</v>
      </c>
      <c r="P353" s="25">
        <v>140.61260986328125</v>
      </c>
      <c r="Q353" s="25">
        <v>27.971986770629883</v>
      </c>
      <c r="R353" s="9"/>
    </row>
    <row r="354" spans="1:18" x14ac:dyDescent="0.25">
      <c r="A354" s="9">
        <v>115216503</v>
      </c>
      <c r="B354" s="9"/>
      <c r="C354" s="9" t="s">
        <v>109</v>
      </c>
      <c r="D354" s="9" t="s">
        <v>980</v>
      </c>
      <c r="E354" s="9" t="s">
        <v>937</v>
      </c>
      <c r="F354" s="25">
        <v>421239.4375</v>
      </c>
      <c r="G354" s="25">
        <v>3888684.75</v>
      </c>
      <c r="H354" s="25">
        <v>1886848</v>
      </c>
      <c r="I354" s="25">
        <v>3802733.75</v>
      </c>
      <c r="J354" s="25">
        <v>235313.25</v>
      </c>
      <c r="K354" s="25">
        <v>216.3526611328125</v>
      </c>
      <c r="L354" s="25">
        <v>82.927619934082031</v>
      </c>
      <c r="M354" s="25">
        <f t="shared" si="12"/>
        <v>299.28028106689453</v>
      </c>
      <c r="N354" s="52">
        <f t="shared" ca="1" si="13"/>
        <v>179.28028106689453</v>
      </c>
      <c r="O354" s="52" t="str">
        <f>TEXT(VLOOKUP(ROUND(_xlfn.NUMBERVALUE(M354),-0.1),'LIST FISCAL YEAR DAYS'!$E$2:$F$2000,2,FALSE),"mm/dd/yyyy")</f>
        <v>04/25/2026</v>
      </c>
      <c r="P354" s="25">
        <v>103.04888153076172</v>
      </c>
      <c r="Q354" s="25">
        <v>25.74810791015625</v>
      </c>
      <c r="R354" s="9"/>
    </row>
    <row r="355" spans="1:18" x14ac:dyDescent="0.25">
      <c r="A355" s="9">
        <v>104435003</v>
      </c>
      <c r="B355" s="9"/>
      <c r="C355" s="9" t="s">
        <v>432</v>
      </c>
      <c r="D355" s="9" t="s">
        <v>980</v>
      </c>
      <c r="E355" s="9" t="s">
        <v>933</v>
      </c>
      <c r="F355" s="25">
        <v>169708.5</v>
      </c>
      <c r="G355" s="25">
        <v>1832727.375</v>
      </c>
      <c r="H355" s="25">
        <v>506277.25</v>
      </c>
      <c r="I355" s="25">
        <v>1787954</v>
      </c>
      <c r="J355" s="25">
        <v>63825.20703125</v>
      </c>
      <c r="K355" s="25">
        <v>90.207305908203125</v>
      </c>
      <c r="L355" s="25">
        <v>10.794167518615723</v>
      </c>
      <c r="M355" s="25">
        <f t="shared" si="12"/>
        <v>101.00147342681885</v>
      </c>
      <c r="N355" s="52" t="str">
        <f t="shared" ca="1" si="13"/>
        <v>Out</v>
      </c>
      <c r="O355" s="52" t="str">
        <f>TEXT(VLOOKUP(ROUND(_xlfn.NUMBERVALUE(M355),-0.1),'LIST FISCAL YEAR DAYS'!$E$2:$F$2000,2,FALSE),"mm/dd/yyyy")</f>
        <v>10/09/2025</v>
      </c>
      <c r="P355" s="25">
        <v>179.74575805664063</v>
      </c>
      <c r="Q355" s="25">
        <v>54.925178527832031</v>
      </c>
      <c r="R355" s="9"/>
    </row>
    <row r="356" spans="1:18" x14ac:dyDescent="0.25">
      <c r="A356" s="9">
        <v>123465303</v>
      </c>
      <c r="B356" s="9"/>
      <c r="C356" s="9" t="s">
        <v>63</v>
      </c>
      <c r="D356" s="9" t="s">
        <v>980</v>
      </c>
      <c r="E356" s="9" t="s">
        <v>940</v>
      </c>
      <c r="F356" s="25">
        <v>418159.8125</v>
      </c>
      <c r="G356" s="25">
        <v>3699033.5</v>
      </c>
      <c r="H356" s="25">
        <v>2422148.5</v>
      </c>
      <c r="I356" s="25">
        <v>3293738</v>
      </c>
      <c r="J356" s="25">
        <v>340309.5</v>
      </c>
      <c r="K356" s="25">
        <v>258.66256713867188</v>
      </c>
      <c r="L356" s="25">
        <v>27.584880828857422</v>
      </c>
      <c r="M356" s="25">
        <f t="shared" si="12"/>
        <v>286.2474479675293</v>
      </c>
      <c r="N356" s="52">
        <f t="shared" ca="1" si="13"/>
        <v>166.2474479675293</v>
      </c>
      <c r="O356" s="52" t="str">
        <f>TEXT(VLOOKUP(ROUND(_xlfn.NUMBERVALUE(M356),-0.1),'LIST FISCAL YEAR DAYS'!$E$2:$F$2000,2,FALSE),"mm/dd/yyyy")</f>
        <v>04/12/2026</v>
      </c>
      <c r="P356" s="25">
        <v>69.131683349609375</v>
      </c>
      <c r="Q356" s="25">
        <v>10.171048164367676</v>
      </c>
      <c r="R356" s="9"/>
    </row>
    <row r="357" spans="1:18" x14ac:dyDescent="0.25">
      <c r="A357" s="9">
        <v>108565203</v>
      </c>
      <c r="B357" s="9"/>
      <c r="C357" s="9" t="s">
        <v>134</v>
      </c>
      <c r="D357" s="9" t="s">
        <v>980</v>
      </c>
      <c r="E357" s="9" t="s">
        <v>936</v>
      </c>
      <c r="F357" s="25">
        <v>117190.796875</v>
      </c>
      <c r="G357" s="25">
        <v>1649751.125</v>
      </c>
      <c r="H357" s="25">
        <v>463247.1875</v>
      </c>
      <c r="I357" s="25">
        <v>1516161.25</v>
      </c>
      <c r="J357" s="25">
        <v>46109.59765625</v>
      </c>
      <c r="K357" s="25">
        <v>50.263698577880859</v>
      </c>
      <c r="L357" s="25">
        <v>145.13394165039063</v>
      </c>
      <c r="M357" s="25">
        <f t="shared" si="12"/>
        <v>195.39764022827148</v>
      </c>
      <c r="N357" s="52">
        <f t="shared" ca="1" si="13"/>
        <v>75.397640228271484</v>
      </c>
      <c r="O357" s="52" t="str">
        <f>TEXT(VLOOKUP(ROUND(_xlfn.NUMBERVALUE(M357),-0.1),'LIST FISCAL YEAR DAYS'!$E$2:$F$2000,2,FALSE),"mm/dd/yyyy")</f>
        <v>01/11/2026</v>
      </c>
      <c r="P357" s="25">
        <v>121.06343841552734</v>
      </c>
      <c r="Q357" s="25">
        <v>22.080318450927734</v>
      </c>
      <c r="R357" s="9"/>
    </row>
    <row r="358" spans="1:18" x14ac:dyDescent="0.25">
      <c r="A358" s="9">
        <v>119355503</v>
      </c>
      <c r="B358" s="9"/>
      <c r="C358" s="9" t="s">
        <v>461</v>
      </c>
      <c r="D358" s="9" t="s">
        <v>980</v>
      </c>
      <c r="E358" s="9" t="s">
        <v>939</v>
      </c>
      <c r="F358" s="25">
        <v>196955.546875</v>
      </c>
      <c r="G358" s="25">
        <v>2399209</v>
      </c>
      <c r="H358" s="25">
        <v>780090.0625</v>
      </c>
      <c r="I358" s="25">
        <v>2435956.5</v>
      </c>
      <c r="J358" s="25">
        <v>93724.1015625</v>
      </c>
      <c r="K358" s="25">
        <v>190.55575561523438</v>
      </c>
      <c r="L358" s="25">
        <v>35.336097717285156</v>
      </c>
      <c r="M358" s="25">
        <f t="shared" si="12"/>
        <v>225.89185333251953</v>
      </c>
      <c r="N358" s="52">
        <f t="shared" ca="1" si="13"/>
        <v>105.89185333251953</v>
      </c>
      <c r="O358" s="52" t="str">
        <f>TEXT(VLOOKUP(ROUND(_xlfn.NUMBERVALUE(M358),-0.1),'LIST FISCAL YEAR DAYS'!$E$2:$F$2000,2,FALSE),"mm/dd/yyyy")</f>
        <v>02/11/2026</v>
      </c>
      <c r="P358" s="25">
        <v>231.01600646972656</v>
      </c>
      <c r="Q358" s="25">
        <v>40.733058929443359</v>
      </c>
      <c r="R358" s="9"/>
    </row>
    <row r="359" spans="1:18" x14ac:dyDescent="0.25">
      <c r="A359" s="9">
        <v>116555003</v>
      </c>
      <c r="B359" s="9"/>
      <c r="C359" s="9" t="s">
        <v>142</v>
      </c>
      <c r="D359" s="9" t="s">
        <v>980</v>
      </c>
      <c r="E359" s="9" t="s">
        <v>935</v>
      </c>
      <c r="F359" s="25">
        <v>290203.8125</v>
      </c>
      <c r="G359" s="25">
        <v>3080959.25</v>
      </c>
      <c r="H359" s="25">
        <v>290203.8125</v>
      </c>
      <c r="I359" s="25">
        <v>3390247.25</v>
      </c>
      <c r="J359" s="25">
        <v>112373.9140625</v>
      </c>
      <c r="K359" s="25">
        <v>104.14511871337891</v>
      </c>
      <c r="L359" s="25">
        <v>65.150398254394531</v>
      </c>
      <c r="M359" s="25">
        <f t="shared" si="12"/>
        <v>169.29551696777344</v>
      </c>
      <c r="N359" s="52">
        <f t="shared" ca="1" si="13"/>
        <v>49.295516967773438</v>
      </c>
      <c r="O359" s="52" t="str">
        <f>TEXT(VLOOKUP(ROUND(_xlfn.NUMBERVALUE(M359),-0.1),'LIST FISCAL YEAR DAYS'!$E$2:$F$2000,2,FALSE),"mm/dd/yyyy")</f>
        <v>12/16/2025</v>
      </c>
      <c r="P359" s="25">
        <v>145.37330627441406</v>
      </c>
      <c r="Q359" s="25">
        <v>37.026905059814453</v>
      </c>
      <c r="R359" s="9"/>
    </row>
    <row r="360" spans="1:18" x14ac:dyDescent="0.25">
      <c r="A360" s="9">
        <v>115226003</v>
      </c>
      <c r="B360" s="9"/>
      <c r="C360" s="9" t="s">
        <v>35</v>
      </c>
      <c r="D360" s="9" t="s">
        <v>980</v>
      </c>
      <c r="E360" s="9" t="s">
        <v>937</v>
      </c>
      <c r="F360" s="25">
        <v>342200.25</v>
      </c>
      <c r="G360" s="25">
        <v>3372932</v>
      </c>
      <c r="H360" s="25">
        <v>1244225.625</v>
      </c>
      <c r="I360" s="25">
        <v>3395930</v>
      </c>
      <c r="J360" s="25">
        <v>151480.3125</v>
      </c>
      <c r="K360" s="25">
        <v>175.99470520019531</v>
      </c>
      <c r="L360" s="25">
        <v>108.54939270019531</v>
      </c>
      <c r="M360" s="25">
        <f t="shared" si="12"/>
        <v>284.54409790039063</v>
      </c>
      <c r="N360" s="52">
        <f t="shared" ca="1" si="13"/>
        <v>164.54409790039063</v>
      </c>
      <c r="O360" s="52" t="str">
        <f>TEXT(VLOOKUP(ROUND(_xlfn.NUMBERVALUE(M360),-0.1),'LIST FISCAL YEAR DAYS'!$E$2:$F$2000,2,FALSE),"mm/dd/yyyy")</f>
        <v>04/11/2026</v>
      </c>
      <c r="P360" s="25">
        <v>110.66361999511719</v>
      </c>
      <c r="Q360" s="25">
        <v>28.119728088378906</v>
      </c>
      <c r="R360" s="9"/>
    </row>
    <row r="361" spans="1:18" x14ac:dyDescent="0.25">
      <c r="A361" s="9">
        <v>127045303</v>
      </c>
      <c r="B361" s="9"/>
      <c r="C361" s="9" t="s">
        <v>408</v>
      </c>
      <c r="D361" s="9" t="s">
        <v>980</v>
      </c>
      <c r="E361" s="9" t="s">
        <v>933</v>
      </c>
      <c r="F361" s="25">
        <v>50433.1484375</v>
      </c>
      <c r="G361" s="25">
        <v>833884.6875</v>
      </c>
      <c r="H361" s="25">
        <v>133621.421875</v>
      </c>
      <c r="I361" s="25">
        <v>864356.0625</v>
      </c>
      <c r="J361" s="25">
        <v>18401.9453125</v>
      </c>
      <c r="K361" s="25">
        <v>29.365047454833984</v>
      </c>
      <c r="L361" s="25">
        <v>194.262451171875</v>
      </c>
      <c r="M361" s="25">
        <f t="shared" si="12"/>
        <v>223.62749862670898</v>
      </c>
      <c r="N361" s="52">
        <f t="shared" ca="1" si="13"/>
        <v>103.62749862670898</v>
      </c>
      <c r="O361" s="52" t="str">
        <f>TEXT(VLOOKUP(ROUND(_xlfn.NUMBERVALUE(M361),-0.1),'LIST FISCAL YEAR DAYS'!$E$2:$F$2000,2,FALSE),"mm/dd/yyyy")</f>
        <v>02/09/2026</v>
      </c>
      <c r="P361" s="25">
        <v>144.98341369628906</v>
      </c>
      <c r="Q361" s="25">
        <v>24.286279678344727</v>
      </c>
      <c r="R361" s="9"/>
    </row>
    <row r="362" spans="1:18" x14ac:dyDescent="0.25">
      <c r="A362" s="9">
        <v>111444602</v>
      </c>
      <c r="B362" s="9"/>
      <c r="C362" s="9" t="s">
        <v>446</v>
      </c>
      <c r="D362" s="9" t="s">
        <v>980</v>
      </c>
      <c r="E362" s="9" t="s">
        <v>935</v>
      </c>
      <c r="F362" s="25">
        <v>674802.625</v>
      </c>
      <c r="G362" s="25">
        <v>9313228</v>
      </c>
      <c r="H362" s="25">
        <v>2283237</v>
      </c>
      <c r="I362" s="25">
        <v>9226865</v>
      </c>
      <c r="J362" s="25">
        <v>243860.28125</v>
      </c>
      <c r="K362" s="25">
        <v>104.09344482421875</v>
      </c>
      <c r="L362" s="25">
        <v>111.19577026367188</v>
      </c>
      <c r="M362" s="25">
        <f t="shared" si="12"/>
        <v>215.28921508789063</v>
      </c>
      <c r="N362" s="52">
        <f t="shared" ca="1" si="13"/>
        <v>95.289215087890625</v>
      </c>
      <c r="O362" s="52" t="str">
        <f>TEXT(VLOOKUP(ROUND(_xlfn.NUMBERVALUE(M362),-0.1),'LIST FISCAL YEAR DAYS'!$E$2:$F$2000,2,FALSE),"mm/dd/yyyy")</f>
        <v>01/31/2026</v>
      </c>
      <c r="P362" s="25">
        <v>100.61003112792969</v>
      </c>
      <c r="Q362" s="25">
        <v>18.003057479858398</v>
      </c>
      <c r="R362" s="9"/>
    </row>
    <row r="363" spans="1:18" x14ac:dyDescent="0.25">
      <c r="A363" s="9">
        <v>116605003</v>
      </c>
      <c r="B363" s="9"/>
      <c r="C363" s="9" t="s">
        <v>166</v>
      </c>
      <c r="D363" s="9" t="s">
        <v>980</v>
      </c>
      <c r="E363" s="9" t="s">
        <v>935</v>
      </c>
      <c r="F363" s="25">
        <v>245749.203125</v>
      </c>
      <c r="G363" s="25">
        <v>2606133.25</v>
      </c>
      <c r="H363" s="25">
        <v>861323.9375</v>
      </c>
      <c r="I363" s="25">
        <v>2555261.25</v>
      </c>
      <c r="J363" s="25">
        <v>112314.5859375</v>
      </c>
      <c r="K363" s="25">
        <v>117.68292236328125</v>
      </c>
      <c r="L363" s="25">
        <v>160.41091918945313</v>
      </c>
      <c r="M363" s="25">
        <f t="shared" si="12"/>
        <v>278.09384155273438</v>
      </c>
      <c r="N363" s="52">
        <f t="shared" ca="1" si="13"/>
        <v>158.09384155273438</v>
      </c>
      <c r="O363" s="52" t="str">
        <f>TEXT(VLOOKUP(ROUND(_xlfn.NUMBERVALUE(M363),-0.1),'LIST FISCAL YEAR DAYS'!$E$2:$F$2000,2,FALSE),"mm/dd/yyyy")</f>
        <v>04/04/2026</v>
      </c>
      <c r="P363" s="25">
        <v>212.07884216308594</v>
      </c>
      <c r="Q363" s="25">
        <v>36.30267333984375</v>
      </c>
      <c r="R363" s="9"/>
    </row>
    <row r="364" spans="1:18" x14ac:dyDescent="0.25">
      <c r="A364" s="9">
        <v>105257602</v>
      </c>
      <c r="B364" s="9"/>
      <c r="C364" s="9" t="s">
        <v>378</v>
      </c>
      <c r="D364" s="9" t="s">
        <v>980</v>
      </c>
      <c r="E364" s="9" t="s">
        <v>934</v>
      </c>
      <c r="F364" s="25">
        <v>716689.0625</v>
      </c>
      <c r="G364" s="25">
        <v>5487725.5</v>
      </c>
      <c r="H364" s="25">
        <v>2561360.75</v>
      </c>
      <c r="I364" s="25">
        <v>5193764</v>
      </c>
      <c r="J364" s="25">
        <v>307467.6875</v>
      </c>
      <c r="K364" s="25">
        <v>198.55818176269531</v>
      </c>
      <c r="L364" s="25">
        <v>69.13555908203125</v>
      </c>
      <c r="M364" s="25">
        <f t="shared" si="12"/>
        <v>267.69374084472656</v>
      </c>
      <c r="N364" s="52">
        <f t="shared" ca="1" si="13"/>
        <v>147.69374084472656</v>
      </c>
      <c r="O364" s="52" t="str">
        <f>TEXT(VLOOKUP(ROUND(_xlfn.NUMBERVALUE(M364),-0.1),'LIST FISCAL YEAR DAYS'!$E$2:$F$2000,2,FALSE),"mm/dd/yyyy")</f>
        <v>03/25/2026</v>
      </c>
      <c r="P364" s="25">
        <v>81.747390747070313</v>
      </c>
      <c r="Q364" s="25">
        <v>13.096049308776855</v>
      </c>
      <c r="R364" s="9"/>
    </row>
    <row r="365" spans="1:18" x14ac:dyDescent="0.25">
      <c r="A365" s="9">
        <v>115226103</v>
      </c>
      <c r="B365" s="9"/>
      <c r="C365" s="9" t="s">
        <v>441</v>
      </c>
      <c r="D365" s="9" t="s">
        <v>980</v>
      </c>
      <c r="E365" s="9" t="s">
        <v>937</v>
      </c>
      <c r="F365" s="25">
        <v>130199.8515625</v>
      </c>
      <c r="G365" s="25">
        <v>1329251.875</v>
      </c>
      <c r="H365" s="25">
        <v>414435.0625</v>
      </c>
      <c r="I365" s="25">
        <v>1316455.75</v>
      </c>
      <c r="J365" s="25">
        <v>50602.6796875</v>
      </c>
      <c r="K365" s="25">
        <v>124.63881683349609</v>
      </c>
      <c r="L365" s="25">
        <v>91.951393127441406</v>
      </c>
      <c r="M365" s="25">
        <f t="shared" si="12"/>
        <v>216.5902099609375</v>
      </c>
      <c r="N365" s="52">
        <f t="shared" ca="1" si="13"/>
        <v>96.5902099609375</v>
      </c>
      <c r="O365" s="52" t="str">
        <f>TEXT(VLOOKUP(ROUND(_xlfn.NUMBERVALUE(M365),-0.1),'LIST FISCAL YEAR DAYS'!$E$2:$F$2000,2,FALSE),"mm/dd/yyyy")</f>
        <v>02/02/2026</v>
      </c>
      <c r="P365" s="25">
        <v>241.84141540527344</v>
      </c>
      <c r="Q365" s="25">
        <v>37.828254699707031</v>
      </c>
      <c r="R365" s="9"/>
    </row>
    <row r="366" spans="1:18" x14ac:dyDescent="0.25">
      <c r="A366" s="9">
        <v>116195004</v>
      </c>
      <c r="B366" s="9"/>
      <c r="C366" s="9" t="s">
        <v>241</v>
      </c>
      <c r="D366" s="9" t="s">
        <v>980</v>
      </c>
      <c r="E366" s="9" t="s">
        <v>939</v>
      </c>
      <c r="F366" s="25">
        <v>96271.203125</v>
      </c>
      <c r="G366" s="25">
        <v>1148423.125</v>
      </c>
      <c r="H366" s="25">
        <v>329216.4375</v>
      </c>
      <c r="I366" s="25">
        <v>1056600.75</v>
      </c>
      <c r="J366" s="25">
        <v>39302.17578125</v>
      </c>
      <c r="K366" s="25">
        <v>118.48911285400391</v>
      </c>
      <c r="L366" s="25">
        <v>167.41246032714844</v>
      </c>
      <c r="M366" s="25">
        <f t="shared" si="12"/>
        <v>285.90157318115234</v>
      </c>
      <c r="N366" s="52">
        <f t="shared" ca="1" si="13"/>
        <v>165.90157318115234</v>
      </c>
      <c r="O366" s="52" t="str">
        <f>TEXT(VLOOKUP(ROUND(_xlfn.NUMBERVALUE(M366),-0.1),'LIST FISCAL YEAR DAYS'!$E$2:$F$2000,2,FALSE),"mm/dd/yyyy")</f>
        <v>04/12/2026</v>
      </c>
      <c r="P366" s="25">
        <v>142.48509216308594</v>
      </c>
      <c r="Q366" s="25">
        <v>28.924491882324219</v>
      </c>
      <c r="R366" s="9"/>
    </row>
    <row r="367" spans="1:18" x14ac:dyDescent="0.25">
      <c r="A367" s="9">
        <v>116495003</v>
      </c>
      <c r="B367" s="9"/>
      <c r="C367" s="9" t="s">
        <v>328</v>
      </c>
      <c r="D367" s="9" t="s">
        <v>980</v>
      </c>
      <c r="E367" s="9" t="s">
        <v>939</v>
      </c>
      <c r="F367" s="25">
        <v>292556.25</v>
      </c>
      <c r="G367" s="25">
        <v>2963690</v>
      </c>
      <c r="H367" s="25">
        <v>1067834.75</v>
      </c>
      <c r="I367" s="25">
        <v>2862141</v>
      </c>
      <c r="J367" s="25">
        <v>105800.71875</v>
      </c>
      <c r="K367" s="25">
        <v>114.12728118896484</v>
      </c>
      <c r="L367" s="25">
        <v>80.603118896484375</v>
      </c>
      <c r="M367" s="25">
        <f t="shared" si="12"/>
        <v>194.73040008544922</v>
      </c>
      <c r="N367" s="52">
        <f t="shared" ca="1" si="13"/>
        <v>74.730400085449219</v>
      </c>
      <c r="O367" s="52" t="str">
        <f>TEXT(VLOOKUP(ROUND(_xlfn.NUMBERVALUE(M367),-0.1),'LIST FISCAL YEAR DAYS'!$E$2:$F$2000,2,FALSE),"mm/dd/yyyy")</f>
        <v>01/11/2026</v>
      </c>
      <c r="P367" s="25">
        <v>86.397689819335938</v>
      </c>
      <c r="Q367" s="25">
        <v>13.808841705322266</v>
      </c>
      <c r="R367" s="9"/>
    </row>
    <row r="368" spans="1:18" x14ac:dyDescent="0.25">
      <c r="A368" s="9">
        <v>129544703</v>
      </c>
      <c r="B368" s="9"/>
      <c r="C368" s="9" t="s">
        <v>293</v>
      </c>
      <c r="D368" s="9" t="s">
        <v>980</v>
      </c>
      <c r="E368" s="9" t="s">
        <v>938</v>
      </c>
      <c r="F368" s="25">
        <v>209823.59375</v>
      </c>
      <c r="G368" s="25">
        <v>2839967.75</v>
      </c>
      <c r="H368" s="25">
        <v>642399.625</v>
      </c>
      <c r="I368" s="25">
        <v>2948787</v>
      </c>
      <c r="J368" s="25">
        <v>63272.02734375</v>
      </c>
      <c r="K368" s="25">
        <v>114.17367553710938</v>
      </c>
      <c r="L368" s="25">
        <v>75.043212890625</v>
      </c>
      <c r="M368" s="25">
        <f t="shared" si="12"/>
        <v>189.21688842773438</v>
      </c>
      <c r="N368" s="52">
        <f t="shared" ca="1" si="13"/>
        <v>69.216888427734375</v>
      </c>
      <c r="O368" s="52" t="str">
        <f>TEXT(VLOOKUP(ROUND(_xlfn.NUMBERVALUE(M368),-0.1),'LIST FISCAL YEAR DAYS'!$E$2:$F$2000,2,FALSE),"mm/dd/yyyy")</f>
        <v>01/05/2026</v>
      </c>
      <c r="P368" s="25">
        <v>78.524658203125</v>
      </c>
      <c r="Q368" s="25">
        <v>12.264729499816895</v>
      </c>
      <c r="R368" s="9"/>
    </row>
    <row r="369" spans="1:18" x14ac:dyDescent="0.25">
      <c r="A369" s="9">
        <v>104375003</v>
      </c>
      <c r="B369" s="9"/>
      <c r="C369" s="9" t="s">
        <v>101</v>
      </c>
      <c r="D369" s="9" t="s">
        <v>980</v>
      </c>
      <c r="E369" s="9" t="s">
        <v>933</v>
      </c>
      <c r="F369" s="25">
        <v>205225.5</v>
      </c>
      <c r="G369" s="25">
        <v>2630488.75</v>
      </c>
      <c r="H369" s="25">
        <v>803831.125</v>
      </c>
      <c r="I369" s="25">
        <v>2494275.5</v>
      </c>
      <c r="J369" s="25">
        <v>75745.8203125</v>
      </c>
      <c r="K369" s="25">
        <v>81.03509521484375</v>
      </c>
      <c r="L369" s="25">
        <v>130.74606323242188</v>
      </c>
      <c r="M369" s="25">
        <f t="shared" si="12"/>
        <v>211.78115844726563</v>
      </c>
      <c r="N369" s="52">
        <f t="shared" ca="1" si="13"/>
        <v>91.781158447265625</v>
      </c>
      <c r="O369" s="52" t="str">
        <f>TEXT(VLOOKUP(ROUND(_xlfn.NUMBERVALUE(M369),-0.1),'LIST FISCAL YEAR DAYS'!$E$2:$F$2000,2,FALSE),"mm/dd/yyyy")</f>
        <v>01/28/2026</v>
      </c>
      <c r="P369" s="25">
        <v>79.148963928222656</v>
      </c>
      <c r="Q369" s="25">
        <v>13.027806282043457</v>
      </c>
      <c r="R369" s="9"/>
    </row>
    <row r="370" spans="1:18" x14ac:dyDescent="0.25">
      <c r="A370" s="9">
        <v>107655803</v>
      </c>
      <c r="B370" s="9"/>
      <c r="C370" s="9" t="s">
        <v>38</v>
      </c>
      <c r="D370" s="9" t="s">
        <v>980</v>
      </c>
      <c r="E370" s="9" t="s">
        <v>931</v>
      </c>
      <c r="F370" s="25">
        <v>148656.296875</v>
      </c>
      <c r="G370" s="25">
        <v>1776899.375</v>
      </c>
      <c r="H370" s="25">
        <v>510033.0625</v>
      </c>
      <c r="I370" s="25">
        <v>1780754.5</v>
      </c>
      <c r="J370" s="25">
        <v>47631.6328125</v>
      </c>
      <c r="K370" s="25">
        <v>73.670036315917969</v>
      </c>
      <c r="L370" s="25">
        <v>118.11908721923828</v>
      </c>
      <c r="M370" s="25">
        <f t="shared" si="12"/>
        <v>191.78912353515625</v>
      </c>
      <c r="N370" s="52">
        <f t="shared" ca="1" si="13"/>
        <v>71.78912353515625</v>
      </c>
      <c r="O370" s="52" t="str">
        <f>TEXT(VLOOKUP(ROUND(_xlfn.NUMBERVALUE(M370),-0.1),'LIST FISCAL YEAR DAYS'!$E$2:$F$2000,2,FALSE),"mm/dd/yyyy")</f>
        <v>01/08/2026</v>
      </c>
      <c r="P370" s="25">
        <v>83.2318115234375</v>
      </c>
      <c r="Q370" s="25">
        <v>12.126446723937988</v>
      </c>
      <c r="R370" s="9"/>
    </row>
    <row r="371" spans="1:18" x14ac:dyDescent="0.25">
      <c r="A371" s="9">
        <v>104105353</v>
      </c>
      <c r="B371" s="9"/>
      <c r="C371" s="9" t="s">
        <v>416</v>
      </c>
      <c r="D371" s="9" t="s">
        <v>980</v>
      </c>
      <c r="E371" s="9" t="s">
        <v>933</v>
      </c>
      <c r="F371" s="25">
        <v>189178.65625</v>
      </c>
      <c r="G371" s="25">
        <v>2342506</v>
      </c>
      <c r="H371" s="25">
        <v>635795.625</v>
      </c>
      <c r="I371" s="25">
        <v>2115621.25</v>
      </c>
      <c r="J371" s="25">
        <v>61792.9453125</v>
      </c>
      <c r="K371" s="25">
        <v>91.485603332519531</v>
      </c>
      <c r="L371" s="25">
        <v>134.24314880371094</v>
      </c>
      <c r="M371" s="25">
        <f t="shared" si="12"/>
        <v>225.72875213623047</v>
      </c>
      <c r="N371" s="52">
        <f t="shared" ca="1" si="13"/>
        <v>105.72875213623047</v>
      </c>
      <c r="O371" s="52" t="str">
        <f>TEXT(VLOOKUP(ROUND(_xlfn.NUMBERVALUE(M371),-0.1),'LIST FISCAL YEAR DAYS'!$E$2:$F$2000,2,FALSE),"mm/dd/yyyy")</f>
        <v>02/11/2026</v>
      </c>
      <c r="P371" s="25">
        <v>161.34712219238281</v>
      </c>
      <c r="Q371" s="25">
        <v>39.976943969726563</v>
      </c>
      <c r="R371" s="9"/>
    </row>
    <row r="372" spans="1:18" x14ac:dyDescent="0.25">
      <c r="A372" s="9">
        <v>117415004</v>
      </c>
      <c r="B372" s="9"/>
      <c r="C372" s="9" t="s">
        <v>235</v>
      </c>
      <c r="D372" s="9" t="s">
        <v>980</v>
      </c>
      <c r="E372" s="9" t="s">
        <v>935</v>
      </c>
      <c r="F372" s="25">
        <v>119325.6015625</v>
      </c>
      <c r="G372" s="25">
        <v>1597633</v>
      </c>
      <c r="H372" s="25">
        <v>470582.40625</v>
      </c>
      <c r="I372" s="25">
        <v>1569454</v>
      </c>
      <c r="J372" s="25">
        <v>51030.3984375</v>
      </c>
      <c r="K372" s="25">
        <v>97.263206481933594</v>
      </c>
      <c r="L372" s="25">
        <v>139.88467407226563</v>
      </c>
      <c r="M372" s="25">
        <f t="shared" si="12"/>
        <v>237.14788055419922</v>
      </c>
      <c r="N372" s="52">
        <f t="shared" ca="1" si="13"/>
        <v>117.14788055419922</v>
      </c>
      <c r="O372" s="52" t="str">
        <f>TEXT(VLOOKUP(ROUND(_xlfn.NUMBERVALUE(M372),-0.1),'LIST FISCAL YEAR DAYS'!$E$2:$F$2000,2,FALSE),"mm/dd/yyyy")</f>
        <v>02/22/2026</v>
      </c>
      <c r="P372" s="25">
        <v>209.20278930664063</v>
      </c>
      <c r="Q372" s="25">
        <v>38.92108154296875</v>
      </c>
      <c r="R372" s="9"/>
    </row>
    <row r="373" spans="1:18" x14ac:dyDescent="0.25">
      <c r="A373" s="9">
        <v>103026303</v>
      </c>
      <c r="B373" s="9"/>
      <c r="C373" s="9" t="s">
        <v>228</v>
      </c>
      <c r="D373" s="9" t="s">
        <v>980</v>
      </c>
      <c r="E373" s="9" t="s">
        <v>932</v>
      </c>
      <c r="F373" s="25">
        <v>300971.09375</v>
      </c>
      <c r="G373" s="25">
        <v>2107064</v>
      </c>
      <c r="H373" s="25">
        <v>1571479.25</v>
      </c>
      <c r="I373" s="25">
        <v>1925259.375</v>
      </c>
      <c r="J373" s="25">
        <v>252631.171875</v>
      </c>
      <c r="K373" s="25">
        <v>191.21820068359375</v>
      </c>
      <c r="L373" s="25">
        <v>102.94009399414063</v>
      </c>
      <c r="M373" s="25">
        <f t="shared" si="12"/>
        <v>294.15829467773438</v>
      </c>
      <c r="N373" s="52">
        <f t="shared" ca="1" si="13"/>
        <v>174.15829467773438</v>
      </c>
      <c r="O373" s="52" t="str">
        <f>TEXT(VLOOKUP(ROUND(_xlfn.NUMBERVALUE(M373),-0.1),'LIST FISCAL YEAR DAYS'!$E$2:$F$2000,2,FALSE),"mm/dd/yyyy")</f>
        <v>04/20/2026</v>
      </c>
      <c r="P373" s="25">
        <v>69.166557312011719</v>
      </c>
      <c r="Q373" s="25">
        <v>10.898715019226074</v>
      </c>
      <c r="R373" s="9"/>
    </row>
    <row r="374" spans="1:18" x14ac:dyDescent="0.25">
      <c r="A374" s="9">
        <v>117415103</v>
      </c>
      <c r="B374" s="9"/>
      <c r="C374" s="9" t="s">
        <v>469</v>
      </c>
      <c r="D374" s="9" t="s">
        <v>980</v>
      </c>
      <c r="E374" s="9" t="s">
        <v>935</v>
      </c>
      <c r="F374" s="25">
        <v>235494.296875</v>
      </c>
      <c r="G374" s="25">
        <v>2558817</v>
      </c>
      <c r="H374" s="25">
        <v>779749.25</v>
      </c>
      <c r="I374" s="25">
        <v>2558113</v>
      </c>
      <c r="J374" s="25">
        <v>92467.0625</v>
      </c>
      <c r="K374" s="25">
        <v>138.60740661621094</v>
      </c>
      <c r="L374" s="25">
        <v>41.221824645996094</v>
      </c>
      <c r="M374" s="25">
        <f t="shared" si="12"/>
        <v>179.82923126220703</v>
      </c>
      <c r="N374" s="52">
        <f t="shared" ca="1" si="13"/>
        <v>59.829231262207031</v>
      </c>
      <c r="O374" s="52" t="str">
        <f>TEXT(VLOOKUP(ROUND(_xlfn.NUMBERVALUE(M374),-0.1),'LIST FISCAL YEAR DAYS'!$E$2:$F$2000,2,FALSE),"mm/dd/yyyy")</f>
        <v>12/27/2025</v>
      </c>
      <c r="P374" s="25">
        <v>169.21989440917969</v>
      </c>
      <c r="Q374" s="25">
        <v>32.799697875976563</v>
      </c>
      <c r="R374" s="9"/>
    </row>
    <row r="375" spans="1:18" x14ac:dyDescent="0.25">
      <c r="A375" s="9">
        <v>119584503</v>
      </c>
      <c r="B375" s="9"/>
      <c r="C375" s="9" t="s">
        <v>447</v>
      </c>
      <c r="D375" s="9" t="s">
        <v>980</v>
      </c>
      <c r="E375" s="9" t="s">
        <v>939</v>
      </c>
      <c r="F375" s="25">
        <v>197881.953125</v>
      </c>
      <c r="G375" s="25">
        <v>2663345.25</v>
      </c>
      <c r="H375" s="25">
        <v>685742.4375</v>
      </c>
      <c r="I375" s="25">
        <v>2456525</v>
      </c>
      <c r="J375" s="25">
        <v>82234.6875</v>
      </c>
      <c r="K375" s="25">
        <v>131.5872802734375</v>
      </c>
      <c r="L375" s="25">
        <v>33.841316223144531</v>
      </c>
      <c r="M375" s="25">
        <f t="shared" si="12"/>
        <v>165.42859649658203</v>
      </c>
      <c r="N375" s="52">
        <f t="shared" ca="1" si="13"/>
        <v>45.428596496582031</v>
      </c>
      <c r="O375" s="52" t="str">
        <f>TEXT(VLOOKUP(ROUND(_xlfn.NUMBERVALUE(M375),-0.1),'LIST FISCAL YEAR DAYS'!$E$2:$F$2000,2,FALSE),"mm/dd/yyyy")</f>
        <v>12/12/2025</v>
      </c>
      <c r="P375" s="25">
        <v>66.188941955566406</v>
      </c>
      <c r="Q375" s="25">
        <v>10.523762702941895</v>
      </c>
      <c r="R375" s="9"/>
    </row>
    <row r="376" spans="1:18" x14ac:dyDescent="0.25">
      <c r="A376" s="9">
        <v>103026343</v>
      </c>
      <c r="B376" s="9"/>
      <c r="C376" s="9" t="s">
        <v>331</v>
      </c>
      <c r="D376" s="9" t="s">
        <v>980</v>
      </c>
      <c r="E376" s="9" t="s">
        <v>932</v>
      </c>
      <c r="F376" s="25">
        <v>392818.34375</v>
      </c>
      <c r="G376" s="25">
        <v>2837658</v>
      </c>
      <c r="H376" s="25">
        <v>1817468</v>
      </c>
      <c r="I376" s="25">
        <v>2540267.5</v>
      </c>
      <c r="J376" s="25">
        <v>272285.03125</v>
      </c>
      <c r="K376" s="25">
        <v>217.073486328125</v>
      </c>
      <c r="L376" s="25">
        <v>74.928466796875</v>
      </c>
      <c r="M376" s="25">
        <f t="shared" si="12"/>
        <v>292.001953125</v>
      </c>
      <c r="N376" s="52">
        <f t="shared" ca="1" si="13"/>
        <v>172.001953125</v>
      </c>
      <c r="O376" s="52" t="str">
        <f>TEXT(VLOOKUP(ROUND(_xlfn.NUMBERVALUE(M376),-0.1),'LIST FISCAL YEAR DAYS'!$E$2:$F$2000,2,FALSE),"mm/dd/yyyy")</f>
        <v>04/18/2026</v>
      </c>
      <c r="P376" s="25">
        <v>146.52452087402344</v>
      </c>
      <c r="Q376" s="25">
        <v>24.702363967895508</v>
      </c>
      <c r="R376" s="9"/>
    </row>
    <row r="377" spans="1:18" x14ac:dyDescent="0.25">
      <c r="A377" s="9">
        <v>122097203</v>
      </c>
      <c r="B377" s="9"/>
      <c r="C377" s="9" t="s">
        <v>33</v>
      </c>
      <c r="D377" s="9" t="s">
        <v>980</v>
      </c>
      <c r="E377" s="9" t="s">
        <v>940</v>
      </c>
      <c r="F377" s="25">
        <v>152672.40625</v>
      </c>
      <c r="G377" s="25">
        <v>1415030.375</v>
      </c>
      <c r="H377" s="25">
        <v>485010.21875</v>
      </c>
      <c r="I377" s="25">
        <v>1516295.75</v>
      </c>
      <c r="J377" s="25">
        <v>67947.859375</v>
      </c>
      <c r="K377" s="25">
        <v>213.21621704101563</v>
      </c>
      <c r="L377" s="25">
        <v>0</v>
      </c>
      <c r="M377" s="25">
        <f t="shared" si="12"/>
        <v>213.21621704101563</v>
      </c>
      <c r="N377" s="52">
        <f t="shared" ca="1" si="13"/>
        <v>93.216217041015625</v>
      </c>
      <c r="O377" s="52" t="str">
        <f>TEXT(VLOOKUP(ROUND(_xlfn.NUMBERVALUE(M377),-0.1),'LIST FISCAL YEAR DAYS'!$E$2:$F$2000,2,FALSE),"mm/dd/yyyy")</f>
        <v>01/29/2026</v>
      </c>
      <c r="P377" s="25">
        <v>135.81126403808594</v>
      </c>
      <c r="Q377" s="25">
        <v>30.207544326782227</v>
      </c>
      <c r="R377" s="9"/>
    </row>
    <row r="378" spans="1:18" x14ac:dyDescent="0.25">
      <c r="A378" s="9">
        <v>110175003</v>
      </c>
      <c r="B378" s="9"/>
      <c r="C378" s="9" t="s">
        <v>118</v>
      </c>
      <c r="D378" s="9" t="s">
        <v>980</v>
      </c>
      <c r="E378" s="9" t="s">
        <v>935</v>
      </c>
      <c r="F378" s="25">
        <v>150695.84375</v>
      </c>
      <c r="G378" s="25">
        <v>1916462.375</v>
      </c>
      <c r="H378" s="25">
        <v>455374</v>
      </c>
      <c r="I378" s="25">
        <v>1830189.75</v>
      </c>
      <c r="J378" s="25">
        <v>53818.0234375</v>
      </c>
      <c r="K378" s="25">
        <v>50.788303375244141</v>
      </c>
      <c r="L378" s="25">
        <v>140.38011169433594</v>
      </c>
      <c r="M378" s="25">
        <f t="shared" si="12"/>
        <v>191.16841506958008</v>
      </c>
      <c r="N378" s="52">
        <f t="shared" ca="1" si="13"/>
        <v>71.168415069580078</v>
      </c>
      <c r="O378" s="52" t="str">
        <f>TEXT(VLOOKUP(ROUND(_xlfn.NUMBERVALUE(M378),-0.1),'LIST FISCAL YEAR DAYS'!$E$2:$F$2000,2,FALSE),"mm/dd/yyyy")</f>
        <v>01/07/2026</v>
      </c>
      <c r="P378" s="25">
        <v>161.48503112792969</v>
      </c>
      <c r="Q378" s="25">
        <v>38.291305541992188</v>
      </c>
      <c r="R378" s="9"/>
    </row>
    <row r="379" spans="1:18" x14ac:dyDescent="0.25">
      <c r="A379" s="9">
        <v>103026402</v>
      </c>
      <c r="B379" s="9"/>
      <c r="C379" s="9" t="s">
        <v>96</v>
      </c>
      <c r="D379" s="9" t="s">
        <v>980</v>
      </c>
      <c r="E379" s="9" t="s">
        <v>932</v>
      </c>
      <c r="F379" s="25">
        <v>522340.9375</v>
      </c>
      <c r="G379" s="25">
        <v>3317943.5</v>
      </c>
      <c r="H379" s="25">
        <v>2604343</v>
      </c>
      <c r="I379" s="25">
        <v>3143886.5</v>
      </c>
      <c r="J379" s="25">
        <v>307217.125</v>
      </c>
      <c r="K379" s="25">
        <v>249.49296569824219</v>
      </c>
      <c r="L379" s="25">
        <v>16.761423110961914</v>
      </c>
      <c r="M379" s="25">
        <f t="shared" si="12"/>
        <v>266.2543888092041</v>
      </c>
      <c r="N379" s="52">
        <f t="shared" ca="1" si="13"/>
        <v>146.2543888092041</v>
      </c>
      <c r="O379" s="52" t="str">
        <f>TEXT(VLOOKUP(ROUND(_xlfn.NUMBERVALUE(M379),-0.1),'LIST FISCAL YEAR DAYS'!$E$2:$F$2000,2,FALSE),"mm/dd/yyyy")</f>
        <v>03/23/2026</v>
      </c>
      <c r="P379" s="25">
        <v>126.83023834228516</v>
      </c>
      <c r="Q379" s="25">
        <v>24.00163459777832</v>
      </c>
      <c r="R379" s="9"/>
    </row>
    <row r="380" spans="1:18" x14ac:dyDescent="0.25">
      <c r="A380" s="9">
        <v>111316003</v>
      </c>
      <c r="B380" s="9"/>
      <c r="C380" s="9" t="s">
        <v>317</v>
      </c>
      <c r="D380" s="9" t="s">
        <v>980</v>
      </c>
      <c r="E380" s="9" t="s">
        <v>935</v>
      </c>
      <c r="F380" s="25">
        <v>187698.59375</v>
      </c>
      <c r="G380" s="25">
        <v>2719250.5</v>
      </c>
      <c r="H380" s="25">
        <v>682210.375</v>
      </c>
      <c r="I380" s="25">
        <v>2663466.25</v>
      </c>
      <c r="J380" s="25">
        <v>72579.2109375</v>
      </c>
      <c r="K380" s="25">
        <v>56.073909759521484</v>
      </c>
      <c r="L380" s="25">
        <v>31.293643951416016</v>
      </c>
      <c r="M380" s="25">
        <f t="shared" si="12"/>
        <v>87.3675537109375</v>
      </c>
      <c r="N380" s="52" t="str">
        <f t="shared" ca="1" si="13"/>
        <v>Out</v>
      </c>
      <c r="O380" s="52" t="str">
        <f>TEXT(VLOOKUP(ROUND(_xlfn.NUMBERVALUE(M380),-0.1),'LIST FISCAL YEAR DAYS'!$E$2:$F$2000,2,FALSE),"mm/dd/yyyy")</f>
        <v>09/25/2025</v>
      </c>
      <c r="P380" s="25">
        <v>110.95185089111328</v>
      </c>
      <c r="Q380" s="25">
        <v>24.859994888305664</v>
      </c>
      <c r="R380" s="9"/>
    </row>
    <row r="381" spans="1:18" x14ac:dyDescent="0.25">
      <c r="A381" s="9">
        <v>119584603</v>
      </c>
      <c r="B381" s="9"/>
      <c r="C381" s="9" t="s">
        <v>44</v>
      </c>
      <c r="D381" s="9" t="s">
        <v>980</v>
      </c>
      <c r="E381" s="9" t="s">
        <v>939</v>
      </c>
      <c r="F381" s="25">
        <v>139161.90625</v>
      </c>
      <c r="G381" s="25">
        <v>1675271.625</v>
      </c>
      <c r="H381" s="25">
        <v>516835.0625</v>
      </c>
      <c r="I381" s="25">
        <v>1509242</v>
      </c>
      <c r="J381" s="25">
        <v>62510.6953125</v>
      </c>
      <c r="K381" s="25">
        <v>142.48255920410156</v>
      </c>
      <c r="L381" s="25">
        <v>0</v>
      </c>
      <c r="M381" s="25">
        <f t="shared" si="12"/>
        <v>142.48255920410156</v>
      </c>
      <c r="N381" s="52">
        <f t="shared" ca="1" si="13"/>
        <v>22.482559204101563</v>
      </c>
      <c r="O381" s="52" t="str">
        <f>TEXT(VLOOKUP(ROUND(_xlfn.NUMBERVALUE(M381),-0.1),'LIST FISCAL YEAR DAYS'!$E$2:$F$2000,2,FALSE),"mm/dd/yyyy")</f>
        <v>11/19/2025</v>
      </c>
      <c r="P381" s="25">
        <v>263.00326538085938</v>
      </c>
      <c r="Q381" s="25">
        <v>55.596118927001953</v>
      </c>
      <c r="R381" s="9"/>
    </row>
    <row r="382" spans="1:18" x14ac:dyDescent="0.25">
      <c r="A382" s="9">
        <v>116495103</v>
      </c>
      <c r="B382" s="9"/>
      <c r="C382" s="9" t="s">
        <v>181</v>
      </c>
      <c r="D382" s="9" t="s">
        <v>980</v>
      </c>
      <c r="E382" s="9" t="s">
        <v>939</v>
      </c>
      <c r="F382" s="25">
        <v>288373.65625</v>
      </c>
      <c r="G382" s="25">
        <v>3266609.5</v>
      </c>
      <c r="H382" s="25">
        <v>862483.25</v>
      </c>
      <c r="I382" s="25">
        <v>3360171</v>
      </c>
      <c r="J382" s="25">
        <v>65185.6484375</v>
      </c>
      <c r="K382" s="25">
        <v>50.819713592529297</v>
      </c>
      <c r="L382" s="25">
        <v>57.686363220214844</v>
      </c>
      <c r="M382" s="25">
        <f t="shared" si="12"/>
        <v>108.50607681274414</v>
      </c>
      <c r="N382" s="52" t="str">
        <f t="shared" ca="1" si="13"/>
        <v>Out</v>
      </c>
      <c r="O382" s="52" t="str">
        <f>TEXT(VLOOKUP(ROUND(_xlfn.NUMBERVALUE(M382),-0.1),'LIST FISCAL YEAR DAYS'!$E$2:$F$2000,2,FALSE),"mm/dd/yyyy")</f>
        <v>10/17/2025</v>
      </c>
      <c r="P382" s="25">
        <v>243.03166198730469</v>
      </c>
      <c r="Q382" s="25">
        <v>42.613224029541016</v>
      </c>
      <c r="R382" s="9"/>
    </row>
    <row r="383" spans="1:18" x14ac:dyDescent="0.25">
      <c r="A383" s="9">
        <v>107655903</v>
      </c>
      <c r="B383" s="9"/>
      <c r="C383" s="9" t="s">
        <v>206</v>
      </c>
      <c r="D383" s="9" t="s">
        <v>980</v>
      </c>
      <c r="E383" s="9" t="s">
        <v>931</v>
      </c>
      <c r="F383" s="25">
        <v>270771.4375</v>
      </c>
      <c r="G383" s="25">
        <v>3324566.5</v>
      </c>
      <c r="H383" s="25">
        <v>842434.1875</v>
      </c>
      <c r="I383" s="25">
        <v>3100964.75</v>
      </c>
      <c r="J383" s="25">
        <v>105444.421875</v>
      </c>
      <c r="K383" s="25">
        <v>127.48722076416016</v>
      </c>
      <c r="L383" s="25">
        <v>51.750476837158203</v>
      </c>
      <c r="M383" s="25">
        <f t="shared" si="12"/>
        <v>179.23769760131836</v>
      </c>
      <c r="N383" s="52">
        <f t="shared" ca="1" si="13"/>
        <v>59.237697601318359</v>
      </c>
      <c r="O383" s="52" t="str">
        <f>TEXT(VLOOKUP(ROUND(_xlfn.NUMBERVALUE(M383),-0.1),'LIST FISCAL YEAR DAYS'!$E$2:$F$2000,2,FALSE),"mm/dd/yyyy")</f>
        <v>12/26/2025</v>
      </c>
      <c r="P383" s="25">
        <v>104.97084808349609</v>
      </c>
      <c r="Q383" s="25">
        <v>20.742799758911133</v>
      </c>
      <c r="R383" s="9"/>
    </row>
    <row r="384" spans="1:18" x14ac:dyDescent="0.25">
      <c r="A384" s="9">
        <v>114065503</v>
      </c>
      <c r="B384" s="9"/>
      <c r="C384" s="9" t="s">
        <v>221</v>
      </c>
      <c r="D384" s="9" t="s">
        <v>980</v>
      </c>
      <c r="E384" s="9" t="s">
        <v>938</v>
      </c>
      <c r="F384" s="25">
        <v>466623.15625</v>
      </c>
      <c r="G384" s="25">
        <v>5569112.5</v>
      </c>
      <c r="H384" s="25">
        <v>2116876.25</v>
      </c>
      <c r="I384" s="25">
        <v>5783582</v>
      </c>
      <c r="J384" s="25">
        <v>190070.796875</v>
      </c>
      <c r="K384" s="25">
        <v>231.41989135742188</v>
      </c>
      <c r="L384" s="25">
        <v>130.19566345214844</v>
      </c>
      <c r="M384" s="25">
        <f t="shared" si="12"/>
        <v>361.61555480957031</v>
      </c>
      <c r="N384" s="52">
        <f t="shared" ca="1" si="13"/>
        <v>241.61555480957031</v>
      </c>
      <c r="O384" s="52" t="str">
        <f>TEXT(VLOOKUP(ROUND(_xlfn.NUMBERVALUE(M384),-0.1),'LIST FISCAL YEAR DAYS'!$E$2:$F$2000,2,FALSE),"mm/dd/yyyy")</f>
        <v>06/27/2026</v>
      </c>
      <c r="P384" s="25">
        <v>167.75675964355469</v>
      </c>
      <c r="Q384" s="25">
        <v>42.050125122070313</v>
      </c>
      <c r="R384" s="9"/>
    </row>
    <row r="385" spans="1:18" x14ac:dyDescent="0.25">
      <c r="A385" s="9">
        <v>117415303</v>
      </c>
      <c r="B385" s="9"/>
      <c r="C385" s="9" t="s">
        <v>468</v>
      </c>
      <c r="D385" s="9" t="s">
        <v>980</v>
      </c>
      <c r="E385" s="9" t="s">
        <v>935</v>
      </c>
      <c r="F385" s="25">
        <v>121788</v>
      </c>
      <c r="G385" s="25">
        <v>1232480.75</v>
      </c>
      <c r="H385" s="25">
        <v>448992.25</v>
      </c>
      <c r="I385" s="25">
        <v>1215621.375</v>
      </c>
      <c r="J385" s="25">
        <v>54646.1171875</v>
      </c>
      <c r="K385" s="25">
        <v>139.06640625</v>
      </c>
      <c r="L385" s="25">
        <v>65.171676635742188</v>
      </c>
      <c r="M385" s="25">
        <f t="shared" si="12"/>
        <v>204.23808288574219</v>
      </c>
      <c r="N385" s="52">
        <f t="shared" ca="1" si="13"/>
        <v>84.238082885742188</v>
      </c>
      <c r="O385" s="52" t="str">
        <f>TEXT(VLOOKUP(ROUND(_xlfn.NUMBERVALUE(M385),-0.1),'LIST FISCAL YEAR DAYS'!$E$2:$F$2000,2,FALSE),"mm/dd/yyyy")</f>
        <v>01/20/2026</v>
      </c>
      <c r="P385" s="25">
        <v>199.75262451171875</v>
      </c>
      <c r="Q385" s="25">
        <v>47.881221771240234</v>
      </c>
      <c r="R385" s="9"/>
    </row>
    <row r="386" spans="1:18" x14ac:dyDescent="0.25">
      <c r="A386" s="9">
        <v>120484803</v>
      </c>
      <c r="B386" s="9"/>
      <c r="C386" s="9" t="s">
        <v>42</v>
      </c>
      <c r="D386" s="9" t="s">
        <v>980</v>
      </c>
      <c r="E386" s="9" t="s">
        <v>938</v>
      </c>
      <c r="F386" s="25">
        <v>409828.34375</v>
      </c>
      <c r="G386" s="25">
        <v>4032379.25</v>
      </c>
      <c r="H386" s="25">
        <v>2134280.25</v>
      </c>
      <c r="I386" s="25">
        <v>3753458</v>
      </c>
      <c r="J386" s="25">
        <v>274588.5625</v>
      </c>
      <c r="K386" s="25">
        <v>234.64862060546875</v>
      </c>
      <c r="L386" s="25">
        <v>122.42166137695313</v>
      </c>
      <c r="M386" s="25">
        <f t="shared" si="12"/>
        <v>357.07028198242188</v>
      </c>
      <c r="N386" s="52">
        <f t="shared" ca="1" si="13"/>
        <v>237.07028198242188</v>
      </c>
      <c r="O386" s="52" t="str">
        <f>TEXT(VLOOKUP(ROUND(_xlfn.NUMBERVALUE(M386),-0.1),'LIST FISCAL YEAR DAYS'!$E$2:$F$2000,2,FALSE),"mm/dd/yyyy")</f>
        <v>06/22/2026</v>
      </c>
      <c r="P386" s="25">
        <v>228.89045715332031</v>
      </c>
      <c r="Q386" s="25">
        <v>42.512905120849609</v>
      </c>
      <c r="R386" s="9"/>
    </row>
    <row r="387" spans="1:18" x14ac:dyDescent="0.25">
      <c r="A387" s="9">
        <v>122097502</v>
      </c>
      <c r="B387" s="9"/>
      <c r="C387" s="9" t="s">
        <v>28</v>
      </c>
      <c r="D387" s="9" t="s">
        <v>980</v>
      </c>
      <c r="E387" s="9" t="s">
        <v>940</v>
      </c>
      <c r="F387" s="25">
        <v>1210402.25</v>
      </c>
      <c r="G387" s="25">
        <v>6966709.5</v>
      </c>
      <c r="H387" s="25">
        <v>4557575.5</v>
      </c>
      <c r="I387" s="25">
        <v>6605979</v>
      </c>
      <c r="J387" s="25">
        <v>609035.5625</v>
      </c>
      <c r="K387" s="25">
        <v>223.99449157714844</v>
      </c>
      <c r="L387" s="25">
        <v>47.321815490722656</v>
      </c>
      <c r="M387" s="25">
        <f t="shared" si="12"/>
        <v>271.31630706787109</v>
      </c>
      <c r="N387" s="52">
        <f t="shared" ca="1" si="13"/>
        <v>151.31630706787109</v>
      </c>
      <c r="O387" s="52" t="str">
        <f>TEXT(VLOOKUP(ROUND(_xlfn.NUMBERVALUE(M387),-0.1),'LIST FISCAL YEAR DAYS'!$E$2:$F$2000,2,FALSE),"mm/dd/yyyy")</f>
        <v>03/28/2026</v>
      </c>
      <c r="P387" s="25">
        <v>259.13601684570313</v>
      </c>
      <c r="Q387" s="25">
        <v>40.450496673583984</v>
      </c>
      <c r="R387" s="9"/>
    </row>
    <row r="388" spans="1:18" x14ac:dyDescent="0.25">
      <c r="A388" s="9">
        <v>104375203</v>
      </c>
      <c r="B388" s="9"/>
      <c r="C388" s="9" t="s">
        <v>162</v>
      </c>
      <c r="D388" s="9" t="s">
        <v>980</v>
      </c>
      <c r="E388" s="9" t="s">
        <v>933</v>
      </c>
      <c r="F388" s="25">
        <v>129064.046875</v>
      </c>
      <c r="G388" s="25">
        <v>1095157.375</v>
      </c>
      <c r="H388" s="25">
        <v>510679.25</v>
      </c>
      <c r="I388" s="25">
        <v>1040579.5</v>
      </c>
      <c r="J388" s="25">
        <v>60884.1484375</v>
      </c>
      <c r="K388" s="25">
        <v>217.76536560058594</v>
      </c>
      <c r="L388" s="25">
        <v>124.48322296142578</v>
      </c>
      <c r="M388" s="25">
        <f t="shared" si="12"/>
        <v>342.24858856201172</v>
      </c>
      <c r="N388" s="52">
        <f t="shared" ca="1" si="13"/>
        <v>222.24858856201172</v>
      </c>
      <c r="O388" s="52" t="str">
        <f>TEXT(VLOOKUP(ROUND(_xlfn.NUMBERVALUE(M388),-0.1),'LIST FISCAL YEAR DAYS'!$E$2:$F$2000,2,FALSE),"mm/dd/yyyy")</f>
        <v>06/07/2026</v>
      </c>
      <c r="P388" s="25">
        <v>57.780544281005859</v>
      </c>
      <c r="Q388" s="25">
        <v>9.0863151550292969</v>
      </c>
      <c r="R388" s="9"/>
    </row>
    <row r="389" spans="1:18" x14ac:dyDescent="0.25">
      <c r="A389" s="9">
        <v>127045653</v>
      </c>
      <c r="B389" s="9"/>
      <c r="C389" s="9" t="s">
        <v>214</v>
      </c>
      <c r="D389" s="9" t="s">
        <v>980</v>
      </c>
      <c r="E389" s="9" t="s">
        <v>933</v>
      </c>
      <c r="F389" s="25">
        <v>293341.9375</v>
      </c>
      <c r="G389" s="25">
        <v>3359208</v>
      </c>
      <c r="H389" s="25">
        <v>921295</v>
      </c>
      <c r="I389" s="25">
        <v>3310957</v>
      </c>
      <c r="J389" s="25">
        <v>75299.0859375</v>
      </c>
      <c r="K389" s="25">
        <v>79.163818359375</v>
      </c>
      <c r="L389" s="25">
        <v>182.14993286132813</v>
      </c>
      <c r="M389" s="25">
        <f t="shared" si="12"/>
        <v>261.31375122070313</v>
      </c>
      <c r="N389" s="52">
        <f t="shared" ca="1" si="13"/>
        <v>141.31375122070313</v>
      </c>
      <c r="O389" s="52" t="str">
        <f>TEXT(VLOOKUP(ROUND(_xlfn.NUMBERVALUE(M389),-0.1),'LIST FISCAL YEAR DAYS'!$E$2:$F$2000,2,FALSE),"mm/dd/yyyy")</f>
        <v>03/18/2026</v>
      </c>
      <c r="P389" s="25">
        <v>89.461380004882813</v>
      </c>
      <c r="Q389" s="25">
        <v>15.727128028869629</v>
      </c>
      <c r="R389" s="9"/>
    </row>
    <row r="390" spans="1:18" x14ac:dyDescent="0.25">
      <c r="A390" s="9">
        <v>104375302</v>
      </c>
      <c r="B390" s="9"/>
      <c r="C390" s="9" t="s">
        <v>178</v>
      </c>
      <c r="D390" s="9" t="s">
        <v>980</v>
      </c>
      <c r="E390" s="9" t="s">
        <v>933</v>
      </c>
      <c r="F390" s="25">
        <v>502543.0625</v>
      </c>
      <c r="G390" s="25">
        <v>7927014.5</v>
      </c>
      <c r="H390" s="25">
        <v>2203560.25</v>
      </c>
      <c r="I390" s="25">
        <v>8042113</v>
      </c>
      <c r="J390" s="25">
        <v>172281.859375</v>
      </c>
      <c r="K390" s="25">
        <v>39.638526916503906</v>
      </c>
      <c r="L390" s="25">
        <v>65.201156616210938</v>
      </c>
      <c r="M390" s="25">
        <f t="shared" si="12"/>
        <v>104.83968353271484</v>
      </c>
      <c r="N390" s="52" t="str">
        <f t="shared" ca="1" si="13"/>
        <v>Out</v>
      </c>
      <c r="O390" s="52" t="str">
        <f>TEXT(VLOOKUP(ROUND(_xlfn.NUMBERVALUE(M390),-0.1),'LIST FISCAL YEAR DAYS'!$E$2:$F$2000,2,FALSE),"mm/dd/yyyy")</f>
        <v>10/13/2025</v>
      </c>
      <c r="P390" s="25">
        <v>55.180454254150391</v>
      </c>
      <c r="Q390" s="25">
        <v>8.0549945831298828</v>
      </c>
      <c r="R390" s="9"/>
    </row>
    <row r="391" spans="1:18" x14ac:dyDescent="0.25">
      <c r="A391" s="9">
        <v>122097604</v>
      </c>
      <c r="B391" s="9"/>
      <c r="C391" s="9" t="s">
        <v>483</v>
      </c>
      <c r="D391" s="9" t="s">
        <v>980</v>
      </c>
      <c r="E391" s="9" t="s">
        <v>940</v>
      </c>
      <c r="F391" s="25">
        <v>82691.1015625</v>
      </c>
      <c r="G391" s="25">
        <v>1104665.75</v>
      </c>
      <c r="H391" s="25">
        <v>935309</v>
      </c>
      <c r="I391" s="25">
        <v>964927.5625</v>
      </c>
      <c r="J391" s="25">
        <v>123302.53125</v>
      </c>
      <c r="K391" s="25">
        <v>274.26266479492188</v>
      </c>
      <c r="L391" s="25">
        <v>181.16825866699219</v>
      </c>
      <c r="M391" s="25">
        <f t="shared" si="12"/>
        <v>455.43092346191406</v>
      </c>
      <c r="N391" s="52">
        <f t="shared" ca="1" si="13"/>
        <v>335.43092346191406</v>
      </c>
      <c r="O391" s="52" t="str">
        <f>TEXT(VLOOKUP(ROUND(_xlfn.NUMBERVALUE(M391),-0.1),'LIST FISCAL YEAR DAYS'!$E$2:$F$2000,2,FALSE),"mm/dd/yyyy")</f>
        <v>09/28/2026</v>
      </c>
      <c r="P391" s="25">
        <v>263.39877319335938</v>
      </c>
      <c r="Q391" s="25">
        <v>72.50555419921875</v>
      </c>
      <c r="R391" s="9"/>
    </row>
    <row r="392" spans="1:18" x14ac:dyDescent="0.25">
      <c r="A392" s="9">
        <v>107656303</v>
      </c>
      <c r="B392" s="9"/>
      <c r="C392" s="9" t="s">
        <v>94</v>
      </c>
      <c r="D392" s="9" t="s">
        <v>980</v>
      </c>
      <c r="E392" s="9" t="s">
        <v>931</v>
      </c>
      <c r="F392" s="25">
        <v>451566.90625</v>
      </c>
      <c r="G392" s="25">
        <v>5367101.5</v>
      </c>
      <c r="H392" s="25">
        <v>1389276</v>
      </c>
      <c r="I392" s="25">
        <v>5448860.5</v>
      </c>
      <c r="J392" s="25">
        <v>118735.796875</v>
      </c>
      <c r="K392" s="25">
        <v>79.781707763671875</v>
      </c>
      <c r="L392" s="25">
        <v>46.175140380859375</v>
      </c>
      <c r="M392" s="25">
        <f t="shared" si="12"/>
        <v>125.95684814453125</v>
      </c>
      <c r="N392" s="52">
        <f t="shared" ca="1" si="13"/>
        <v>5.95684814453125</v>
      </c>
      <c r="O392" s="52" t="str">
        <f>TEXT(VLOOKUP(ROUND(_xlfn.NUMBERVALUE(M392),-0.1),'LIST FISCAL YEAR DAYS'!$E$2:$F$2000,2,FALSE),"mm/dd/yyyy")</f>
        <v>11/03/2025</v>
      </c>
      <c r="P392" s="25">
        <v>133.82516479492188</v>
      </c>
      <c r="Q392" s="25">
        <v>26.366661071777344</v>
      </c>
      <c r="R392" s="9"/>
    </row>
    <row r="393" spans="1:18" x14ac:dyDescent="0.25">
      <c r="A393" s="9">
        <v>115504003</v>
      </c>
      <c r="B393" s="9"/>
      <c r="C393" s="9" t="s">
        <v>404</v>
      </c>
      <c r="D393" s="9" t="s">
        <v>980</v>
      </c>
      <c r="E393" s="9" t="s">
        <v>937</v>
      </c>
      <c r="F393" s="25">
        <v>187993.796875</v>
      </c>
      <c r="G393" s="25">
        <v>1824829.875</v>
      </c>
      <c r="H393" s="25">
        <v>583579.4375</v>
      </c>
      <c r="I393" s="25">
        <v>1761791.5</v>
      </c>
      <c r="J393" s="25">
        <v>71401.59375</v>
      </c>
      <c r="K393" s="25">
        <v>99.171585083007813</v>
      </c>
      <c r="L393" s="25">
        <v>92.120620727539063</v>
      </c>
      <c r="M393" s="25">
        <f t="shared" si="12"/>
        <v>191.29220581054688</v>
      </c>
      <c r="N393" s="52">
        <f t="shared" ca="1" si="13"/>
        <v>71.292205810546875</v>
      </c>
      <c r="O393" s="52" t="str">
        <f>TEXT(VLOOKUP(ROUND(_xlfn.NUMBERVALUE(M393),-0.1),'LIST FISCAL YEAR DAYS'!$E$2:$F$2000,2,FALSE),"mm/dd/yyyy")</f>
        <v>01/07/2026</v>
      </c>
      <c r="P393" s="25">
        <v>256.412109375</v>
      </c>
      <c r="Q393" s="25">
        <v>48.098255157470703</v>
      </c>
      <c r="R393" s="9"/>
    </row>
    <row r="394" spans="1:18" x14ac:dyDescent="0.25">
      <c r="A394" s="9">
        <v>123465602</v>
      </c>
      <c r="B394" s="9"/>
      <c r="C394" s="9" t="s">
        <v>29</v>
      </c>
      <c r="D394" s="9" t="s">
        <v>980</v>
      </c>
      <c r="E394" s="9" t="s">
        <v>940</v>
      </c>
      <c r="F394" s="25">
        <v>1068345.625</v>
      </c>
      <c r="G394" s="25">
        <v>13213526</v>
      </c>
      <c r="H394" s="25">
        <v>4182321.5</v>
      </c>
      <c r="I394" s="25">
        <v>14043568</v>
      </c>
      <c r="J394" s="25">
        <v>479820</v>
      </c>
      <c r="K394" s="25">
        <v>212.32406616210938</v>
      </c>
      <c r="L394" s="25">
        <v>116.44970703125</v>
      </c>
      <c r="M394" s="25">
        <f t="shared" ref="M394:M457" si="14">K394+L394</f>
        <v>328.77377319335938</v>
      </c>
      <c r="N394" s="52">
        <f t="shared" ca="1" si="13"/>
        <v>208.77377319335938</v>
      </c>
      <c r="O394" s="52" t="str">
        <f>TEXT(VLOOKUP(ROUND(_xlfn.NUMBERVALUE(M394),-0.1),'LIST FISCAL YEAR DAYS'!$E$2:$F$2000,2,FALSE),"mm/dd/yyyy")</f>
        <v>05/25/2026</v>
      </c>
      <c r="P394" s="25">
        <v>222.30673217773438</v>
      </c>
      <c r="Q394" s="25">
        <v>39.040168762207031</v>
      </c>
      <c r="R394" s="9"/>
    </row>
    <row r="395" spans="1:18" x14ac:dyDescent="0.25">
      <c r="A395" s="9">
        <v>103026852</v>
      </c>
      <c r="B395" s="9"/>
      <c r="C395" s="9" t="s">
        <v>473</v>
      </c>
      <c r="D395" s="9" t="s">
        <v>980</v>
      </c>
      <c r="E395" s="9" t="s">
        <v>932</v>
      </c>
      <c r="F395" s="25">
        <v>702844.625</v>
      </c>
      <c r="G395" s="25">
        <v>5270311</v>
      </c>
      <c r="H395" s="25">
        <v>4144803</v>
      </c>
      <c r="I395" s="25">
        <v>4483811</v>
      </c>
      <c r="J395" s="25">
        <v>519426.875</v>
      </c>
      <c r="K395" s="25">
        <v>238.93959045410156</v>
      </c>
      <c r="L395" s="25">
        <v>53.842075347900391</v>
      </c>
      <c r="M395" s="25">
        <f t="shared" si="14"/>
        <v>292.78166580200195</v>
      </c>
      <c r="N395" s="52">
        <f t="shared" ca="1" si="13"/>
        <v>172.78166580200195</v>
      </c>
      <c r="O395" s="52" t="str">
        <f>TEXT(VLOOKUP(ROUND(_xlfn.NUMBERVALUE(M395),-0.1),'LIST FISCAL YEAR DAYS'!$E$2:$F$2000,2,FALSE),"mm/dd/yyyy")</f>
        <v>04/19/2026</v>
      </c>
      <c r="P395" s="25">
        <v>107.50034332275391</v>
      </c>
      <c r="Q395" s="25">
        <v>18.342874526977539</v>
      </c>
      <c r="R395" s="9"/>
    </row>
    <row r="396" spans="1:18" x14ac:dyDescent="0.25">
      <c r="A396" s="9">
        <v>106167504</v>
      </c>
      <c r="B396" s="9"/>
      <c r="C396" s="9" t="s">
        <v>20</v>
      </c>
      <c r="D396" s="9" t="s">
        <v>980</v>
      </c>
      <c r="E396" s="9" t="s">
        <v>933</v>
      </c>
      <c r="F396" s="25">
        <v>75033.296875</v>
      </c>
      <c r="G396" s="25">
        <v>963676.0625</v>
      </c>
      <c r="H396" s="25">
        <v>318441.625</v>
      </c>
      <c r="I396" s="25">
        <v>893626.75</v>
      </c>
      <c r="J396" s="25">
        <v>29308.1796875</v>
      </c>
      <c r="K396" s="25">
        <v>105.11000823974609</v>
      </c>
      <c r="L396" s="25">
        <v>72.273712158203125</v>
      </c>
      <c r="M396" s="25">
        <f t="shared" si="14"/>
        <v>177.38372039794922</v>
      </c>
      <c r="N396" s="52">
        <f t="shared" ca="1" si="13"/>
        <v>57.383720397949219</v>
      </c>
      <c r="O396" s="52" t="str">
        <f>TEXT(VLOOKUP(ROUND(_xlfn.NUMBERVALUE(M396),-0.1),'LIST FISCAL YEAR DAYS'!$E$2:$F$2000,2,FALSE),"mm/dd/yyyy")</f>
        <v>12/24/2025</v>
      </c>
      <c r="P396" s="25">
        <v>207.78657531738281</v>
      </c>
      <c r="Q396" s="25">
        <v>38.803188323974609</v>
      </c>
      <c r="R396" s="9"/>
    </row>
    <row r="397" spans="1:18" x14ac:dyDescent="0.25">
      <c r="A397" s="9">
        <v>105258303</v>
      </c>
      <c r="B397" s="9"/>
      <c r="C397" s="9" t="s">
        <v>286</v>
      </c>
      <c r="D397" s="9" t="s">
        <v>980</v>
      </c>
      <c r="E397" s="9" t="s">
        <v>934</v>
      </c>
      <c r="F397" s="25">
        <v>223430.546875</v>
      </c>
      <c r="G397" s="25">
        <v>2840234</v>
      </c>
      <c r="H397" s="25">
        <v>862315.5</v>
      </c>
      <c r="I397" s="25">
        <v>2862279.25</v>
      </c>
      <c r="J397" s="25">
        <v>86943.03125</v>
      </c>
      <c r="K397" s="25">
        <v>103.03223419189453</v>
      </c>
      <c r="L397" s="25">
        <v>121.12141418457031</v>
      </c>
      <c r="M397" s="25">
        <f t="shared" si="14"/>
        <v>224.15364837646484</v>
      </c>
      <c r="N397" s="52">
        <f t="shared" ca="1" si="13"/>
        <v>104.15364837646484</v>
      </c>
      <c r="O397" s="52" t="str">
        <f>TEXT(VLOOKUP(ROUND(_xlfn.NUMBERVALUE(M397),-0.1),'LIST FISCAL YEAR DAYS'!$E$2:$F$2000,2,FALSE),"mm/dd/yyyy")</f>
        <v>02/09/2026</v>
      </c>
      <c r="P397" s="25">
        <v>98.376113891601563</v>
      </c>
      <c r="Q397" s="25">
        <v>18.901792526245117</v>
      </c>
      <c r="R397" s="9"/>
    </row>
    <row r="398" spans="1:18" x14ac:dyDescent="0.25">
      <c r="A398" s="9">
        <v>103026902</v>
      </c>
      <c r="B398" s="9"/>
      <c r="C398" s="9" t="s">
        <v>395</v>
      </c>
      <c r="D398" s="9" t="s">
        <v>980</v>
      </c>
      <c r="E398" s="9" t="s">
        <v>932</v>
      </c>
      <c r="F398" s="25">
        <v>474168.3125</v>
      </c>
      <c r="G398" s="25">
        <v>3495734.5</v>
      </c>
      <c r="H398" s="25">
        <v>2044756.25</v>
      </c>
      <c r="I398" s="25">
        <v>3304126.75</v>
      </c>
      <c r="J398" s="25">
        <v>247282.75</v>
      </c>
      <c r="K398" s="25">
        <v>223.60916137695313</v>
      </c>
      <c r="L398" s="25">
        <v>53.437702178955078</v>
      </c>
      <c r="M398" s="25">
        <f t="shared" si="14"/>
        <v>277.0468635559082</v>
      </c>
      <c r="N398" s="52">
        <f t="shared" ca="1" si="13"/>
        <v>157.0468635559082</v>
      </c>
      <c r="O398" s="52" t="str">
        <f>TEXT(VLOOKUP(ROUND(_xlfn.NUMBERVALUE(M398),-0.1),'LIST FISCAL YEAR DAYS'!$E$2:$F$2000,2,FALSE),"mm/dd/yyyy")</f>
        <v>04/03/2026</v>
      </c>
      <c r="P398" s="25">
        <v>172.59036254882813</v>
      </c>
      <c r="Q398" s="25">
        <v>39.519424438476563</v>
      </c>
      <c r="R398" s="9"/>
    </row>
    <row r="399" spans="1:18" x14ac:dyDescent="0.25">
      <c r="A399" s="9">
        <v>123465702</v>
      </c>
      <c r="B399" s="9"/>
      <c r="C399" s="9" t="s">
        <v>100</v>
      </c>
      <c r="D399" s="9" t="s">
        <v>980</v>
      </c>
      <c r="E399" s="9" t="s">
        <v>940</v>
      </c>
      <c r="F399" s="25">
        <v>1203803.875</v>
      </c>
      <c r="G399" s="25">
        <v>8360958</v>
      </c>
      <c r="H399" s="25">
        <v>6839922</v>
      </c>
      <c r="I399" s="25">
        <v>7700113</v>
      </c>
      <c r="J399" s="25">
        <v>825719.125</v>
      </c>
      <c r="K399" s="25">
        <v>259.4207763671875</v>
      </c>
      <c r="L399" s="25">
        <v>89.908531188964844</v>
      </c>
      <c r="M399" s="25">
        <f t="shared" si="14"/>
        <v>349.32930755615234</v>
      </c>
      <c r="N399" s="52">
        <f t="shared" ca="1" si="13"/>
        <v>229.32930755615234</v>
      </c>
      <c r="O399" s="52" t="str">
        <f>TEXT(VLOOKUP(ROUND(_xlfn.NUMBERVALUE(M399),-0.1),'LIST FISCAL YEAR DAYS'!$E$2:$F$2000,2,FALSE),"mm/dd/yyyy")</f>
        <v>06/14/2026</v>
      </c>
      <c r="P399" s="25">
        <v>183.132080078125</v>
      </c>
      <c r="Q399" s="25">
        <v>30.185827255249023</v>
      </c>
      <c r="R399" s="9"/>
    </row>
    <row r="400" spans="1:18" x14ac:dyDescent="0.25">
      <c r="A400" s="9">
        <v>119356503</v>
      </c>
      <c r="B400" s="9"/>
      <c r="C400" s="9" t="s">
        <v>462</v>
      </c>
      <c r="D400" s="9" t="s">
        <v>980</v>
      </c>
      <c r="E400" s="9" t="s">
        <v>939</v>
      </c>
      <c r="F400" s="25">
        <v>353515.8125</v>
      </c>
      <c r="G400" s="25">
        <v>3502206.5</v>
      </c>
      <c r="H400" s="25">
        <v>1356909</v>
      </c>
      <c r="I400" s="25">
        <v>3029037.25</v>
      </c>
      <c r="J400" s="25">
        <v>171440.828125</v>
      </c>
      <c r="K400" s="25">
        <v>204.22087097167969</v>
      </c>
      <c r="L400" s="25">
        <v>25.654642105102539</v>
      </c>
      <c r="M400" s="25">
        <f t="shared" si="14"/>
        <v>229.87551307678223</v>
      </c>
      <c r="N400" s="52">
        <f t="shared" ca="1" si="13"/>
        <v>109.87551307678223</v>
      </c>
      <c r="O400" s="52" t="str">
        <f>TEXT(VLOOKUP(ROUND(_xlfn.NUMBERVALUE(M400),-0.1),'LIST FISCAL YEAR DAYS'!$E$2:$F$2000,2,FALSE),"mm/dd/yyyy")</f>
        <v>02/15/2026</v>
      </c>
      <c r="P400" s="25">
        <v>142.211669921875</v>
      </c>
      <c r="Q400" s="25">
        <v>37.539825439453125</v>
      </c>
      <c r="R400" s="9"/>
    </row>
    <row r="401" spans="1:18" x14ac:dyDescent="0.25">
      <c r="A401" s="9">
        <v>129545003</v>
      </c>
      <c r="B401" s="9"/>
      <c r="C401" s="9" t="s">
        <v>196</v>
      </c>
      <c r="D401" s="9" t="s">
        <v>980</v>
      </c>
      <c r="E401" s="9" t="s">
        <v>938</v>
      </c>
      <c r="F401" s="25">
        <v>318213.15625</v>
      </c>
      <c r="G401" s="25">
        <v>3642420.25</v>
      </c>
      <c r="H401" s="25">
        <v>1110702.375</v>
      </c>
      <c r="I401" s="25">
        <v>3425254</v>
      </c>
      <c r="J401" s="25">
        <v>110523.5859375</v>
      </c>
      <c r="K401" s="25">
        <v>83.409072875976563</v>
      </c>
      <c r="L401" s="25">
        <v>72.186447143554688</v>
      </c>
      <c r="M401" s="25">
        <f t="shared" si="14"/>
        <v>155.59552001953125</v>
      </c>
      <c r="N401" s="52">
        <f t="shared" ca="1" si="13"/>
        <v>35.59552001953125</v>
      </c>
      <c r="O401" s="52" t="str">
        <f>TEXT(VLOOKUP(ROUND(_xlfn.NUMBERVALUE(M401),-0.1),'LIST FISCAL YEAR DAYS'!$E$2:$F$2000,2,FALSE),"mm/dd/yyyy")</f>
        <v>12/03/2025</v>
      </c>
      <c r="P401" s="25">
        <v>201.38777160644531</v>
      </c>
      <c r="Q401" s="25">
        <v>36.642608642578125</v>
      </c>
      <c r="R401" s="9"/>
    </row>
    <row r="402" spans="1:18" x14ac:dyDescent="0.25">
      <c r="A402" s="9">
        <v>108565503</v>
      </c>
      <c r="B402" s="9"/>
      <c r="C402" s="9" t="s">
        <v>278</v>
      </c>
      <c r="D402" s="9" t="s">
        <v>980</v>
      </c>
      <c r="E402" s="9" t="s">
        <v>936</v>
      </c>
      <c r="F402" s="25">
        <v>156889.34375</v>
      </c>
      <c r="G402" s="25">
        <v>2206486.5</v>
      </c>
      <c r="H402" s="25">
        <v>553711.625</v>
      </c>
      <c r="I402" s="25">
        <v>2055360.25</v>
      </c>
      <c r="J402" s="25">
        <v>54131.140625</v>
      </c>
      <c r="K402" s="25">
        <v>80.518440246582031</v>
      </c>
      <c r="L402" s="25">
        <v>251.11726379394531</v>
      </c>
      <c r="M402" s="25">
        <f t="shared" si="14"/>
        <v>331.63570404052734</v>
      </c>
      <c r="N402" s="52">
        <f t="shared" ca="1" si="13"/>
        <v>211.63570404052734</v>
      </c>
      <c r="O402" s="52" t="str">
        <f>TEXT(VLOOKUP(ROUND(_xlfn.NUMBERVALUE(M402),-0.1),'LIST FISCAL YEAR DAYS'!$E$2:$F$2000,2,FALSE),"mm/dd/yyyy")</f>
        <v>05/28/2026</v>
      </c>
      <c r="P402" s="25">
        <v>93.8565673828125</v>
      </c>
      <c r="Q402" s="25">
        <v>15.127068519592285</v>
      </c>
      <c r="R402" s="9"/>
    </row>
    <row r="403" spans="1:18" x14ac:dyDescent="0.25">
      <c r="A403" s="9">
        <v>120484903</v>
      </c>
      <c r="B403" s="9"/>
      <c r="C403" s="9" t="s">
        <v>481</v>
      </c>
      <c r="D403" s="9" t="s">
        <v>980</v>
      </c>
      <c r="E403" s="9" t="s">
        <v>938</v>
      </c>
      <c r="F403" s="25">
        <v>623872.1875</v>
      </c>
      <c r="G403" s="25">
        <v>5521394</v>
      </c>
      <c r="H403" s="25">
        <v>2535631</v>
      </c>
      <c r="I403" s="25">
        <v>5081945.5</v>
      </c>
      <c r="J403" s="25">
        <v>328474.46875</v>
      </c>
      <c r="K403" s="25">
        <v>215.21717834472656</v>
      </c>
      <c r="L403" s="25">
        <v>48.186233520507813</v>
      </c>
      <c r="M403" s="25">
        <f t="shared" si="14"/>
        <v>263.40341186523438</v>
      </c>
      <c r="N403" s="52">
        <f t="shared" ca="1" si="13"/>
        <v>143.40341186523438</v>
      </c>
      <c r="O403" s="52" t="str">
        <f>TEXT(VLOOKUP(ROUND(_xlfn.NUMBERVALUE(M403),-0.1),'LIST FISCAL YEAR DAYS'!$E$2:$F$2000,2,FALSE),"mm/dd/yyyy")</f>
        <v>03/20/2026</v>
      </c>
      <c r="P403" s="25">
        <v>213.14091491699219</v>
      </c>
      <c r="Q403" s="25">
        <v>36.784603118896484</v>
      </c>
      <c r="R403" s="9"/>
    </row>
    <row r="404" spans="1:18" x14ac:dyDescent="0.25">
      <c r="A404" s="9">
        <v>117083004</v>
      </c>
      <c r="B404" s="9"/>
      <c r="C404" s="9" t="s">
        <v>360</v>
      </c>
      <c r="D404" s="9" t="s">
        <v>980</v>
      </c>
      <c r="E404" s="9" t="s">
        <v>939</v>
      </c>
      <c r="F404" s="25">
        <v>110232.1484375</v>
      </c>
      <c r="G404" s="25">
        <v>1442624.625</v>
      </c>
      <c r="H404" s="25">
        <v>423072.4375</v>
      </c>
      <c r="I404" s="25">
        <v>1289643.375</v>
      </c>
      <c r="J404" s="25">
        <v>43294.6484375</v>
      </c>
      <c r="K404" s="25">
        <v>87.580406188964844</v>
      </c>
      <c r="L404" s="25">
        <v>173.11662292480469</v>
      </c>
      <c r="M404" s="25">
        <f t="shared" si="14"/>
        <v>260.69702911376953</v>
      </c>
      <c r="N404" s="52">
        <f t="shared" ca="1" si="13"/>
        <v>140.69702911376953</v>
      </c>
      <c r="O404" s="52" t="str">
        <f>TEXT(VLOOKUP(ROUND(_xlfn.NUMBERVALUE(M404),-0.1),'LIST FISCAL YEAR DAYS'!$E$2:$F$2000,2,FALSE),"mm/dd/yyyy")</f>
        <v>03/18/2026</v>
      </c>
      <c r="P404" s="25">
        <v>169.8466796875</v>
      </c>
      <c r="Q404" s="25">
        <v>29.879413604736328</v>
      </c>
      <c r="R404" s="9"/>
    </row>
    <row r="405" spans="1:18" x14ac:dyDescent="0.25">
      <c r="A405" s="9">
        <v>112674403</v>
      </c>
      <c r="B405" s="9"/>
      <c r="C405" s="9" t="s">
        <v>244</v>
      </c>
      <c r="D405" s="9" t="s">
        <v>980</v>
      </c>
      <c r="E405" s="9" t="s">
        <v>937</v>
      </c>
      <c r="F405" s="25">
        <v>435669.4375</v>
      </c>
      <c r="G405" s="25">
        <v>4594398</v>
      </c>
      <c r="H405" s="25">
        <v>1896636.75</v>
      </c>
      <c r="I405" s="25">
        <v>4424337.5</v>
      </c>
      <c r="J405" s="25">
        <v>216319.21875</v>
      </c>
      <c r="K405" s="25">
        <v>223.00727844238281</v>
      </c>
      <c r="L405" s="25">
        <v>119.07389831542969</v>
      </c>
      <c r="M405" s="25">
        <f t="shared" si="14"/>
        <v>342.0811767578125</v>
      </c>
      <c r="N405" s="52">
        <f t="shared" ref="N405:N468" ca="1" si="15">IF(M405-$N$2&gt;0,M405-$N$2,"Out")</f>
        <v>222.0811767578125</v>
      </c>
      <c r="O405" s="52" t="str">
        <f>TEXT(VLOOKUP(ROUND(_xlfn.NUMBERVALUE(M405),-0.1),'LIST FISCAL YEAR DAYS'!$E$2:$F$2000,2,FALSE),"mm/dd/yyyy")</f>
        <v>06/07/2026</v>
      </c>
      <c r="P405" s="25">
        <v>63.477573394775391</v>
      </c>
      <c r="Q405" s="25">
        <v>9.9013862609863281</v>
      </c>
      <c r="R405" s="9"/>
    </row>
    <row r="406" spans="1:18" x14ac:dyDescent="0.25">
      <c r="A406" s="9">
        <v>108056004</v>
      </c>
      <c r="B406" s="9"/>
      <c r="C406" s="9" t="s">
        <v>194</v>
      </c>
      <c r="D406" s="9" t="s">
        <v>980</v>
      </c>
      <c r="E406" s="9" t="s">
        <v>936</v>
      </c>
      <c r="F406" s="25">
        <v>111228.8984375</v>
      </c>
      <c r="G406" s="25">
        <v>1670727.5</v>
      </c>
      <c r="H406" s="25">
        <v>434385.15625</v>
      </c>
      <c r="I406" s="25">
        <v>1590197</v>
      </c>
      <c r="J406" s="25">
        <v>43796.375</v>
      </c>
      <c r="K406" s="25">
        <v>75.102195739746094</v>
      </c>
      <c r="L406" s="25">
        <v>147.60530090332031</v>
      </c>
      <c r="M406" s="25">
        <f t="shared" si="14"/>
        <v>222.70749664306641</v>
      </c>
      <c r="N406" s="52">
        <f t="shared" ca="1" si="15"/>
        <v>102.70749664306641</v>
      </c>
      <c r="O406" s="52" t="str">
        <f>TEXT(VLOOKUP(ROUND(_xlfn.NUMBERVALUE(M406),-0.1),'LIST FISCAL YEAR DAYS'!$E$2:$F$2000,2,FALSE),"mm/dd/yyyy")</f>
        <v>02/08/2026</v>
      </c>
      <c r="P406" s="25">
        <v>171.0443115234375</v>
      </c>
      <c r="Q406" s="25">
        <v>41.497035980224609</v>
      </c>
      <c r="R406" s="9"/>
    </row>
    <row r="407" spans="1:18" x14ac:dyDescent="0.25">
      <c r="A407" s="9">
        <v>108114503</v>
      </c>
      <c r="B407" s="9"/>
      <c r="C407" s="9" t="s">
        <v>398</v>
      </c>
      <c r="D407" s="9" t="s">
        <v>980</v>
      </c>
      <c r="E407" s="9" t="s">
        <v>936</v>
      </c>
      <c r="F407" s="25">
        <v>155061.15625</v>
      </c>
      <c r="G407" s="25">
        <v>2485869.25</v>
      </c>
      <c r="H407" s="25">
        <v>541039.875</v>
      </c>
      <c r="I407" s="25">
        <v>2306127.75</v>
      </c>
      <c r="J407" s="25">
        <v>56804.09375</v>
      </c>
      <c r="K407" s="25">
        <v>50.172439575195313</v>
      </c>
      <c r="L407" s="25">
        <v>57.745414733886719</v>
      </c>
      <c r="M407" s="25">
        <f t="shared" si="14"/>
        <v>107.91785430908203</v>
      </c>
      <c r="N407" s="52" t="str">
        <f t="shared" ca="1" si="15"/>
        <v>Out</v>
      </c>
      <c r="O407" s="52" t="str">
        <f>TEXT(VLOOKUP(ROUND(_xlfn.NUMBERVALUE(M407),-0.1),'LIST FISCAL YEAR DAYS'!$E$2:$F$2000,2,FALSE),"mm/dd/yyyy")</f>
        <v>10/16/2025</v>
      </c>
      <c r="P407" s="25">
        <v>72.299705505371094</v>
      </c>
      <c r="Q407" s="25">
        <v>12.171110153198242</v>
      </c>
      <c r="R407" s="9"/>
    </row>
    <row r="408" spans="1:18" x14ac:dyDescent="0.25">
      <c r="A408" s="9">
        <v>113385003</v>
      </c>
      <c r="B408" s="9"/>
      <c r="C408" s="9" t="s">
        <v>365</v>
      </c>
      <c r="D408" s="9" t="s">
        <v>980</v>
      </c>
      <c r="E408" s="9" t="s">
        <v>937</v>
      </c>
      <c r="F408" s="25">
        <v>263162.40625</v>
      </c>
      <c r="G408" s="25">
        <v>3344871</v>
      </c>
      <c r="H408" s="25">
        <v>747650</v>
      </c>
      <c r="I408" s="25">
        <v>3165907.25</v>
      </c>
      <c r="J408" s="25">
        <v>121732.703125</v>
      </c>
      <c r="K408" s="25">
        <v>206.67481994628906</v>
      </c>
      <c r="L408" s="25">
        <v>125.64739227294922</v>
      </c>
      <c r="M408" s="25">
        <f t="shared" si="14"/>
        <v>332.32221221923828</v>
      </c>
      <c r="N408" s="52">
        <f t="shared" ca="1" si="15"/>
        <v>212.32221221923828</v>
      </c>
      <c r="O408" s="52" t="str">
        <f>TEXT(VLOOKUP(ROUND(_xlfn.NUMBERVALUE(M408),-0.1),'LIST FISCAL YEAR DAYS'!$E$2:$F$2000,2,FALSE),"mm/dd/yyyy")</f>
        <v>05/28/2026</v>
      </c>
      <c r="P408" s="25">
        <v>187.24778747558594</v>
      </c>
      <c r="Q408" s="25">
        <v>29.987957000732422</v>
      </c>
      <c r="R408" s="9"/>
    </row>
    <row r="409" spans="1:18" x14ac:dyDescent="0.25">
      <c r="A409" s="9">
        <v>121394503</v>
      </c>
      <c r="B409" s="9"/>
      <c r="C409" s="9" t="s">
        <v>316</v>
      </c>
      <c r="D409" s="9" t="s">
        <v>980</v>
      </c>
      <c r="E409" s="9" t="s">
        <v>938</v>
      </c>
      <c r="F409" s="25">
        <v>261692.09375</v>
      </c>
      <c r="G409" s="25">
        <v>2439575.75</v>
      </c>
      <c r="H409" s="25">
        <v>922936.875</v>
      </c>
      <c r="I409" s="25">
        <v>2359022.75</v>
      </c>
      <c r="J409" s="25">
        <v>98123.5234375</v>
      </c>
      <c r="K409" s="25">
        <v>180.26213073730469</v>
      </c>
      <c r="L409" s="25">
        <v>180.37245178222656</v>
      </c>
      <c r="M409" s="25">
        <f t="shared" si="14"/>
        <v>360.63458251953125</v>
      </c>
      <c r="N409" s="52">
        <f t="shared" ca="1" si="15"/>
        <v>240.63458251953125</v>
      </c>
      <c r="O409" s="52" t="str">
        <f>TEXT(VLOOKUP(ROUND(_xlfn.NUMBERVALUE(M409),-0.1),'LIST FISCAL YEAR DAYS'!$E$2:$F$2000,2,FALSE),"mm/dd/yyyy")</f>
        <v>06/26/2026</v>
      </c>
      <c r="P409" s="25">
        <v>77.386985778808594</v>
      </c>
      <c r="Q409" s="25">
        <v>13.257693290710449</v>
      </c>
      <c r="R409" s="9"/>
    </row>
    <row r="410" spans="1:18" x14ac:dyDescent="0.25">
      <c r="A410" s="9">
        <v>109535504</v>
      </c>
      <c r="B410" s="9"/>
      <c r="C410" s="9" t="s">
        <v>499</v>
      </c>
      <c r="D410" s="9" t="s">
        <v>980</v>
      </c>
      <c r="E410" s="9" t="s">
        <v>935</v>
      </c>
      <c r="F410" s="25">
        <v>82288.046875</v>
      </c>
      <c r="G410" s="25">
        <v>1149740.375</v>
      </c>
      <c r="H410" s="25">
        <v>287380.84375</v>
      </c>
      <c r="I410" s="25">
        <v>1059003.625</v>
      </c>
      <c r="J410" s="25">
        <v>35048.25390625</v>
      </c>
      <c r="K410" s="25">
        <v>89.608688354492188</v>
      </c>
      <c r="L410" s="25">
        <v>176.2098388671875</v>
      </c>
      <c r="M410" s="25">
        <f t="shared" si="14"/>
        <v>265.81852722167969</v>
      </c>
      <c r="N410" s="52">
        <f t="shared" ca="1" si="15"/>
        <v>145.81852722167969</v>
      </c>
      <c r="O410" s="52" t="str">
        <f>TEXT(VLOOKUP(ROUND(_xlfn.NUMBERVALUE(M410),-0.1),'LIST FISCAL YEAR DAYS'!$E$2:$F$2000,2,FALSE),"mm/dd/yyyy")</f>
        <v>03/23/2026</v>
      </c>
      <c r="P410" s="25">
        <v>181.46075439453125</v>
      </c>
      <c r="Q410" s="25">
        <v>32.70281982421875</v>
      </c>
      <c r="R410" s="9"/>
    </row>
    <row r="411" spans="1:18" x14ac:dyDescent="0.25">
      <c r="A411" s="9">
        <v>117596003</v>
      </c>
      <c r="B411" s="9"/>
      <c r="C411" s="9" t="s">
        <v>82</v>
      </c>
      <c r="D411" s="9" t="s">
        <v>980</v>
      </c>
      <c r="E411" s="9" t="s">
        <v>935</v>
      </c>
      <c r="F411" s="25">
        <v>336624.4375</v>
      </c>
      <c r="G411" s="25">
        <v>4304671</v>
      </c>
      <c r="H411" s="25">
        <v>1232553.25</v>
      </c>
      <c r="I411" s="25">
        <v>4081033</v>
      </c>
      <c r="J411" s="25">
        <v>107028.5078125</v>
      </c>
      <c r="K411" s="25">
        <v>84.335456848144531</v>
      </c>
      <c r="L411" s="25">
        <v>146.97990417480469</v>
      </c>
      <c r="M411" s="25">
        <f t="shared" si="14"/>
        <v>231.31536102294922</v>
      </c>
      <c r="N411" s="52">
        <f t="shared" ca="1" si="15"/>
        <v>111.31536102294922</v>
      </c>
      <c r="O411" s="52" t="str">
        <f>TEXT(VLOOKUP(ROUND(_xlfn.NUMBERVALUE(M411),-0.1),'LIST FISCAL YEAR DAYS'!$E$2:$F$2000,2,FALSE),"mm/dd/yyyy")</f>
        <v>02/16/2026</v>
      </c>
      <c r="P411" s="25">
        <v>187.87657165527344</v>
      </c>
      <c r="Q411" s="25">
        <v>34.131027221679688</v>
      </c>
      <c r="R411" s="9"/>
    </row>
    <row r="412" spans="1:18" x14ac:dyDescent="0.25">
      <c r="A412" s="9">
        <v>115674603</v>
      </c>
      <c r="B412" s="9"/>
      <c r="C412" s="9" t="s">
        <v>174</v>
      </c>
      <c r="D412" s="9" t="s">
        <v>980</v>
      </c>
      <c r="E412" s="9" t="s">
        <v>937</v>
      </c>
      <c r="F412" s="25">
        <v>363680.09375</v>
      </c>
      <c r="G412" s="25">
        <v>3875524.75</v>
      </c>
      <c r="H412" s="25">
        <v>1326280</v>
      </c>
      <c r="I412" s="25">
        <v>3724234.5</v>
      </c>
      <c r="J412" s="25">
        <v>174670.546875</v>
      </c>
      <c r="K412" s="25">
        <v>186.04986572265625</v>
      </c>
      <c r="L412" s="25">
        <v>76.094558715820313</v>
      </c>
      <c r="M412" s="25">
        <f t="shared" si="14"/>
        <v>262.14442443847656</v>
      </c>
      <c r="N412" s="52">
        <f t="shared" ca="1" si="15"/>
        <v>142.14442443847656</v>
      </c>
      <c r="O412" s="52" t="str">
        <f>TEXT(VLOOKUP(ROUND(_xlfn.NUMBERVALUE(M412),-0.1),'LIST FISCAL YEAR DAYS'!$E$2:$F$2000,2,FALSE),"mm/dd/yyyy")</f>
        <v>03/19/2026</v>
      </c>
      <c r="P412" s="25">
        <v>86.864936828613281</v>
      </c>
      <c r="Q412" s="25">
        <v>14.651793479919434</v>
      </c>
      <c r="R412" s="9"/>
    </row>
    <row r="413" spans="1:18" x14ac:dyDescent="0.25">
      <c r="A413" s="9">
        <v>103026873</v>
      </c>
      <c r="B413" s="9"/>
      <c r="C413" s="9" t="s">
        <v>149</v>
      </c>
      <c r="D413" s="9" t="s">
        <v>980</v>
      </c>
      <c r="E413" s="9" t="s">
        <v>932</v>
      </c>
      <c r="F413" s="25">
        <v>193912.34375</v>
      </c>
      <c r="G413" s="25">
        <v>1550142.5</v>
      </c>
      <c r="H413" s="25">
        <v>664108.875</v>
      </c>
      <c r="I413" s="25">
        <v>1572166</v>
      </c>
      <c r="J413" s="25">
        <v>74497.6484375</v>
      </c>
      <c r="K413" s="25">
        <v>172.60494995117188</v>
      </c>
      <c r="L413" s="25">
        <v>138.93563842773438</v>
      </c>
      <c r="M413" s="25">
        <f t="shared" si="14"/>
        <v>311.54058837890625</v>
      </c>
      <c r="N413" s="52">
        <f t="shared" ca="1" si="15"/>
        <v>191.54058837890625</v>
      </c>
      <c r="O413" s="52" t="str">
        <f>TEXT(VLOOKUP(ROUND(_xlfn.NUMBERVALUE(M413),-0.1),'LIST FISCAL YEAR DAYS'!$E$2:$F$2000,2,FALSE),"mm/dd/yyyy")</f>
        <v>05/08/2026</v>
      </c>
      <c r="P413" s="25">
        <v>193.08695983886719</v>
      </c>
      <c r="Q413" s="25">
        <v>56.329586029052734</v>
      </c>
      <c r="R413" s="9"/>
    </row>
    <row r="414" spans="1:18" x14ac:dyDescent="0.25">
      <c r="A414" s="9">
        <v>118406003</v>
      </c>
      <c r="B414" s="9"/>
      <c r="C414" s="9" t="s">
        <v>339</v>
      </c>
      <c r="D414" s="9" t="s">
        <v>980</v>
      </c>
      <c r="E414" s="9" t="s">
        <v>939</v>
      </c>
      <c r="F414" s="25">
        <v>168026.84375</v>
      </c>
      <c r="G414" s="25">
        <v>1954711.125</v>
      </c>
      <c r="H414" s="25">
        <v>482977.4375</v>
      </c>
      <c r="I414" s="25">
        <v>1755669.125</v>
      </c>
      <c r="J414" s="25">
        <v>60547.64453125</v>
      </c>
      <c r="K414" s="25">
        <v>108.61849212646484</v>
      </c>
      <c r="L414" s="25">
        <v>0.75038427114486694</v>
      </c>
      <c r="M414" s="25">
        <f t="shared" si="14"/>
        <v>109.36887639760971</v>
      </c>
      <c r="N414" s="52" t="str">
        <f t="shared" ca="1" si="15"/>
        <v>Out</v>
      </c>
      <c r="O414" s="52" t="str">
        <f>TEXT(VLOOKUP(ROUND(_xlfn.NUMBERVALUE(M414),-0.1),'LIST FISCAL YEAR DAYS'!$E$2:$F$2000,2,FALSE),"mm/dd/yyyy")</f>
        <v>10/17/2025</v>
      </c>
      <c r="P414" s="25">
        <v>133.02378845214844</v>
      </c>
      <c r="Q414" s="25">
        <v>24.904275894165039</v>
      </c>
      <c r="R414" s="9"/>
    </row>
    <row r="415" spans="1:18" x14ac:dyDescent="0.25">
      <c r="A415" s="9">
        <v>105258503</v>
      </c>
      <c r="B415" s="9"/>
      <c r="C415" s="9" t="s">
        <v>179</v>
      </c>
      <c r="D415" s="9" t="s">
        <v>980</v>
      </c>
      <c r="E415" s="9" t="s">
        <v>934</v>
      </c>
      <c r="F415" s="25">
        <v>226589.546875</v>
      </c>
      <c r="G415" s="25">
        <v>2443509.25</v>
      </c>
      <c r="H415" s="25">
        <v>713477.5625</v>
      </c>
      <c r="I415" s="25">
        <v>2273399.25</v>
      </c>
      <c r="J415" s="25">
        <v>68024.3359375</v>
      </c>
      <c r="K415" s="25">
        <v>68.088516235351563</v>
      </c>
      <c r="L415" s="25">
        <v>217.59848022460938</v>
      </c>
      <c r="M415" s="25">
        <f t="shared" si="14"/>
        <v>285.68699645996094</v>
      </c>
      <c r="N415" s="52">
        <f t="shared" ca="1" si="15"/>
        <v>165.68699645996094</v>
      </c>
      <c r="O415" s="52" t="str">
        <f>TEXT(VLOOKUP(ROUND(_xlfn.NUMBERVALUE(M415),-0.1),'LIST FISCAL YEAR DAYS'!$E$2:$F$2000,2,FALSE),"mm/dd/yyyy")</f>
        <v>04/12/2026</v>
      </c>
      <c r="P415" s="25">
        <v>91.8843994140625</v>
      </c>
      <c r="Q415" s="25">
        <v>13.366878509521484</v>
      </c>
      <c r="R415" s="9"/>
    </row>
    <row r="416" spans="1:18" x14ac:dyDescent="0.25">
      <c r="A416" s="9">
        <v>121394603</v>
      </c>
      <c r="B416" s="9"/>
      <c r="C416" s="9" t="s">
        <v>342</v>
      </c>
      <c r="D416" s="9" t="s">
        <v>980</v>
      </c>
      <c r="E416" s="9" t="s">
        <v>938</v>
      </c>
      <c r="F416" s="25">
        <v>248364.59375</v>
      </c>
      <c r="G416" s="25">
        <v>2042850.125</v>
      </c>
      <c r="H416" s="25">
        <v>1048036</v>
      </c>
      <c r="I416" s="25">
        <v>1777582.625</v>
      </c>
      <c r="J416" s="25">
        <v>130451.9453125</v>
      </c>
      <c r="K416" s="25">
        <v>236.74728393554688</v>
      </c>
      <c r="L416" s="25">
        <v>144.03419494628906</v>
      </c>
      <c r="M416" s="25">
        <f t="shared" si="14"/>
        <v>380.78147888183594</v>
      </c>
      <c r="N416" s="52">
        <f t="shared" ca="1" si="15"/>
        <v>260.78147888183594</v>
      </c>
      <c r="O416" s="52" t="str">
        <f>TEXT(VLOOKUP(ROUND(_xlfn.NUMBERVALUE(M416),-0.1),'LIST FISCAL YEAR DAYS'!$E$2:$F$2000,2,FALSE),"mm/dd/yyyy")</f>
        <v>07/16/2026</v>
      </c>
      <c r="P416" s="25">
        <v>243.46815490722656</v>
      </c>
      <c r="Q416" s="25">
        <v>39.66046142578125</v>
      </c>
      <c r="R416" s="9"/>
    </row>
    <row r="417" spans="1:18" x14ac:dyDescent="0.25">
      <c r="A417" s="9">
        <v>107656502</v>
      </c>
      <c r="B417" s="9"/>
      <c r="C417" s="9" t="s">
        <v>160</v>
      </c>
      <c r="D417" s="9" t="s">
        <v>980</v>
      </c>
      <c r="E417" s="9" t="s">
        <v>931</v>
      </c>
      <c r="F417" s="25">
        <v>531763.375</v>
      </c>
      <c r="G417" s="25">
        <v>6211262</v>
      </c>
      <c r="H417" s="25">
        <v>2137290</v>
      </c>
      <c r="I417" s="25">
        <v>6211528</v>
      </c>
      <c r="J417" s="25">
        <v>220610.203125</v>
      </c>
      <c r="K417" s="25">
        <v>173.60829162597656</v>
      </c>
      <c r="L417" s="25">
        <v>35.01800537109375</v>
      </c>
      <c r="M417" s="25">
        <f t="shared" si="14"/>
        <v>208.62629699707031</v>
      </c>
      <c r="N417" s="52">
        <f t="shared" ca="1" si="15"/>
        <v>88.626296997070313</v>
      </c>
      <c r="O417" s="52" t="str">
        <f>TEXT(VLOOKUP(ROUND(_xlfn.NUMBERVALUE(M417),-0.1),'LIST FISCAL YEAR DAYS'!$E$2:$F$2000,2,FALSE),"mm/dd/yyyy")</f>
        <v>01/25/2026</v>
      </c>
      <c r="P417" s="25">
        <v>106.96370697021484</v>
      </c>
      <c r="Q417" s="25">
        <v>19.045019149780273</v>
      </c>
      <c r="R417" s="9"/>
    </row>
    <row r="418" spans="1:18" x14ac:dyDescent="0.25">
      <c r="A418" s="9">
        <v>124156503</v>
      </c>
      <c r="B418" s="9"/>
      <c r="C418" s="9" t="s">
        <v>280</v>
      </c>
      <c r="D418" s="9" t="s">
        <v>980</v>
      </c>
      <c r="E418" s="9" t="s">
        <v>941</v>
      </c>
      <c r="F418" s="25">
        <v>274345.65625</v>
      </c>
      <c r="G418" s="25">
        <v>2752988.25</v>
      </c>
      <c r="H418" s="25">
        <v>1067839.875</v>
      </c>
      <c r="I418" s="25">
        <v>2550257.25</v>
      </c>
      <c r="J418" s="25">
        <v>159828</v>
      </c>
      <c r="K418" s="25">
        <v>222.03562927246094</v>
      </c>
      <c r="L418" s="25">
        <v>95.593391418457031</v>
      </c>
      <c r="M418" s="25">
        <f t="shared" si="14"/>
        <v>317.62902069091797</v>
      </c>
      <c r="N418" s="52">
        <f t="shared" ca="1" si="15"/>
        <v>197.62902069091797</v>
      </c>
      <c r="O418" s="52" t="str">
        <f>TEXT(VLOOKUP(ROUND(_xlfn.NUMBERVALUE(M418),-0.1),'LIST FISCAL YEAR DAYS'!$E$2:$F$2000,2,FALSE),"mm/dd/yyyy")</f>
        <v>05/14/2026</v>
      </c>
      <c r="P418" s="25">
        <v>232.44476318359375</v>
      </c>
      <c r="Q418" s="25">
        <v>52.383613586425781</v>
      </c>
      <c r="R418" s="9"/>
    </row>
    <row r="419" spans="1:18" x14ac:dyDescent="0.25">
      <c r="A419" s="9">
        <v>106616203</v>
      </c>
      <c r="B419" s="9"/>
      <c r="C419" s="9" t="s">
        <v>3</v>
      </c>
      <c r="D419" s="9" t="s">
        <v>980</v>
      </c>
      <c r="E419" s="9" t="s">
        <v>934</v>
      </c>
      <c r="F419" s="25">
        <v>315938.5625</v>
      </c>
      <c r="G419" s="25">
        <v>4511456</v>
      </c>
      <c r="H419" s="25">
        <v>1115270</v>
      </c>
      <c r="I419" s="25">
        <v>4456862</v>
      </c>
      <c r="J419" s="25">
        <v>100602.46875</v>
      </c>
      <c r="K419" s="25">
        <v>45.509479522705078</v>
      </c>
      <c r="L419" s="25">
        <v>144.75650024414063</v>
      </c>
      <c r="M419" s="25">
        <f t="shared" si="14"/>
        <v>190.2659797668457</v>
      </c>
      <c r="N419" s="52">
        <f t="shared" ca="1" si="15"/>
        <v>70.265979766845703</v>
      </c>
      <c r="O419" s="52" t="str">
        <f>TEXT(VLOOKUP(ROUND(_xlfn.NUMBERVALUE(M419),-0.1),'LIST FISCAL YEAR DAYS'!$E$2:$F$2000,2,FALSE),"mm/dd/yyyy")</f>
        <v>01/06/2026</v>
      </c>
      <c r="P419" s="25">
        <v>137.39961242675781</v>
      </c>
      <c r="Q419" s="25">
        <v>24.580865859985352</v>
      </c>
      <c r="R419" s="9"/>
    </row>
    <row r="420" spans="1:18" x14ac:dyDescent="0.25">
      <c r="A420" s="9">
        <v>119356603</v>
      </c>
      <c r="B420" s="9"/>
      <c r="C420" s="9" t="s">
        <v>146</v>
      </c>
      <c r="D420" s="9" t="s">
        <v>980</v>
      </c>
      <c r="E420" s="9" t="s">
        <v>939</v>
      </c>
      <c r="F420" s="25">
        <v>120969.1484375</v>
      </c>
      <c r="G420" s="25">
        <v>2006063.75</v>
      </c>
      <c r="H420" s="25">
        <v>434762.09375</v>
      </c>
      <c r="I420" s="25">
        <v>2208021.5</v>
      </c>
      <c r="J420" s="25">
        <v>55969.390625</v>
      </c>
      <c r="K420" s="25">
        <v>120.61827087402344</v>
      </c>
      <c r="L420" s="25">
        <v>8.9922904968261719</v>
      </c>
      <c r="M420" s="25">
        <f t="shared" si="14"/>
        <v>129.61056137084961</v>
      </c>
      <c r="N420" s="52">
        <f t="shared" ca="1" si="15"/>
        <v>9.6105613708496094</v>
      </c>
      <c r="O420" s="52" t="str">
        <f>TEXT(VLOOKUP(ROUND(_xlfn.NUMBERVALUE(M420),-0.1),'LIST FISCAL YEAR DAYS'!$E$2:$F$2000,2,FALSE),"mm/dd/yyyy")</f>
        <v>11/07/2025</v>
      </c>
      <c r="P420" s="25">
        <v>231.34867858886719</v>
      </c>
      <c r="Q420" s="25">
        <v>45.960941314697266</v>
      </c>
      <c r="R420" s="9"/>
    </row>
    <row r="421" spans="1:18" x14ac:dyDescent="0.25">
      <c r="A421" s="9">
        <v>114066503</v>
      </c>
      <c r="B421" s="9"/>
      <c r="C421" s="9" t="s">
        <v>337</v>
      </c>
      <c r="D421" s="9" t="s">
        <v>980</v>
      </c>
      <c r="E421" s="9" t="s">
        <v>938</v>
      </c>
      <c r="F421" s="25">
        <v>203056.046875</v>
      </c>
      <c r="G421" s="25">
        <v>1565975</v>
      </c>
      <c r="H421" s="25">
        <v>755478.3125</v>
      </c>
      <c r="I421" s="25">
        <v>1402060.375</v>
      </c>
      <c r="J421" s="25">
        <v>101106.71875</v>
      </c>
      <c r="K421" s="25">
        <v>216.85142517089844</v>
      </c>
      <c r="L421" s="25">
        <v>37.221324920654297</v>
      </c>
      <c r="M421" s="25">
        <f t="shared" si="14"/>
        <v>254.07275009155273</v>
      </c>
      <c r="N421" s="52">
        <f t="shared" ca="1" si="15"/>
        <v>134.07275009155273</v>
      </c>
      <c r="O421" s="52" t="str">
        <f>TEXT(VLOOKUP(ROUND(_xlfn.NUMBERVALUE(M421),-0.1),'LIST FISCAL YEAR DAYS'!$E$2:$F$2000,2,FALSE),"mm/dd/yyyy")</f>
        <v>03/11/2026</v>
      </c>
      <c r="P421" s="25">
        <v>219.00321960449219</v>
      </c>
      <c r="Q421" s="25">
        <v>45.885398864746094</v>
      </c>
      <c r="R421" s="9"/>
    </row>
    <row r="422" spans="1:18" x14ac:dyDescent="0.25">
      <c r="A422" s="9">
        <v>109537504</v>
      </c>
      <c r="B422" s="9"/>
      <c r="C422" s="9" t="s">
        <v>58</v>
      </c>
      <c r="D422" s="9" t="s">
        <v>980</v>
      </c>
      <c r="E422" s="9" t="s">
        <v>935</v>
      </c>
      <c r="F422" s="25">
        <v>73824.296875</v>
      </c>
      <c r="G422" s="25">
        <v>1048314.4375</v>
      </c>
      <c r="H422" s="25">
        <v>248989.390625</v>
      </c>
      <c r="I422" s="25">
        <v>965749.875</v>
      </c>
      <c r="J422" s="25">
        <v>26002.341796875</v>
      </c>
      <c r="K422" s="25">
        <v>81.714912414550781</v>
      </c>
      <c r="L422" s="25">
        <v>120.23301696777344</v>
      </c>
      <c r="M422" s="25">
        <f t="shared" si="14"/>
        <v>201.94792938232422</v>
      </c>
      <c r="N422" s="52">
        <f t="shared" ca="1" si="15"/>
        <v>81.947929382324219</v>
      </c>
      <c r="O422" s="52" t="str">
        <f>TEXT(VLOOKUP(ROUND(_xlfn.NUMBERVALUE(M422),-0.1),'LIST FISCAL YEAR DAYS'!$E$2:$F$2000,2,FALSE),"mm/dd/yyyy")</f>
        <v>01/18/2026</v>
      </c>
      <c r="P422" s="25">
        <v>216.09638977050781</v>
      </c>
      <c r="Q422" s="25">
        <v>52.339012145996094</v>
      </c>
      <c r="R422" s="9"/>
    </row>
    <row r="423" spans="1:18" x14ac:dyDescent="0.25">
      <c r="A423" s="9">
        <v>109426003</v>
      </c>
      <c r="B423" s="9"/>
      <c r="C423" s="9" t="s">
        <v>255</v>
      </c>
      <c r="D423" s="9" t="s">
        <v>980</v>
      </c>
      <c r="E423" s="9" t="s">
        <v>935</v>
      </c>
      <c r="F423" s="25">
        <v>110303.546875</v>
      </c>
      <c r="G423" s="25">
        <v>1392748.875</v>
      </c>
      <c r="H423" s="25">
        <v>407198.125</v>
      </c>
      <c r="I423" s="25">
        <v>1298655.625</v>
      </c>
      <c r="J423" s="25">
        <v>33251.42578125</v>
      </c>
      <c r="K423" s="25">
        <v>44.666175842285156</v>
      </c>
      <c r="L423" s="25">
        <v>121.67033386230469</v>
      </c>
      <c r="M423" s="25">
        <f t="shared" si="14"/>
        <v>166.33650970458984</v>
      </c>
      <c r="N423" s="52">
        <f t="shared" ca="1" si="15"/>
        <v>46.336509704589844</v>
      </c>
      <c r="O423" s="52" t="str">
        <f>TEXT(VLOOKUP(ROUND(_xlfn.NUMBERVALUE(M423),-0.1),'LIST FISCAL YEAR DAYS'!$E$2:$F$2000,2,FALSE),"mm/dd/yyyy")</f>
        <v>12/13/2025</v>
      </c>
      <c r="P423" s="25">
        <v>201.72702026367188</v>
      </c>
      <c r="Q423" s="25">
        <v>32.868389129638672</v>
      </c>
      <c r="R423" s="9"/>
    </row>
    <row r="424" spans="1:18" x14ac:dyDescent="0.25">
      <c r="A424" s="9">
        <v>124156603</v>
      </c>
      <c r="B424" s="9"/>
      <c r="C424" s="9" t="s">
        <v>422</v>
      </c>
      <c r="D424" s="9" t="s">
        <v>980</v>
      </c>
      <c r="E424" s="9" t="s">
        <v>941</v>
      </c>
      <c r="F424" s="25">
        <v>445133.09375</v>
      </c>
      <c r="G424" s="25">
        <v>3448163</v>
      </c>
      <c r="H424" s="25">
        <v>2447813.75</v>
      </c>
      <c r="I424" s="25">
        <v>2930495</v>
      </c>
      <c r="J424" s="25">
        <v>337822.96875</v>
      </c>
      <c r="K424" s="25">
        <v>241.88751220703125</v>
      </c>
      <c r="L424" s="25">
        <v>50.386093139648438</v>
      </c>
      <c r="M424" s="25">
        <f t="shared" si="14"/>
        <v>292.27360534667969</v>
      </c>
      <c r="N424" s="52">
        <f t="shared" ca="1" si="15"/>
        <v>172.27360534667969</v>
      </c>
      <c r="O424" s="52" t="str">
        <f>TEXT(VLOOKUP(ROUND(_xlfn.NUMBERVALUE(M424),-0.1),'LIST FISCAL YEAR DAYS'!$E$2:$F$2000,2,FALSE),"mm/dd/yyyy")</f>
        <v>04/18/2026</v>
      </c>
      <c r="P424" s="25">
        <v>158.9595947265625</v>
      </c>
      <c r="Q424" s="25">
        <v>37.624069213867188</v>
      </c>
      <c r="R424" s="9"/>
    </row>
    <row r="425" spans="1:18" x14ac:dyDescent="0.25">
      <c r="A425" s="9">
        <v>124156703</v>
      </c>
      <c r="B425" s="9"/>
      <c r="C425" s="9" t="s">
        <v>188</v>
      </c>
      <c r="D425" s="9" t="s">
        <v>980</v>
      </c>
      <c r="E425" s="9" t="s">
        <v>941</v>
      </c>
      <c r="F425" s="25">
        <v>485833.5</v>
      </c>
      <c r="G425" s="25">
        <v>6075555.5</v>
      </c>
      <c r="H425" s="25">
        <v>1718649.25</v>
      </c>
      <c r="I425" s="25">
        <v>6225918</v>
      </c>
      <c r="J425" s="25">
        <v>225656.3125</v>
      </c>
      <c r="K425" s="25">
        <v>178.6651611328125</v>
      </c>
      <c r="L425" s="25">
        <v>42.970691680908203</v>
      </c>
      <c r="M425" s="25">
        <f t="shared" si="14"/>
        <v>221.6358528137207</v>
      </c>
      <c r="N425" s="52">
        <f t="shared" ca="1" si="15"/>
        <v>101.6358528137207</v>
      </c>
      <c r="O425" s="52" t="str">
        <f>TEXT(VLOOKUP(ROUND(_xlfn.NUMBERVALUE(M425),-0.1),'LIST FISCAL YEAR DAYS'!$E$2:$F$2000,2,FALSE),"mm/dd/yyyy")</f>
        <v>02/07/2026</v>
      </c>
      <c r="P425" s="25">
        <v>131.85409545898438</v>
      </c>
      <c r="Q425" s="25">
        <v>30.698951721191406</v>
      </c>
      <c r="R425" s="9"/>
    </row>
    <row r="426" spans="1:18" x14ac:dyDescent="0.25">
      <c r="A426" s="9">
        <v>122098003</v>
      </c>
      <c r="B426" s="9"/>
      <c r="C426" s="9" t="s">
        <v>119</v>
      </c>
      <c r="D426" s="9" t="s">
        <v>980</v>
      </c>
      <c r="E426" s="9" t="s">
        <v>940</v>
      </c>
      <c r="F426" s="25">
        <v>160489.65625</v>
      </c>
      <c r="G426" s="25">
        <v>1524840</v>
      </c>
      <c r="H426" s="25">
        <v>981753.625</v>
      </c>
      <c r="I426" s="25">
        <v>1382735.375</v>
      </c>
      <c r="J426" s="25">
        <v>127982.0703125</v>
      </c>
      <c r="K426" s="25">
        <v>230.9744873046875</v>
      </c>
      <c r="L426" s="25">
        <v>205.64292907714844</v>
      </c>
      <c r="M426" s="25">
        <f t="shared" si="14"/>
        <v>436.61741638183594</v>
      </c>
      <c r="N426" s="52">
        <f t="shared" ca="1" si="15"/>
        <v>316.61741638183594</v>
      </c>
      <c r="O426" s="52" t="str">
        <f>TEXT(VLOOKUP(ROUND(_xlfn.NUMBERVALUE(M426),-0.1),'LIST FISCAL YEAR DAYS'!$E$2:$F$2000,2,FALSE),"mm/dd/yyyy")</f>
        <v>09/10/2026</v>
      </c>
      <c r="P426" s="25">
        <v>166.92549133300781</v>
      </c>
      <c r="Q426" s="25">
        <v>31.839515686035156</v>
      </c>
      <c r="R426" s="9"/>
    </row>
    <row r="427" spans="1:18" x14ac:dyDescent="0.25">
      <c r="A427" s="9">
        <v>121136503</v>
      </c>
      <c r="B427" s="9"/>
      <c r="C427" s="9" t="s">
        <v>492</v>
      </c>
      <c r="D427" s="9" t="s">
        <v>980</v>
      </c>
      <c r="E427" s="9" t="s">
        <v>938</v>
      </c>
      <c r="F427" s="25">
        <v>270163.1875</v>
      </c>
      <c r="G427" s="25">
        <v>2543100</v>
      </c>
      <c r="H427" s="25">
        <v>948206.0625</v>
      </c>
      <c r="I427" s="25">
        <v>2543382</v>
      </c>
      <c r="J427" s="25">
        <v>100574.3125</v>
      </c>
      <c r="K427" s="25">
        <v>189.55194091796875</v>
      </c>
      <c r="L427" s="25">
        <v>122.21335601806641</v>
      </c>
      <c r="M427" s="25">
        <f t="shared" si="14"/>
        <v>311.76529693603516</v>
      </c>
      <c r="N427" s="52">
        <f t="shared" ca="1" si="15"/>
        <v>191.76529693603516</v>
      </c>
      <c r="O427" s="52" t="str">
        <f>TEXT(VLOOKUP(ROUND(_xlfn.NUMBERVALUE(M427),-0.1),'LIST FISCAL YEAR DAYS'!$E$2:$F$2000,2,FALSE),"mm/dd/yyyy")</f>
        <v>05/08/2026</v>
      </c>
      <c r="P427" s="25">
        <v>217.96395874023438</v>
      </c>
      <c r="Q427" s="25">
        <v>43.060829162597656</v>
      </c>
      <c r="R427" s="9"/>
    </row>
    <row r="428" spans="1:18" x14ac:dyDescent="0.25">
      <c r="A428" s="9">
        <v>113385303</v>
      </c>
      <c r="B428" s="9"/>
      <c r="C428" s="9" t="s">
        <v>116</v>
      </c>
      <c r="D428" s="9" t="s">
        <v>980</v>
      </c>
      <c r="E428" s="9" t="s">
        <v>937</v>
      </c>
      <c r="F428" s="25">
        <v>356087.84375</v>
      </c>
      <c r="G428" s="25">
        <v>3974962.75</v>
      </c>
      <c r="H428" s="25">
        <v>1450527.625</v>
      </c>
      <c r="I428" s="25">
        <v>4065255.5</v>
      </c>
      <c r="J428" s="25">
        <v>168208.5</v>
      </c>
      <c r="K428" s="25">
        <v>223.90742492675781</v>
      </c>
      <c r="L428" s="25">
        <v>49.816001892089844</v>
      </c>
      <c r="M428" s="25">
        <f t="shared" si="14"/>
        <v>273.72342681884766</v>
      </c>
      <c r="N428" s="52">
        <f t="shared" ca="1" si="15"/>
        <v>153.72342681884766</v>
      </c>
      <c r="O428" s="52" t="str">
        <f>TEXT(VLOOKUP(ROUND(_xlfn.NUMBERVALUE(M428),-0.1),'LIST FISCAL YEAR DAYS'!$E$2:$F$2000,2,FALSE),"mm/dd/yyyy")</f>
        <v>03/31/2026</v>
      </c>
      <c r="P428" s="25">
        <v>116.45706939697266</v>
      </c>
      <c r="Q428" s="25">
        <v>20.578853607177734</v>
      </c>
      <c r="R428" s="9"/>
    </row>
    <row r="429" spans="1:18" x14ac:dyDescent="0.25">
      <c r="A429" s="9">
        <v>121136603</v>
      </c>
      <c r="B429" s="9"/>
      <c r="C429" s="9" t="s">
        <v>493</v>
      </c>
      <c r="D429" s="9" t="s">
        <v>980</v>
      </c>
      <c r="E429" s="9" t="s">
        <v>938</v>
      </c>
      <c r="F429" s="25">
        <v>374943.59375</v>
      </c>
      <c r="G429" s="25">
        <v>5039499.5</v>
      </c>
      <c r="H429" s="25">
        <v>967400.5</v>
      </c>
      <c r="I429" s="25">
        <v>5335181</v>
      </c>
      <c r="J429" s="25">
        <v>98578.5234375</v>
      </c>
      <c r="K429" s="25">
        <v>84.867210388183594</v>
      </c>
      <c r="L429" s="25">
        <v>86.762771606445313</v>
      </c>
      <c r="M429" s="25">
        <f t="shared" si="14"/>
        <v>171.62998199462891</v>
      </c>
      <c r="N429" s="52">
        <f t="shared" ca="1" si="15"/>
        <v>51.629981994628906</v>
      </c>
      <c r="O429" s="52" t="str">
        <f>TEXT(VLOOKUP(ROUND(_xlfn.NUMBERVALUE(M429),-0.1),'LIST FISCAL YEAR DAYS'!$E$2:$F$2000,2,FALSE),"mm/dd/yyyy")</f>
        <v>12/19/2025</v>
      </c>
      <c r="P429" s="25">
        <v>143.15141296386719</v>
      </c>
      <c r="Q429" s="25">
        <v>24.786117553710938</v>
      </c>
      <c r="R429" s="9"/>
    </row>
    <row r="430" spans="1:18" x14ac:dyDescent="0.25">
      <c r="A430" s="9">
        <v>121395103</v>
      </c>
      <c r="B430" s="9"/>
      <c r="C430" s="9" t="s">
        <v>450</v>
      </c>
      <c r="D430" s="9" t="s">
        <v>980</v>
      </c>
      <c r="E430" s="9" t="s">
        <v>938</v>
      </c>
      <c r="F430" s="25">
        <v>663137.875</v>
      </c>
      <c r="G430" s="25">
        <v>5119984.5</v>
      </c>
      <c r="H430" s="25">
        <v>4457913.5</v>
      </c>
      <c r="I430" s="25">
        <v>4363354</v>
      </c>
      <c r="J430" s="25">
        <v>568586.6875</v>
      </c>
      <c r="K430" s="25">
        <v>265.76873779296875</v>
      </c>
      <c r="L430" s="25">
        <v>56.567588806152344</v>
      </c>
      <c r="M430" s="25">
        <f t="shared" si="14"/>
        <v>322.33632659912109</v>
      </c>
      <c r="N430" s="52">
        <f t="shared" ca="1" si="15"/>
        <v>202.33632659912109</v>
      </c>
      <c r="O430" s="52" t="str">
        <f>TEXT(VLOOKUP(ROUND(_xlfn.NUMBERVALUE(M430),-0.1),'LIST FISCAL YEAR DAYS'!$E$2:$F$2000,2,FALSE),"mm/dd/yyyy")</f>
        <v>05/18/2026</v>
      </c>
      <c r="P430" s="25">
        <v>84.293716430664063</v>
      </c>
      <c r="Q430" s="25">
        <v>13.410371780395508</v>
      </c>
      <c r="R430" s="9"/>
    </row>
    <row r="431" spans="1:18" x14ac:dyDescent="0.25">
      <c r="A431" s="9">
        <v>120485603</v>
      </c>
      <c r="B431" s="9"/>
      <c r="C431" s="9" t="s">
        <v>388</v>
      </c>
      <c r="D431" s="9" t="s">
        <v>980</v>
      </c>
      <c r="E431" s="9" t="s">
        <v>938</v>
      </c>
      <c r="F431" s="25">
        <v>219669.296875</v>
      </c>
      <c r="G431" s="25">
        <v>1831297.375</v>
      </c>
      <c r="H431" s="25">
        <v>780759.6875</v>
      </c>
      <c r="I431" s="25">
        <v>1752545.375</v>
      </c>
      <c r="J431" s="25">
        <v>92886.640625</v>
      </c>
      <c r="K431" s="25">
        <v>179.14053344726563</v>
      </c>
      <c r="L431" s="25">
        <v>88.976699829101563</v>
      </c>
      <c r="M431" s="25">
        <f t="shared" si="14"/>
        <v>268.11723327636719</v>
      </c>
      <c r="N431" s="52">
        <f t="shared" ca="1" si="15"/>
        <v>148.11723327636719</v>
      </c>
      <c r="O431" s="52" t="str">
        <f>TEXT(VLOOKUP(ROUND(_xlfn.NUMBERVALUE(M431),-0.1),'LIST FISCAL YEAR DAYS'!$E$2:$F$2000,2,FALSE),"mm/dd/yyyy")</f>
        <v>03/25/2026</v>
      </c>
      <c r="P431" s="25">
        <v>220.34700012207031</v>
      </c>
      <c r="Q431" s="25">
        <v>47.221584320068359</v>
      </c>
      <c r="R431" s="9"/>
    </row>
    <row r="432" spans="1:18" x14ac:dyDescent="0.25">
      <c r="A432" s="9">
        <v>108116003</v>
      </c>
      <c r="B432" s="9"/>
      <c r="C432" s="9" t="s">
        <v>287</v>
      </c>
      <c r="D432" s="9" t="s">
        <v>980</v>
      </c>
      <c r="E432" s="9" t="s">
        <v>936</v>
      </c>
      <c r="F432" s="25">
        <v>225356.09375</v>
      </c>
      <c r="G432" s="25">
        <v>2768199.25</v>
      </c>
      <c r="H432" s="25">
        <v>758497.25</v>
      </c>
      <c r="I432" s="25">
        <v>2574966.5</v>
      </c>
      <c r="J432" s="25">
        <v>73492.03125</v>
      </c>
      <c r="K432" s="25">
        <v>79.7440185546875</v>
      </c>
      <c r="L432" s="25">
        <v>130.73359680175781</v>
      </c>
      <c r="M432" s="25">
        <f t="shared" si="14"/>
        <v>210.47761535644531</v>
      </c>
      <c r="N432" s="52">
        <f t="shared" ca="1" si="15"/>
        <v>90.477615356445313</v>
      </c>
      <c r="O432" s="52" t="str">
        <f>TEXT(VLOOKUP(ROUND(_xlfn.NUMBERVALUE(M432),-0.1),'LIST FISCAL YEAR DAYS'!$E$2:$F$2000,2,FALSE),"mm/dd/yyyy")</f>
        <v>01/26/2026</v>
      </c>
      <c r="P432" s="25">
        <v>123.99690246582031</v>
      </c>
      <c r="Q432" s="25">
        <v>21.106914520263672</v>
      </c>
      <c r="R432" s="9"/>
    </row>
    <row r="433" spans="1:18" x14ac:dyDescent="0.25">
      <c r="A433" s="9">
        <v>103027352</v>
      </c>
      <c r="B433" s="9"/>
      <c r="C433" s="9" t="s">
        <v>259</v>
      </c>
      <c r="D433" s="9" t="s">
        <v>980</v>
      </c>
      <c r="E433" s="9" t="s">
        <v>932</v>
      </c>
      <c r="F433" s="25">
        <v>762947.5625</v>
      </c>
      <c r="G433" s="25">
        <v>8655274</v>
      </c>
      <c r="H433" s="25">
        <v>2121785.5</v>
      </c>
      <c r="I433" s="25">
        <v>8906190</v>
      </c>
      <c r="J433" s="25">
        <v>254361.578125</v>
      </c>
      <c r="K433" s="25">
        <v>171.49497985839844</v>
      </c>
      <c r="L433" s="25">
        <v>65.281669616699219</v>
      </c>
      <c r="M433" s="25">
        <f t="shared" si="14"/>
        <v>236.77664947509766</v>
      </c>
      <c r="N433" s="52">
        <f t="shared" ca="1" si="15"/>
        <v>116.77664947509766</v>
      </c>
      <c r="O433" s="52" t="str">
        <f>TEXT(VLOOKUP(ROUND(_xlfn.NUMBERVALUE(M433),-0.1),'LIST FISCAL YEAR DAYS'!$E$2:$F$2000,2,FALSE),"mm/dd/yyyy")</f>
        <v>02/22/2026</v>
      </c>
      <c r="P433" s="25">
        <v>82.953292846679688</v>
      </c>
      <c r="Q433" s="25">
        <v>15.359058380126953</v>
      </c>
      <c r="R433" s="9"/>
    </row>
    <row r="434" spans="1:18" x14ac:dyDescent="0.25">
      <c r="A434" s="9">
        <v>113365203</v>
      </c>
      <c r="B434" s="9"/>
      <c r="C434" s="9" t="s">
        <v>102</v>
      </c>
      <c r="D434" s="9" t="s">
        <v>980</v>
      </c>
      <c r="E434" s="9" t="s">
        <v>937</v>
      </c>
      <c r="F434" s="25">
        <v>635065.0625</v>
      </c>
      <c r="G434" s="25">
        <v>6930035.5</v>
      </c>
      <c r="H434" s="25">
        <v>2286749.75</v>
      </c>
      <c r="I434" s="25">
        <v>6961179.5</v>
      </c>
      <c r="J434" s="25">
        <v>269031.78125</v>
      </c>
      <c r="K434" s="25">
        <v>209.6173095703125</v>
      </c>
      <c r="L434" s="25">
        <v>85.606613159179688</v>
      </c>
      <c r="M434" s="25">
        <f t="shared" si="14"/>
        <v>295.22392272949219</v>
      </c>
      <c r="N434" s="52">
        <f t="shared" ca="1" si="15"/>
        <v>175.22392272949219</v>
      </c>
      <c r="O434" s="52" t="str">
        <f>TEXT(VLOOKUP(ROUND(_xlfn.NUMBERVALUE(M434),-0.1),'LIST FISCAL YEAR DAYS'!$E$2:$F$2000,2,FALSE),"mm/dd/yyyy")</f>
        <v>04/21/2026</v>
      </c>
      <c r="P434" s="25">
        <v>98.312286376953125</v>
      </c>
      <c r="Q434" s="25">
        <v>16.898008346557617</v>
      </c>
      <c r="R434" s="9"/>
    </row>
    <row r="435" spans="1:18" x14ac:dyDescent="0.25">
      <c r="A435" s="9">
        <v>107657103</v>
      </c>
      <c r="B435" s="9"/>
      <c r="C435" s="9" t="s">
        <v>349</v>
      </c>
      <c r="D435" s="9" t="s">
        <v>980</v>
      </c>
      <c r="E435" s="9" t="s">
        <v>931</v>
      </c>
      <c r="F435" s="25">
        <v>447576.4375</v>
      </c>
      <c r="G435" s="25">
        <v>4149880.75</v>
      </c>
      <c r="H435" s="25">
        <v>1660046.25</v>
      </c>
      <c r="I435" s="25">
        <v>3890516</v>
      </c>
      <c r="J435" s="25">
        <v>189302.640625</v>
      </c>
      <c r="K435" s="25">
        <v>151.16973876953125</v>
      </c>
      <c r="L435" s="25">
        <v>35.002120971679688</v>
      </c>
      <c r="M435" s="25">
        <f t="shared" si="14"/>
        <v>186.17185974121094</v>
      </c>
      <c r="N435" s="52">
        <f t="shared" ca="1" si="15"/>
        <v>66.171859741210938</v>
      </c>
      <c r="O435" s="52" t="str">
        <f>TEXT(VLOOKUP(ROUND(_xlfn.NUMBERVALUE(M435),-0.1),'LIST FISCAL YEAR DAYS'!$E$2:$F$2000,2,FALSE),"mm/dd/yyyy")</f>
        <v>01/02/2026</v>
      </c>
      <c r="P435" s="25">
        <v>136.1993408203125</v>
      </c>
      <c r="Q435" s="25">
        <v>25.069377899169922</v>
      </c>
      <c r="R435" s="9"/>
    </row>
    <row r="436" spans="1:18" x14ac:dyDescent="0.25">
      <c r="A436" s="9">
        <v>125236903</v>
      </c>
      <c r="B436" s="9"/>
      <c r="C436" s="9" t="s">
        <v>110</v>
      </c>
      <c r="D436" s="9" t="s">
        <v>980</v>
      </c>
      <c r="E436" s="9" t="s">
        <v>941</v>
      </c>
      <c r="F436" s="25">
        <v>404050.5</v>
      </c>
      <c r="G436" s="25">
        <v>2984983</v>
      </c>
      <c r="H436" s="25">
        <v>1581002.25</v>
      </c>
      <c r="I436" s="25">
        <v>2963654.25</v>
      </c>
      <c r="J436" s="25">
        <v>188247.671875</v>
      </c>
      <c r="K436" s="25">
        <v>250.37957763671875</v>
      </c>
      <c r="L436" s="25">
        <v>118.41058349609375</v>
      </c>
      <c r="M436" s="25">
        <f t="shared" si="14"/>
        <v>368.7901611328125</v>
      </c>
      <c r="N436" s="52">
        <f t="shared" ca="1" si="15"/>
        <v>248.7901611328125</v>
      </c>
      <c r="O436" s="52" t="str">
        <f>TEXT(VLOOKUP(ROUND(_xlfn.NUMBERVALUE(M436),-0.1),'LIST FISCAL YEAR DAYS'!$E$2:$F$2000,2,FALSE),"mm/dd/yyyy")</f>
        <v>07/04/2026</v>
      </c>
      <c r="P436" s="25">
        <v>214.08302307128906</v>
      </c>
      <c r="Q436" s="25">
        <v>33.242313385009766</v>
      </c>
      <c r="R436" s="9"/>
    </row>
    <row r="437" spans="1:18" x14ac:dyDescent="0.25">
      <c r="A437" s="9">
        <v>105204703</v>
      </c>
      <c r="B437" s="9"/>
      <c r="C437" s="9" t="s">
        <v>197</v>
      </c>
      <c r="D437" s="9" t="s">
        <v>980</v>
      </c>
      <c r="E437" s="9" t="s">
        <v>934</v>
      </c>
      <c r="F437" s="25">
        <v>458100.4375</v>
      </c>
      <c r="G437" s="25">
        <v>5193371</v>
      </c>
      <c r="H437" s="25">
        <v>1612354.75</v>
      </c>
      <c r="I437" s="25">
        <v>4585050.5</v>
      </c>
      <c r="J437" s="25">
        <v>155676.453125</v>
      </c>
      <c r="K437" s="25">
        <v>92.666664123535156</v>
      </c>
      <c r="L437" s="25">
        <v>94.514450073242188</v>
      </c>
      <c r="M437" s="25">
        <f t="shared" si="14"/>
        <v>187.18111419677734</v>
      </c>
      <c r="N437" s="52">
        <f t="shared" ca="1" si="15"/>
        <v>67.181114196777344</v>
      </c>
      <c r="O437" s="52" t="str">
        <f>TEXT(VLOOKUP(ROUND(_xlfn.NUMBERVALUE(M437),-0.1),'LIST FISCAL YEAR DAYS'!$E$2:$F$2000,2,FALSE),"mm/dd/yyyy")</f>
        <v>01/03/2026</v>
      </c>
      <c r="P437" s="25">
        <v>112.93186187744141</v>
      </c>
      <c r="Q437" s="25">
        <v>23.6038818359375</v>
      </c>
      <c r="R437" s="9"/>
    </row>
    <row r="438" spans="1:18" x14ac:dyDescent="0.25">
      <c r="A438" s="9">
        <v>122098103</v>
      </c>
      <c r="B438" s="9"/>
      <c r="C438" s="9" t="s">
        <v>5</v>
      </c>
      <c r="D438" s="9" t="s">
        <v>980</v>
      </c>
      <c r="E438" s="9" t="s">
        <v>940</v>
      </c>
      <c r="F438" s="25">
        <v>624063.3125</v>
      </c>
      <c r="G438" s="25">
        <v>5084785.5</v>
      </c>
      <c r="H438" s="25">
        <v>3331425.25</v>
      </c>
      <c r="I438" s="25">
        <v>4753913</v>
      </c>
      <c r="J438" s="25">
        <v>435921.46875</v>
      </c>
      <c r="K438" s="25">
        <v>193.56874084472656</v>
      </c>
      <c r="L438" s="25">
        <v>84.956329345703125</v>
      </c>
      <c r="M438" s="25">
        <f t="shared" si="14"/>
        <v>278.52507019042969</v>
      </c>
      <c r="N438" s="52">
        <f t="shared" ca="1" si="15"/>
        <v>158.52507019042969</v>
      </c>
      <c r="O438" s="52" t="str">
        <f>TEXT(VLOOKUP(ROUND(_xlfn.NUMBERVALUE(M438),-0.1),'LIST FISCAL YEAR DAYS'!$E$2:$F$2000,2,FALSE),"mm/dd/yyyy")</f>
        <v>04/05/2026</v>
      </c>
      <c r="P438" s="25">
        <v>187.50682067871094</v>
      </c>
      <c r="Q438" s="25">
        <v>39.3446044921875</v>
      </c>
      <c r="R438" s="9"/>
    </row>
    <row r="439" spans="1:18" x14ac:dyDescent="0.25">
      <c r="A439" s="9">
        <v>128326303</v>
      </c>
      <c r="B439" s="9"/>
      <c r="C439" s="9" t="s">
        <v>310</v>
      </c>
      <c r="D439" s="9" t="s">
        <v>980</v>
      </c>
      <c r="E439" s="9" t="s">
        <v>936</v>
      </c>
      <c r="F439" s="25">
        <v>158232.296875</v>
      </c>
      <c r="G439" s="25">
        <v>1835328.25</v>
      </c>
      <c r="H439" s="25">
        <v>548655.3125</v>
      </c>
      <c r="I439" s="25">
        <v>1599137.625</v>
      </c>
      <c r="J439" s="25">
        <v>52700.30078125</v>
      </c>
      <c r="K439" s="25">
        <v>67.980278015136719</v>
      </c>
      <c r="L439" s="25">
        <v>110.26387023925781</v>
      </c>
      <c r="M439" s="25">
        <f t="shared" si="14"/>
        <v>178.24414825439453</v>
      </c>
      <c r="N439" s="52">
        <f t="shared" ca="1" si="15"/>
        <v>58.244148254394531</v>
      </c>
      <c r="O439" s="52" t="str">
        <f>TEXT(VLOOKUP(ROUND(_xlfn.NUMBERVALUE(M439),-0.1),'LIST FISCAL YEAR DAYS'!$E$2:$F$2000,2,FALSE),"mm/dd/yyyy")</f>
        <v>12/25/2025</v>
      </c>
      <c r="P439" s="25">
        <v>157.5697021484375</v>
      </c>
      <c r="Q439" s="25">
        <v>43.079055786132813</v>
      </c>
      <c r="R439" s="9"/>
    </row>
    <row r="440" spans="1:18" x14ac:dyDescent="0.25">
      <c r="A440" s="9">
        <v>110147003</v>
      </c>
      <c r="B440" s="9"/>
      <c r="C440" s="9" t="s">
        <v>340</v>
      </c>
      <c r="D440" s="9" t="s">
        <v>980</v>
      </c>
      <c r="E440" s="9" t="s">
        <v>935</v>
      </c>
      <c r="F440" s="25">
        <v>176352.59375</v>
      </c>
      <c r="G440" s="25">
        <v>2262358.25</v>
      </c>
      <c r="H440" s="25">
        <v>595089.4375</v>
      </c>
      <c r="I440" s="25">
        <v>2176065</v>
      </c>
      <c r="J440" s="25">
        <v>84313</v>
      </c>
      <c r="K440" s="25">
        <v>166.48577880859375</v>
      </c>
      <c r="L440" s="25">
        <v>269.83633422851563</v>
      </c>
      <c r="M440" s="25">
        <f t="shared" si="14"/>
        <v>436.32211303710938</v>
      </c>
      <c r="N440" s="52">
        <f t="shared" ca="1" si="15"/>
        <v>316.32211303710938</v>
      </c>
      <c r="O440" s="52" t="str">
        <f>TEXT(VLOOKUP(ROUND(_xlfn.NUMBERVALUE(M440),-0.1),'LIST FISCAL YEAR DAYS'!$E$2:$F$2000,2,FALSE),"mm/dd/yyyy")</f>
        <v>09/09/2026</v>
      </c>
      <c r="P440" s="25">
        <v>243.29214477539063</v>
      </c>
      <c r="Q440" s="25">
        <v>45.383068084716797</v>
      </c>
      <c r="R440" s="9"/>
    </row>
    <row r="441" spans="1:18" x14ac:dyDescent="0.25">
      <c r="A441" s="9">
        <v>122098202</v>
      </c>
      <c r="B441" s="9"/>
      <c r="C441" s="9" t="s">
        <v>97</v>
      </c>
      <c r="D441" s="9" t="s">
        <v>980</v>
      </c>
      <c r="E441" s="9" t="s">
        <v>940</v>
      </c>
      <c r="F441" s="25">
        <v>1057980.875</v>
      </c>
      <c r="G441" s="25">
        <v>7796715</v>
      </c>
      <c r="H441" s="25">
        <v>5503325.5</v>
      </c>
      <c r="I441" s="25">
        <v>7362371</v>
      </c>
      <c r="J441" s="25">
        <v>641233.8125</v>
      </c>
      <c r="K441" s="25">
        <v>270.1248779296875</v>
      </c>
      <c r="L441" s="25">
        <v>30.4195556640625</v>
      </c>
      <c r="M441" s="25">
        <f t="shared" si="14"/>
        <v>300.54443359375</v>
      </c>
      <c r="N441" s="52">
        <f t="shared" ca="1" si="15"/>
        <v>180.54443359375</v>
      </c>
      <c r="O441" s="52" t="str">
        <f>TEXT(VLOOKUP(ROUND(_xlfn.NUMBERVALUE(M441),-0.1),'LIST FISCAL YEAR DAYS'!$E$2:$F$2000,2,FALSE),"mm/dd/yyyy")</f>
        <v>04/27/2026</v>
      </c>
      <c r="P441" s="25">
        <v>141.58712768554688</v>
      </c>
      <c r="Q441" s="25">
        <v>25.838006973266602</v>
      </c>
      <c r="R441" s="9"/>
    </row>
    <row r="442" spans="1:18" x14ac:dyDescent="0.25">
      <c r="A442" s="9">
        <v>113365303</v>
      </c>
      <c r="B442" s="9"/>
      <c r="C442" s="9" t="s">
        <v>123</v>
      </c>
      <c r="D442" s="9" t="s">
        <v>980</v>
      </c>
      <c r="E442" s="9" t="s">
        <v>937</v>
      </c>
      <c r="F442" s="25">
        <v>142545.15625</v>
      </c>
      <c r="G442" s="25">
        <v>1250833</v>
      </c>
      <c r="H442" s="25">
        <v>705932.75</v>
      </c>
      <c r="I442" s="25">
        <v>972557.25</v>
      </c>
      <c r="J442" s="25">
        <v>113608.546875</v>
      </c>
      <c r="K442" s="25">
        <v>257.75070190429688</v>
      </c>
      <c r="L442" s="25">
        <v>287.19134521484375</v>
      </c>
      <c r="M442" s="25">
        <f t="shared" si="14"/>
        <v>544.94204711914063</v>
      </c>
      <c r="N442" s="52">
        <f t="shared" ca="1" si="15"/>
        <v>424.94204711914063</v>
      </c>
      <c r="O442" s="52" t="str">
        <f>TEXT(VLOOKUP(ROUND(_xlfn.NUMBERVALUE(M442),-0.1),'LIST FISCAL YEAR DAYS'!$E$2:$F$2000,2,FALSE),"mm/dd/yyyy")</f>
        <v>12/27/2026</v>
      </c>
      <c r="P442" s="25">
        <v>198.33932495117188</v>
      </c>
      <c r="Q442" s="25">
        <v>30.267677307128906</v>
      </c>
      <c r="R442" s="9"/>
    </row>
    <row r="443" spans="1:18" x14ac:dyDescent="0.25">
      <c r="A443" s="9">
        <v>123466103</v>
      </c>
      <c r="B443" s="9"/>
      <c r="C443" s="9" t="s">
        <v>399</v>
      </c>
      <c r="D443" s="9" t="s">
        <v>980</v>
      </c>
      <c r="E443" s="9" t="s">
        <v>940</v>
      </c>
      <c r="F443" s="25">
        <v>485127.75</v>
      </c>
      <c r="G443" s="25">
        <v>3794887.5</v>
      </c>
      <c r="H443" s="25">
        <v>2612359.75</v>
      </c>
      <c r="I443" s="25">
        <v>3403471.75</v>
      </c>
      <c r="J443" s="25">
        <v>328529.21875</v>
      </c>
      <c r="K443" s="25">
        <v>232.33778381347656</v>
      </c>
      <c r="L443" s="25">
        <v>58.335792541503906</v>
      </c>
      <c r="M443" s="25">
        <f t="shared" si="14"/>
        <v>290.67357635498047</v>
      </c>
      <c r="N443" s="52">
        <f t="shared" ca="1" si="15"/>
        <v>170.67357635498047</v>
      </c>
      <c r="O443" s="52" t="str">
        <f>TEXT(VLOOKUP(ROUND(_xlfn.NUMBERVALUE(M443),-0.1),'LIST FISCAL YEAR DAYS'!$E$2:$F$2000,2,FALSE),"mm/dd/yyyy")</f>
        <v>04/17/2026</v>
      </c>
      <c r="P443" s="25">
        <v>227.52879333496094</v>
      </c>
      <c r="Q443" s="25">
        <v>44.776935577392578</v>
      </c>
      <c r="R443" s="9"/>
    </row>
    <row r="444" spans="1:18" x14ac:dyDescent="0.25">
      <c r="A444" s="9">
        <v>101636503</v>
      </c>
      <c r="B444" s="9"/>
      <c r="C444" s="9" t="s">
        <v>202</v>
      </c>
      <c r="D444" s="9" t="s">
        <v>980</v>
      </c>
      <c r="E444" s="9" t="s">
        <v>931</v>
      </c>
      <c r="F444" s="25">
        <v>284045.6875</v>
      </c>
      <c r="G444" s="25">
        <v>2243452.5</v>
      </c>
      <c r="H444" s="25">
        <v>1617481.5</v>
      </c>
      <c r="I444" s="25">
        <v>1928073.125</v>
      </c>
      <c r="J444" s="25">
        <v>208428.59375</v>
      </c>
      <c r="K444" s="25">
        <v>243.97325134277344</v>
      </c>
      <c r="L444" s="25">
        <v>47.437892913818359</v>
      </c>
      <c r="M444" s="25">
        <f t="shared" si="14"/>
        <v>291.4111442565918</v>
      </c>
      <c r="N444" s="52">
        <f t="shared" ca="1" si="15"/>
        <v>171.4111442565918</v>
      </c>
      <c r="O444" s="52" t="str">
        <f>TEXT(VLOOKUP(ROUND(_xlfn.NUMBERVALUE(M444),-0.1),'LIST FISCAL YEAR DAYS'!$E$2:$F$2000,2,FALSE),"mm/dd/yyyy")</f>
        <v>04/17/2026</v>
      </c>
      <c r="P444" s="25">
        <v>79.959625244140625</v>
      </c>
      <c r="Q444" s="25">
        <v>11.428007125854492</v>
      </c>
      <c r="R444" s="9"/>
    </row>
    <row r="445" spans="1:18" x14ac:dyDescent="0.25">
      <c r="A445" s="9">
        <v>126515001</v>
      </c>
      <c r="B445" s="9"/>
      <c r="C445" s="9" t="s">
        <v>438</v>
      </c>
      <c r="D445" s="9" t="s">
        <v>980</v>
      </c>
      <c r="E445" s="9" t="s">
        <v>941</v>
      </c>
      <c r="F445" s="25">
        <v>27777264</v>
      </c>
      <c r="G445" s="25">
        <v>437531744</v>
      </c>
      <c r="H445" s="25">
        <v>83612912</v>
      </c>
      <c r="I445" s="25">
        <v>456912288</v>
      </c>
      <c r="J445" s="25">
        <v>11639434</v>
      </c>
      <c r="K445" s="25">
        <v>92.860099792480469</v>
      </c>
      <c r="L445" s="25">
        <v>51.398853302001953</v>
      </c>
      <c r="M445" s="25">
        <f t="shared" si="14"/>
        <v>144.25895309448242</v>
      </c>
      <c r="N445" s="52">
        <f t="shared" ca="1" si="15"/>
        <v>24.258953094482422</v>
      </c>
      <c r="O445" s="52" t="str">
        <f>TEXT(VLOOKUP(ROUND(_xlfn.NUMBERVALUE(M445),-0.1),'LIST FISCAL YEAR DAYS'!$E$2:$F$2000,2,FALSE),"mm/dd/yyyy")</f>
        <v>11/21/2025</v>
      </c>
      <c r="P445" s="25">
        <v>173.6575927734375</v>
      </c>
      <c r="Q445" s="25">
        <v>33.613548278808594</v>
      </c>
      <c r="R445" s="9"/>
    </row>
    <row r="446" spans="1:18" x14ac:dyDescent="0.25">
      <c r="A446" s="9">
        <v>110177003</v>
      </c>
      <c r="B446" s="9"/>
      <c r="C446" s="9" t="s">
        <v>83</v>
      </c>
      <c r="D446" s="9" t="s">
        <v>980</v>
      </c>
      <c r="E446" s="9" t="s">
        <v>935</v>
      </c>
      <c r="F446" s="25">
        <v>289938.3125</v>
      </c>
      <c r="G446" s="25">
        <v>3549057</v>
      </c>
      <c r="H446" s="25">
        <v>984358.75</v>
      </c>
      <c r="I446" s="25">
        <v>3382265</v>
      </c>
      <c r="J446" s="25">
        <v>98635.3671875</v>
      </c>
      <c r="K446" s="25">
        <v>101.93537139892578</v>
      </c>
      <c r="L446" s="25">
        <v>50.560970306396484</v>
      </c>
      <c r="M446" s="25">
        <f t="shared" si="14"/>
        <v>152.49634170532227</v>
      </c>
      <c r="N446" s="52">
        <f t="shared" ca="1" si="15"/>
        <v>32.496341705322266</v>
      </c>
      <c r="O446" s="52" t="str">
        <f>TEXT(VLOOKUP(ROUND(_xlfn.NUMBERVALUE(M446),-0.1),'LIST FISCAL YEAR DAYS'!$E$2:$F$2000,2,FALSE),"mm/dd/yyyy")</f>
        <v>11/29/2025</v>
      </c>
      <c r="P446" s="25">
        <v>118.51875305175781</v>
      </c>
      <c r="Q446" s="25">
        <v>23.006038665771484</v>
      </c>
      <c r="R446" s="9"/>
    </row>
    <row r="447" spans="1:18" x14ac:dyDescent="0.25">
      <c r="A447" s="9">
        <v>124157203</v>
      </c>
      <c r="B447" s="9"/>
      <c r="C447" s="9" t="s">
        <v>256</v>
      </c>
      <c r="D447" s="9" t="s">
        <v>980</v>
      </c>
      <c r="E447" s="9" t="s">
        <v>941</v>
      </c>
      <c r="F447" s="25">
        <v>291775.34375</v>
      </c>
      <c r="G447" s="25">
        <v>2711257.25</v>
      </c>
      <c r="H447" s="25">
        <v>1937452</v>
      </c>
      <c r="I447" s="25">
        <v>2449982.75</v>
      </c>
      <c r="J447" s="25">
        <v>275540.0625</v>
      </c>
      <c r="K447" s="25">
        <v>269.90078735351563</v>
      </c>
      <c r="L447" s="25">
        <v>154.67002868652344</v>
      </c>
      <c r="M447" s="25">
        <f t="shared" si="14"/>
        <v>424.57081604003906</v>
      </c>
      <c r="N447" s="52">
        <f t="shared" ca="1" si="15"/>
        <v>304.57081604003906</v>
      </c>
      <c r="O447" s="52" t="str">
        <f>TEXT(VLOOKUP(ROUND(_xlfn.NUMBERVALUE(M447),-0.1),'LIST FISCAL YEAR DAYS'!$E$2:$F$2000,2,FALSE),"mm/dd/yyyy")</f>
        <v>08/29/2026</v>
      </c>
      <c r="P447" s="25">
        <v>197.13471984863281</v>
      </c>
      <c r="Q447" s="25">
        <v>39.891544342041016</v>
      </c>
      <c r="R447" s="9"/>
    </row>
    <row r="448" spans="1:18" x14ac:dyDescent="0.25">
      <c r="A448" s="9">
        <v>129546003</v>
      </c>
      <c r="B448" s="9"/>
      <c r="C448" s="9" t="s">
        <v>14</v>
      </c>
      <c r="D448" s="9" t="s">
        <v>980</v>
      </c>
      <c r="E448" s="9" t="s">
        <v>938</v>
      </c>
      <c r="F448" s="25">
        <v>181729.5</v>
      </c>
      <c r="G448" s="25">
        <v>2350552</v>
      </c>
      <c r="H448" s="25">
        <v>690713.1875</v>
      </c>
      <c r="I448" s="25">
        <v>2293738</v>
      </c>
      <c r="J448" s="25">
        <v>77204.4140625</v>
      </c>
      <c r="K448" s="25">
        <v>148.69111633300781</v>
      </c>
      <c r="L448" s="25">
        <v>95.542167663574219</v>
      </c>
      <c r="M448" s="25">
        <f t="shared" si="14"/>
        <v>244.23328399658203</v>
      </c>
      <c r="N448" s="52">
        <f t="shared" ca="1" si="15"/>
        <v>124.23328399658203</v>
      </c>
      <c r="O448" s="52" t="str">
        <f>TEXT(VLOOKUP(ROUND(_xlfn.NUMBERVALUE(M448),-0.1),'LIST FISCAL YEAR DAYS'!$E$2:$F$2000,2,FALSE),"mm/dd/yyyy")</f>
        <v>03/01/2026</v>
      </c>
      <c r="P448" s="25">
        <v>165.07347106933594</v>
      </c>
      <c r="Q448" s="25">
        <v>31.258543014526367</v>
      </c>
      <c r="R448" s="9"/>
    </row>
    <row r="449" spans="1:18" x14ac:dyDescent="0.25">
      <c r="A449" s="9">
        <v>103021003</v>
      </c>
      <c r="B449" s="9"/>
      <c r="C449" s="9" t="s">
        <v>363</v>
      </c>
      <c r="D449" s="9" t="s">
        <v>980</v>
      </c>
      <c r="E449" s="9" t="s">
        <v>932</v>
      </c>
      <c r="F449" s="25">
        <v>317484.90625</v>
      </c>
      <c r="G449" s="25">
        <v>2861949</v>
      </c>
      <c r="H449" s="25">
        <v>1896751.25</v>
      </c>
      <c r="I449" s="25">
        <v>2421804</v>
      </c>
      <c r="J449" s="25">
        <v>302119.5</v>
      </c>
      <c r="K449" s="25">
        <v>213.78689575195313</v>
      </c>
      <c r="L449" s="25">
        <v>107.20259857177734</v>
      </c>
      <c r="M449" s="25">
        <f t="shared" si="14"/>
        <v>320.98949432373047</v>
      </c>
      <c r="N449" s="52">
        <f t="shared" ca="1" si="15"/>
        <v>200.98949432373047</v>
      </c>
      <c r="O449" s="52" t="str">
        <f>TEXT(VLOOKUP(ROUND(_xlfn.NUMBERVALUE(M449),-0.1),'LIST FISCAL YEAR DAYS'!$E$2:$F$2000,2,FALSE),"mm/dd/yyyy")</f>
        <v>05/17/2026</v>
      </c>
      <c r="P449" s="25">
        <v>71.421028137207031</v>
      </c>
      <c r="Q449" s="25">
        <v>11.502405166625977</v>
      </c>
      <c r="R449" s="9"/>
    </row>
    <row r="450" spans="1:18" x14ac:dyDescent="0.25">
      <c r="A450" s="9">
        <v>102027451</v>
      </c>
      <c r="B450" s="9"/>
      <c r="C450" s="9" t="s">
        <v>233</v>
      </c>
      <c r="D450" s="9" t="s">
        <v>980</v>
      </c>
      <c r="E450" s="9" t="s">
        <v>932</v>
      </c>
      <c r="F450" s="25">
        <v>4603984</v>
      </c>
      <c r="G450" s="25">
        <v>45958320</v>
      </c>
      <c r="H450" s="25">
        <v>10471490</v>
      </c>
      <c r="I450" s="25">
        <v>47528296</v>
      </c>
      <c r="J450" s="25">
        <v>2046861</v>
      </c>
      <c r="K450" s="25">
        <v>89.961708068847656</v>
      </c>
      <c r="L450" s="25">
        <v>110.58753967285156</v>
      </c>
      <c r="M450" s="25">
        <f t="shared" si="14"/>
        <v>200.54924774169922</v>
      </c>
      <c r="N450" s="52">
        <f t="shared" ca="1" si="15"/>
        <v>80.549247741699219</v>
      </c>
      <c r="O450" s="52" t="str">
        <f>TEXT(VLOOKUP(ROUND(_xlfn.NUMBERVALUE(M450),-0.1),'LIST FISCAL YEAR DAYS'!$E$2:$F$2000,2,FALSE),"mm/dd/yyyy")</f>
        <v>01/17/2026</v>
      </c>
      <c r="P450" s="25">
        <v>106.51971435546875</v>
      </c>
      <c r="Q450" s="25">
        <v>19.175079345703125</v>
      </c>
      <c r="R450" s="9"/>
    </row>
    <row r="451" spans="1:18" x14ac:dyDescent="0.25">
      <c r="A451" s="9">
        <v>118406602</v>
      </c>
      <c r="B451" s="9"/>
      <c r="C451" s="9" t="s">
        <v>213</v>
      </c>
      <c r="D451" s="9" t="s">
        <v>980</v>
      </c>
      <c r="E451" s="9" t="s">
        <v>939</v>
      </c>
      <c r="F451" s="25">
        <v>365848.8125</v>
      </c>
      <c r="G451" s="25">
        <v>4651972</v>
      </c>
      <c r="H451" s="25">
        <v>1411780.5</v>
      </c>
      <c r="I451" s="25">
        <v>4539741.5</v>
      </c>
      <c r="J451" s="25">
        <v>166111.515625</v>
      </c>
      <c r="K451" s="25">
        <v>162.17935180664063</v>
      </c>
      <c r="L451" s="25">
        <v>50.920112609863281</v>
      </c>
      <c r="M451" s="25">
        <f t="shared" si="14"/>
        <v>213.09946441650391</v>
      </c>
      <c r="N451" s="52">
        <f t="shared" ca="1" si="15"/>
        <v>93.099464416503906</v>
      </c>
      <c r="O451" s="52" t="str">
        <f>TEXT(VLOOKUP(ROUND(_xlfn.NUMBERVALUE(M451),-0.1),'LIST FISCAL YEAR DAYS'!$E$2:$F$2000,2,FALSE),"mm/dd/yyyy")</f>
        <v>01/29/2026</v>
      </c>
      <c r="P451" s="25">
        <v>69.146492004394531</v>
      </c>
      <c r="Q451" s="25">
        <v>11.60136604309082</v>
      </c>
      <c r="R451" s="9"/>
    </row>
    <row r="452" spans="1:18" x14ac:dyDescent="0.25">
      <c r="A452" s="9">
        <v>120455203</v>
      </c>
      <c r="B452" s="9"/>
      <c r="C452" s="9" t="s">
        <v>85</v>
      </c>
      <c r="D452" s="9" t="s">
        <v>980</v>
      </c>
      <c r="E452" s="9" t="s">
        <v>939</v>
      </c>
      <c r="F452" s="25">
        <v>726640.375</v>
      </c>
      <c r="G452" s="25">
        <v>10453114</v>
      </c>
      <c r="H452" s="25">
        <v>2505758.5</v>
      </c>
      <c r="I452" s="25">
        <v>10779156</v>
      </c>
      <c r="J452" s="25">
        <v>291965.875</v>
      </c>
      <c r="K452" s="25">
        <v>164.12301635742188</v>
      </c>
      <c r="L452" s="25">
        <v>107.11709594726563</v>
      </c>
      <c r="M452" s="25">
        <f t="shared" si="14"/>
        <v>271.2401123046875</v>
      </c>
      <c r="N452" s="52">
        <f t="shared" ca="1" si="15"/>
        <v>151.2401123046875</v>
      </c>
      <c r="O452" s="52" t="str">
        <f>TEXT(VLOOKUP(ROUND(_xlfn.NUMBERVALUE(M452),-0.1),'LIST FISCAL YEAR DAYS'!$E$2:$F$2000,2,FALSE),"mm/dd/yyyy")</f>
        <v>03/28/2026</v>
      </c>
      <c r="P452" s="25">
        <v>65.575958251953125</v>
      </c>
      <c r="Q452" s="25">
        <v>12.08881664276123</v>
      </c>
      <c r="R452" s="9"/>
    </row>
    <row r="453" spans="1:18" x14ac:dyDescent="0.25">
      <c r="A453" s="9">
        <v>103027503</v>
      </c>
      <c r="B453" s="9"/>
      <c r="C453" s="9" t="s">
        <v>45</v>
      </c>
      <c r="D453" s="9" t="s">
        <v>980</v>
      </c>
      <c r="E453" s="9" t="s">
        <v>932</v>
      </c>
      <c r="F453" s="25">
        <v>496270.5</v>
      </c>
      <c r="G453" s="25">
        <v>4785722.5</v>
      </c>
      <c r="H453" s="25">
        <v>1917472.75</v>
      </c>
      <c r="I453" s="25">
        <v>4760047</v>
      </c>
      <c r="J453" s="25">
        <v>220068.046875</v>
      </c>
      <c r="K453" s="25">
        <v>155.15240478515625</v>
      </c>
      <c r="L453" s="25">
        <v>69.678558349609375</v>
      </c>
      <c r="M453" s="25">
        <f t="shared" si="14"/>
        <v>224.83096313476563</v>
      </c>
      <c r="N453" s="52">
        <f t="shared" ca="1" si="15"/>
        <v>104.83096313476563</v>
      </c>
      <c r="O453" s="52" t="str">
        <f>TEXT(VLOOKUP(ROUND(_xlfn.NUMBERVALUE(M453),-0.1),'LIST FISCAL YEAR DAYS'!$E$2:$F$2000,2,FALSE),"mm/dd/yyyy")</f>
        <v>02/10/2026</v>
      </c>
      <c r="P453" s="25">
        <v>153.25053405761719</v>
      </c>
      <c r="Q453" s="25">
        <v>29.956502914428711</v>
      </c>
      <c r="R453" s="9"/>
    </row>
    <row r="454" spans="1:18" x14ac:dyDescent="0.25">
      <c r="A454" s="9">
        <v>120455403</v>
      </c>
      <c r="B454" s="9"/>
      <c r="C454" s="9" t="s">
        <v>59</v>
      </c>
      <c r="D454" s="9" t="s">
        <v>980</v>
      </c>
      <c r="E454" s="9" t="s">
        <v>939</v>
      </c>
      <c r="F454" s="25">
        <v>1261751.875</v>
      </c>
      <c r="G454" s="25">
        <v>14774651</v>
      </c>
      <c r="H454" s="25">
        <v>5275479</v>
      </c>
      <c r="I454" s="25">
        <v>15137017</v>
      </c>
      <c r="J454" s="25">
        <v>645068.625</v>
      </c>
      <c r="K454" s="25">
        <v>206.7230224609375</v>
      </c>
      <c r="L454" s="25">
        <v>31.744762420654297</v>
      </c>
      <c r="M454" s="25">
        <f t="shared" si="14"/>
        <v>238.4677848815918</v>
      </c>
      <c r="N454" s="52">
        <f t="shared" ca="1" si="15"/>
        <v>118.4677848815918</v>
      </c>
      <c r="O454" s="52" t="str">
        <f>TEXT(VLOOKUP(ROUND(_xlfn.NUMBERVALUE(M454),-0.1),'LIST FISCAL YEAR DAYS'!$E$2:$F$2000,2,FALSE),"mm/dd/yyyy")</f>
        <v>02/23/2026</v>
      </c>
      <c r="P454" s="25">
        <v>69.725746154785156</v>
      </c>
      <c r="Q454" s="25">
        <v>9.9917688369750977</v>
      </c>
      <c r="R454" s="9"/>
    </row>
    <row r="455" spans="1:18" x14ac:dyDescent="0.25">
      <c r="A455" s="9">
        <v>109426303</v>
      </c>
      <c r="B455" s="9"/>
      <c r="C455" s="9" t="s">
        <v>156</v>
      </c>
      <c r="D455" s="9" t="s">
        <v>980</v>
      </c>
      <c r="E455" s="9" t="s">
        <v>935</v>
      </c>
      <c r="F455" s="25">
        <v>157879.203125</v>
      </c>
      <c r="G455" s="25">
        <v>2384042.5</v>
      </c>
      <c r="H455" s="25">
        <v>538766.625</v>
      </c>
      <c r="I455" s="25">
        <v>2407274.25</v>
      </c>
      <c r="J455" s="25">
        <v>45721.20703125</v>
      </c>
      <c r="K455" s="25">
        <v>48.665973663330078</v>
      </c>
      <c r="L455" s="25">
        <v>259.11654663085938</v>
      </c>
      <c r="M455" s="25">
        <f t="shared" si="14"/>
        <v>307.78252029418945</v>
      </c>
      <c r="N455" s="52">
        <f t="shared" ca="1" si="15"/>
        <v>187.78252029418945</v>
      </c>
      <c r="O455" s="52" t="str">
        <f>TEXT(VLOOKUP(ROUND(_xlfn.NUMBERVALUE(M455),-0.1),'LIST FISCAL YEAR DAYS'!$E$2:$F$2000,2,FALSE),"mm/dd/yyyy")</f>
        <v>05/04/2026</v>
      </c>
      <c r="P455" s="25">
        <v>146.51370239257813</v>
      </c>
      <c r="Q455" s="25">
        <v>29.692241668701172</v>
      </c>
      <c r="R455" s="9"/>
    </row>
    <row r="456" spans="1:18" x14ac:dyDescent="0.25">
      <c r="A456" s="9">
        <v>108116303</v>
      </c>
      <c r="B456" s="9"/>
      <c r="C456" s="9" t="s">
        <v>301</v>
      </c>
      <c r="D456" s="9" t="s">
        <v>980</v>
      </c>
      <c r="E456" s="9" t="s">
        <v>936</v>
      </c>
      <c r="F456" s="25">
        <v>118613.25</v>
      </c>
      <c r="G456" s="25">
        <v>1763768</v>
      </c>
      <c r="H456" s="25">
        <v>472851.4375</v>
      </c>
      <c r="I456" s="25">
        <v>1736787.125</v>
      </c>
      <c r="J456" s="25">
        <v>44173.640625</v>
      </c>
      <c r="K456" s="25">
        <v>45.545261383056641</v>
      </c>
      <c r="L456" s="25">
        <v>163.10978698730469</v>
      </c>
      <c r="M456" s="25">
        <f t="shared" si="14"/>
        <v>208.65504837036133</v>
      </c>
      <c r="N456" s="52">
        <f t="shared" ca="1" si="15"/>
        <v>88.655048370361328</v>
      </c>
      <c r="O456" s="52" t="str">
        <f>TEXT(VLOOKUP(ROUND(_xlfn.NUMBERVALUE(M456),-0.1),'LIST FISCAL YEAR DAYS'!$E$2:$F$2000,2,FALSE),"mm/dd/yyyy")</f>
        <v>01/25/2026</v>
      </c>
      <c r="P456" s="25">
        <v>200.71865844726563</v>
      </c>
      <c r="Q456" s="25">
        <v>46.110923767089844</v>
      </c>
      <c r="R456" s="9"/>
    </row>
    <row r="457" spans="1:18" x14ac:dyDescent="0.25">
      <c r="A457" s="9">
        <v>123466303</v>
      </c>
      <c r="B457" s="9"/>
      <c r="C457" s="9" t="s">
        <v>440</v>
      </c>
      <c r="D457" s="9" t="s">
        <v>980</v>
      </c>
      <c r="E457" s="9" t="s">
        <v>940</v>
      </c>
      <c r="F457" s="25">
        <v>420292.5</v>
      </c>
      <c r="G457" s="25">
        <v>3883115.25</v>
      </c>
      <c r="H457" s="25">
        <v>1722146.5</v>
      </c>
      <c r="I457" s="25">
        <v>3813428.5</v>
      </c>
      <c r="J457" s="25">
        <v>207465.15625</v>
      </c>
      <c r="K457" s="25">
        <v>201.34208679199219</v>
      </c>
      <c r="L457" s="25">
        <v>127.256591796875</v>
      </c>
      <c r="M457" s="25">
        <f t="shared" si="14"/>
        <v>328.59867858886719</v>
      </c>
      <c r="N457" s="52">
        <f t="shared" ca="1" si="15"/>
        <v>208.59867858886719</v>
      </c>
      <c r="O457" s="52" t="str">
        <f>TEXT(VLOOKUP(ROUND(_xlfn.NUMBERVALUE(M457),-0.1),'LIST FISCAL YEAR DAYS'!$E$2:$F$2000,2,FALSE),"mm/dd/yyyy")</f>
        <v>05/25/2026</v>
      </c>
      <c r="P457" s="25">
        <v>246.85055541992188</v>
      </c>
      <c r="Q457" s="25">
        <v>60.072826385498047</v>
      </c>
      <c r="R457" s="9"/>
    </row>
    <row r="458" spans="1:18" x14ac:dyDescent="0.25">
      <c r="A458" s="9">
        <v>123466403</v>
      </c>
      <c r="B458" s="9"/>
      <c r="C458" s="9" t="s">
        <v>425</v>
      </c>
      <c r="D458" s="9" t="s">
        <v>980</v>
      </c>
      <c r="E458" s="9" t="s">
        <v>940</v>
      </c>
      <c r="F458" s="25">
        <v>549105.75</v>
      </c>
      <c r="G458" s="25">
        <v>8044089</v>
      </c>
      <c r="H458" s="25">
        <v>2370451.5</v>
      </c>
      <c r="I458" s="25">
        <v>8565447</v>
      </c>
      <c r="J458" s="25">
        <v>204356</v>
      </c>
      <c r="K458" s="25">
        <v>133.27334594726563</v>
      </c>
      <c r="L458" s="25">
        <v>120.1341552734375</v>
      </c>
      <c r="M458" s="25">
        <f t="shared" ref="M458:M521" si="16">K458+L458</f>
        <v>253.40750122070313</v>
      </c>
      <c r="N458" s="52">
        <f t="shared" ca="1" si="15"/>
        <v>133.40750122070313</v>
      </c>
      <c r="O458" s="52" t="str">
        <f>TEXT(VLOOKUP(ROUND(_xlfn.NUMBERVALUE(M458),-0.1),'LIST FISCAL YEAR DAYS'!$E$2:$F$2000,2,FALSE),"mm/dd/yyyy")</f>
        <v>03/10/2026</v>
      </c>
      <c r="P458" s="25">
        <v>115.93132781982422</v>
      </c>
      <c r="Q458" s="25">
        <v>27.134469985961914</v>
      </c>
      <c r="R458" s="9"/>
    </row>
    <row r="459" spans="1:18" x14ac:dyDescent="0.25">
      <c r="A459" s="9">
        <v>129546103</v>
      </c>
      <c r="B459" s="9"/>
      <c r="C459" s="9" t="s">
        <v>475</v>
      </c>
      <c r="D459" s="9" t="s">
        <v>980</v>
      </c>
      <c r="E459" s="9" t="s">
        <v>938</v>
      </c>
      <c r="F459" s="25">
        <v>427084.8125</v>
      </c>
      <c r="G459" s="25">
        <v>5302901</v>
      </c>
      <c r="H459" s="25">
        <v>1348357</v>
      </c>
      <c r="I459" s="25">
        <v>5502176</v>
      </c>
      <c r="J459" s="25">
        <v>119670.8359375</v>
      </c>
      <c r="K459" s="25">
        <v>93.321205139160156</v>
      </c>
      <c r="L459" s="25">
        <v>190.29708862304688</v>
      </c>
      <c r="M459" s="25">
        <f t="shared" si="16"/>
        <v>283.61829376220703</v>
      </c>
      <c r="N459" s="52">
        <f t="shared" ca="1" si="15"/>
        <v>163.61829376220703</v>
      </c>
      <c r="O459" s="52" t="str">
        <f>TEXT(VLOOKUP(ROUND(_xlfn.NUMBERVALUE(M459),-0.1),'LIST FISCAL YEAR DAYS'!$E$2:$F$2000,2,FALSE),"mm/dd/yyyy")</f>
        <v>04/10/2026</v>
      </c>
      <c r="P459" s="25">
        <v>125.16825866699219</v>
      </c>
      <c r="Q459" s="25">
        <v>21.528425216674805</v>
      </c>
      <c r="R459" s="9"/>
    </row>
    <row r="460" spans="1:18" x14ac:dyDescent="0.25">
      <c r="A460" s="9">
        <v>106338003</v>
      </c>
      <c r="B460" s="9"/>
      <c r="C460" s="9" t="s">
        <v>225</v>
      </c>
      <c r="D460" s="9" t="s">
        <v>980</v>
      </c>
      <c r="E460" s="9" t="s">
        <v>936</v>
      </c>
      <c r="F460" s="25">
        <v>348010.34375</v>
      </c>
      <c r="G460" s="25">
        <v>4775499.5</v>
      </c>
      <c r="H460" s="25">
        <v>1078068.5</v>
      </c>
      <c r="I460" s="25">
        <v>4293762</v>
      </c>
      <c r="J460" s="25">
        <v>120516.5859375</v>
      </c>
      <c r="K460" s="25">
        <v>60.574085235595703</v>
      </c>
      <c r="L460" s="25">
        <v>135.22964477539063</v>
      </c>
      <c r="M460" s="25">
        <f t="shared" si="16"/>
        <v>195.80373001098633</v>
      </c>
      <c r="N460" s="52">
        <f t="shared" ca="1" si="15"/>
        <v>75.803730010986328</v>
      </c>
      <c r="O460" s="52" t="str">
        <f>TEXT(VLOOKUP(ROUND(_xlfn.NUMBERVALUE(M460),-0.1),'LIST FISCAL YEAR DAYS'!$E$2:$F$2000,2,FALSE),"mm/dd/yyyy")</f>
        <v>01/12/2026</v>
      </c>
      <c r="P460" s="25">
        <v>253.25653076171875</v>
      </c>
      <c r="Q460" s="25">
        <v>45.317611694335938</v>
      </c>
      <c r="R460" s="9"/>
    </row>
    <row r="461" spans="1:18" x14ac:dyDescent="0.25">
      <c r="A461" s="9">
        <v>128327303</v>
      </c>
      <c r="B461" s="9"/>
      <c r="C461" s="9" t="s">
        <v>480</v>
      </c>
      <c r="D461" s="9" t="s">
        <v>980</v>
      </c>
      <c r="E461" s="9" t="s">
        <v>936</v>
      </c>
      <c r="F461" s="25">
        <v>167829.453125</v>
      </c>
      <c r="G461" s="25">
        <v>2132007.25</v>
      </c>
      <c r="H461" s="25">
        <v>586701.5</v>
      </c>
      <c r="I461" s="25">
        <v>1830509.125</v>
      </c>
      <c r="J461" s="25">
        <v>56855.58984375</v>
      </c>
      <c r="K461" s="25">
        <v>44.477790832519531</v>
      </c>
      <c r="L461" s="25">
        <v>144.29534912109375</v>
      </c>
      <c r="M461" s="25">
        <f t="shared" si="16"/>
        <v>188.77313995361328</v>
      </c>
      <c r="N461" s="52">
        <f t="shared" ca="1" si="15"/>
        <v>68.773139953613281</v>
      </c>
      <c r="O461" s="52" t="str">
        <f>TEXT(VLOOKUP(ROUND(_xlfn.NUMBERVALUE(M461),-0.1),'LIST FISCAL YEAR DAYS'!$E$2:$F$2000,2,FALSE),"mm/dd/yyyy")</f>
        <v>01/05/2026</v>
      </c>
      <c r="P461" s="25">
        <v>70.775772094726563</v>
      </c>
      <c r="Q461" s="25">
        <v>18.170621871948242</v>
      </c>
      <c r="R461" s="9"/>
    </row>
    <row r="462" spans="1:18" x14ac:dyDescent="0.25">
      <c r="A462" s="9">
        <v>103027753</v>
      </c>
      <c r="B462" s="9"/>
      <c r="C462" s="9" t="s">
        <v>153</v>
      </c>
      <c r="D462" s="9" t="s">
        <v>980</v>
      </c>
      <c r="E462" s="9" t="s">
        <v>932</v>
      </c>
      <c r="F462" s="25">
        <v>141648.296875</v>
      </c>
      <c r="G462" s="25">
        <v>1257163.5</v>
      </c>
      <c r="H462" s="25">
        <v>1032502.375</v>
      </c>
      <c r="I462" s="25">
        <v>1132373.125</v>
      </c>
      <c r="J462" s="25">
        <v>153947.09375</v>
      </c>
      <c r="K462" s="25">
        <v>260.38687133789063</v>
      </c>
      <c r="L462" s="25">
        <v>57.388442993164063</v>
      </c>
      <c r="M462" s="25">
        <f t="shared" si="16"/>
        <v>317.77531433105469</v>
      </c>
      <c r="N462" s="52">
        <f t="shared" ca="1" si="15"/>
        <v>197.77531433105469</v>
      </c>
      <c r="O462" s="52" t="str">
        <f>TEXT(VLOOKUP(ROUND(_xlfn.NUMBERVALUE(M462),-0.1),'LIST FISCAL YEAR DAYS'!$E$2:$F$2000,2,FALSE),"mm/dd/yyyy")</f>
        <v>05/14/2026</v>
      </c>
      <c r="P462" s="25">
        <v>158.96180725097656</v>
      </c>
      <c r="Q462" s="25">
        <v>34.320072174072266</v>
      </c>
      <c r="R462" s="9"/>
    </row>
    <row r="463" spans="1:18" x14ac:dyDescent="0.25">
      <c r="A463" s="9">
        <v>122098403</v>
      </c>
      <c r="B463" s="9"/>
      <c r="C463" s="9" t="s">
        <v>491</v>
      </c>
      <c r="D463" s="9" t="s">
        <v>980</v>
      </c>
      <c r="E463" s="9" t="s">
        <v>940</v>
      </c>
      <c r="F463" s="25">
        <v>555934.1875</v>
      </c>
      <c r="G463" s="25">
        <v>4544355</v>
      </c>
      <c r="H463" s="25">
        <v>2353117</v>
      </c>
      <c r="I463" s="25">
        <v>4334107</v>
      </c>
      <c r="J463" s="25">
        <v>324298.8125</v>
      </c>
      <c r="K463" s="25">
        <v>220.92762756347656</v>
      </c>
      <c r="L463" s="25">
        <v>118.26101684570313</v>
      </c>
      <c r="M463" s="25">
        <f t="shared" si="16"/>
        <v>339.18864440917969</v>
      </c>
      <c r="N463" s="52">
        <f t="shared" ca="1" si="15"/>
        <v>219.18864440917969</v>
      </c>
      <c r="O463" s="52" t="str">
        <f>TEXT(VLOOKUP(ROUND(_xlfn.NUMBERVALUE(M463),-0.1),'LIST FISCAL YEAR DAYS'!$E$2:$F$2000,2,FALSE),"mm/dd/yyyy")</f>
        <v>06/04/2026</v>
      </c>
      <c r="P463" s="25">
        <v>154.75601196289063</v>
      </c>
      <c r="Q463" s="25">
        <v>42.091499328613281</v>
      </c>
      <c r="R463" s="9"/>
    </row>
    <row r="464" spans="1:18" x14ac:dyDescent="0.25">
      <c r="A464" s="9">
        <v>125237603</v>
      </c>
      <c r="B464" s="9"/>
      <c r="C464" s="9" t="s">
        <v>53</v>
      </c>
      <c r="D464" s="9" t="s">
        <v>980</v>
      </c>
      <c r="E464" s="9" t="s">
        <v>941</v>
      </c>
      <c r="F464" s="25">
        <v>212521.796875</v>
      </c>
      <c r="G464" s="25">
        <v>2183162</v>
      </c>
      <c r="H464" s="25">
        <v>2114804.25</v>
      </c>
      <c r="I464" s="25">
        <v>1959318.25</v>
      </c>
      <c r="J464" s="25">
        <v>297415.9375</v>
      </c>
      <c r="K464" s="25">
        <v>313.0364990234375</v>
      </c>
      <c r="L464" s="25">
        <v>118.07921600341797</v>
      </c>
      <c r="M464" s="25">
        <f t="shared" si="16"/>
        <v>431.11571502685547</v>
      </c>
      <c r="N464" s="52">
        <f t="shared" ca="1" si="15"/>
        <v>311.11571502685547</v>
      </c>
      <c r="O464" s="52" t="str">
        <f>TEXT(VLOOKUP(ROUND(_xlfn.NUMBERVALUE(M464),-0.1),'LIST FISCAL YEAR DAYS'!$E$2:$F$2000,2,FALSE),"mm/dd/yyyy")</f>
        <v>09/04/2026</v>
      </c>
      <c r="P464" s="25">
        <v>229.2830810546875</v>
      </c>
      <c r="Q464" s="25">
        <v>42.676898956298828</v>
      </c>
      <c r="R464" s="9"/>
    </row>
    <row r="465" spans="1:18" x14ac:dyDescent="0.25">
      <c r="A465" s="9">
        <v>114067002</v>
      </c>
      <c r="B465" s="9"/>
      <c r="C465" s="9" t="s">
        <v>74</v>
      </c>
      <c r="D465" s="9" t="s">
        <v>980</v>
      </c>
      <c r="E465" s="9" t="s">
        <v>938</v>
      </c>
      <c r="F465" s="25">
        <v>3385412.5</v>
      </c>
      <c r="G465" s="25">
        <v>62113188</v>
      </c>
      <c r="H465" s="25">
        <v>13169388</v>
      </c>
      <c r="I465" s="25">
        <v>66227940</v>
      </c>
      <c r="J465" s="25">
        <v>903359.75</v>
      </c>
      <c r="K465" s="25">
        <v>22.028726577758789</v>
      </c>
      <c r="L465" s="25">
        <v>113.27421569824219</v>
      </c>
      <c r="M465" s="25">
        <f t="shared" si="16"/>
        <v>135.30294227600098</v>
      </c>
      <c r="N465" s="52">
        <f t="shared" ca="1" si="15"/>
        <v>15.302942276000977</v>
      </c>
      <c r="O465" s="52" t="str">
        <f>TEXT(VLOOKUP(ROUND(_xlfn.NUMBERVALUE(M465),-0.1),'LIST FISCAL YEAR DAYS'!$E$2:$F$2000,2,FALSE),"mm/dd/yyyy")</f>
        <v>11/12/2025</v>
      </c>
      <c r="P465" s="25">
        <v>183.3057861328125</v>
      </c>
      <c r="Q465" s="25">
        <v>39.363815307617188</v>
      </c>
      <c r="R465" s="9"/>
    </row>
    <row r="466" spans="1:18" x14ac:dyDescent="0.25">
      <c r="A466" s="9">
        <v>112675503</v>
      </c>
      <c r="B466" s="9"/>
      <c r="C466" s="9" t="s">
        <v>401</v>
      </c>
      <c r="D466" s="9" t="s">
        <v>980</v>
      </c>
      <c r="E466" s="9" t="s">
        <v>937</v>
      </c>
      <c r="F466" s="25">
        <v>692881.5</v>
      </c>
      <c r="G466" s="25">
        <v>6576499.5</v>
      </c>
      <c r="H466" s="25">
        <v>2612567.75</v>
      </c>
      <c r="I466" s="25">
        <v>6335835.5</v>
      </c>
      <c r="J466" s="25">
        <v>275703.5</v>
      </c>
      <c r="K466" s="25">
        <v>171.36668395996094</v>
      </c>
      <c r="L466" s="25">
        <v>97.364555358886719</v>
      </c>
      <c r="M466" s="25">
        <f t="shared" si="16"/>
        <v>268.73123931884766</v>
      </c>
      <c r="N466" s="52">
        <f t="shared" ca="1" si="15"/>
        <v>148.73123931884766</v>
      </c>
      <c r="O466" s="52" t="str">
        <f>TEXT(VLOOKUP(ROUND(_xlfn.NUMBERVALUE(M466),-0.1),'LIST FISCAL YEAR DAYS'!$E$2:$F$2000,2,FALSE),"mm/dd/yyyy")</f>
        <v>03/26/2026</v>
      </c>
      <c r="P466" s="25">
        <v>55.120235443115234</v>
      </c>
      <c r="Q466" s="25">
        <v>8.5608358383178711</v>
      </c>
      <c r="R466" s="9"/>
    </row>
    <row r="467" spans="1:18" x14ac:dyDescent="0.25">
      <c r="A467" s="9">
        <v>106168003</v>
      </c>
      <c r="B467" s="9"/>
      <c r="C467" s="9" t="s">
        <v>219</v>
      </c>
      <c r="D467" s="9" t="s">
        <v>980</v>
      </c>
      <c r="E467" s="9" t="s">
        <v>933</v>
      </c>
      <c r="F467" s="25">
        <v>180367.65625</v>
      </c>
      <c r="G467" s="25">
        <v>2433193.5</v>
      </c>
      <c r="H467" s="25">
        <v>615795.75</v>
      </c>
      <c r="I467" s="25">
        <v>2220821.75</v>
      </c>
      <c r="J467" s="25">
        <v>54337.96484375</v>
      </c>
      <c r="K467" s="25">
        <v>64.151962280273438</v>
      </c>
      <c r="L467" s="25">
        <v>99.885948181152344</v>
      </c>
      <c r="M467" s="25">
        <f t="shared" si="16"/>
        <v>164.03791046142578</v>
      </c>
      <c r="N467" s="52">
        <f t="shared" ca="1" si="15"/>
        <v>44.037910461425781</v>
      </c>
      <c r="O467" s="52" t="str">
        <f>TEXT(VLOOKUP(ROUND(_xlfn.NUMBERVALUE(M467),-0.1),'LIST FISCAL YEAR DAYS'!$E$2:$F$2000,2,FALSE),"mm/dd/yyyy")</f>
        <v>12/11/2025</v>
      </c>
      <c r="P467" s="25">
        <v>198.84513854980469</v>
      </c>
      <c r="Q467" s="25">
        <v>41.448177337646484</v>
      </c>
      <c r="R467" s="9"/>
    </row>
    <row r="468" spans="1:18" x14ac:dyDescent="0.25">
      <c r="A468" s="9">
        <v>104435303</v>
      </c>
      <c r="B468" s="9"/>
      <c r="C468" s="9" t="s">
        <v>171</v>
      </c>
      <c r="D468" s="9" t="s">
        <v>980</v>
      </c>
      <c r="E468" s="9" t="s">
        <v>933</v>
      </c>
      <c r="F468" s="25">
        <v>188819.25</v>
      </c>
      <c r="G468" s="25">
        <v>2198253.5</v>
      </c>
      <c r="H468" s="25">
        <v>616388.75</v>
      </c>
      <c r="I468" s="25">
        <v>2024562</v>
      </c>
      <c r="J468" s="25">
        <v>61144.015625</v>
      </c>
      <c r="K468" s="25">
        <v>88.349090576171875</v>
      </c>
      <c r="L468" s="25">
        <v>98.857749938964844</v>
      </c>
      <c r="M468" s="25">
        <f t="shared" si="16"/>
        <v>187.20684051513672</v>
      </c>
      <c r="N468" s="52">
        <f t="shared" ca="1" si="15"/>
        <v>67.206840515136719</v>
      </c>
      <c r="O468" s="52" t="str">
        <f>TEXT(VLOOKUP(ROUND(_xlfn.NUMBERVALUE(M468),-0.1),'LIST FISCAL YEAR DAYS'!$E$2:$F$2000,2,FALSE),"mm/dd/yyyy")</f>
        <v>01/03/2026</v>
      </c>
      <c r="P468" s="25">
        <v>133.20623779296875</v>
      </c>
      <c r="Q468" s="25">
        <v>25.808504104614258</v>
      </c>
      <c r="R468" s="9"/>
    </row>
    <row r="469" spans="1:18" x14ac:dyDescent="0.25">
      <c r="A469" s="9">
        <v>108116503</v>
      </c>
      <c r="B469" s="9"/>
      <c r="C469" s="9" t="s">
        <v>322</v>
      </c>
      <c r="D469" s="9" t="s">
        <v>980</v>
      </c>
      <c r="E469" s="9" t="s">
        <v>936</v>
      </c>
      <c r="F469" s="25">
        <v>139686.15625</v>
      </c>
      <c r="G469" s="25">
        <v>1158457.5</v>
      </c>
      <c r="H469" s="25">
        <v>530538.375</v>
      </c>
      <c r="I469" s="25">
        <v>1074220.875</v>
      </c>
      <c r="J469" s="25">
        <v>70771</v>
      </c>
      <c r="K469" s="25">
        <v>175.6552734375</v>
      </c>
      <c r="L469" s="25">
        <v>124.91817474365234</v>
      </c>
      <c r="M469" s="25">
        <f t="shared" si="16"/>
        <v>300.57344818115234</v>
      </c>
      <c r="N469" s="52">
        <f t="shared" ref="N469:N532" ca="1" si="17">IF(M469-$N$2&gt;0,M469-$N$2,"Out")</f>
        <v>180.57344818115234</v>
      </c>
      <c r="O469" s="52" t="str">
        <f>TEXT(VLOOKUP(ROUND(_xlfn.NUMBERVALUE(M469),-0.1),'LIST FISCAL YEAR DAYS'!$E$2:$F$2000,2,FALSE),"mm/dd/yyyy")</f>
        <v>04/27/2026</v>
      </c>
      <c r="P469" s="25">
        <v>215.65501403808594</v>
      </c>
      <c r="Q469" s="25">
        <v>39.848030090332031</v>
      </c>
      <c r="R469" s="9"/>
    </row>
    <row r="470" spans="1:18" x14ac:dyDescent="0.25">
      <c r="A470" s="9">
        <v>109246003</v>
      </c>
      <c r="B470" s="9"/>
      <c r="C470" s="9" t="s">
        <v>289</v>
      </c>
      <c r="D470" s="9" t="s">
        <v>980</v>
      </c>
      <c r="E470" s="9" t="s">
        <v>935</v>
      </c>
      <c r="F470" s="25">
        <v>127362</v>
      </c>
      <c r="G470" s="25">
        <v>1552977.625</v>
      </c>
      <c r="H470" s="25">
        <v>475285.375</v>
      </c>
      <c r="I470" s="25">
        <v>1460208.125</v>
      </c>
      <c r="J470" s="25">
        <v>43304.1640625</v>
      </c>
      <c r="K470" s="25">
        <v>84.146247863769531</v>
      </c>
      <c r="L470" s="25">
        <v>40.381313323974609</v>
      </c>
      <c r="M470" s="25">
        <f t="shared" si="16"/>
        <v>124.52756118774414</v>
      </c>
      <c r="N470" s="52">
        <f t="shared" ca="1" si="17"/>
        <v>4.5275611877441406</v>
      </c>
      <c r="O470" s="52" t="str">
        <f>TEXT(VLOOKUP(ROUND(_xlfn.NUMBERVALUE(M470),-0.1),'LIST FISCAL YEAR DAYS'!$E$2:$F$2000,2,FALSE),"mm/dd/yyyy")</f>
        <v>11/02/2025</v>
      </c>
      <c r="P470" s="25">
        <v>101.44155120849609</v>
      </c>
      <c r="Q470" s="25">
        <v>17.86619758605957</v>
      </c>
      <c r="R470" s="9"/>
    </row>
    <row r="471" spans="1:18" x14ac:dyDescent="0.25">
      <c r="A471" s="9">
        <v>125237702</v>
      </c>
      <c r="B471" s="9"/>
      <c r="C471" s="9" t="s">
        <v>13</v>
      </c>
      <c r="D471" s="9" t="s">
        <v>980</v>
      </c>
      <c r="E471" s="9" t="s">
        <v>941</v>
      </c>
      <c r="F471" s="25">
        <v>834700.8125</v>
      </c>
      <c r="G471" s="25">
        <v>6033625</v>
      </c>
      <c r="H471" s="25">
        <v>3782613.5</v>
      </c>
      <c r="I471" s="25">
        <v>6074086</v>
      </c>
      <c r="J471" s="25">
        <v>363369.03125</v>
      </c>
      <c r="K471" s="25">
        <v>230.72724914550781</v>
      </c>
      <c r="L471" s="25">
        <v>10.521653175354004</v>
      </c>
      <c r="M471" s="25">
        <f t="shared" si="16"/>
        <v>241.24890232086182</v>
      </c>
      <c r="N471" s="52">
        <f t="shared" ca="1" si="17"/>
        <v>121.24890232086182</v>
      </c>
      <c r="O471" s="52" t="str">
        <f>TEXT(VLOOKUP(ROUND(_xlfn.NUMBERVALUE(M471),-0.1),'LIST FISCAL YEAR DAYS'!$E$2:$F$2000,2,FALSE),"mm/dd/yyyy")</f>
        <v>02/26/2026</v>
      </c>
      <c r="P471" s="25">
        <v>160.71406555175781</v>
      </c>
      <c r="Q471" s="25">
        <v>28.298345565795898</v>
      </c>
      <c r="R471" s="9"/>
    </row>
    <row r="472" spans="1:18" x14ac:dyDescent="0.25">
      <c r="A472" s="9">
        <v>101637002</v>
      </c>
      <c r="B472" s="9"/>
      <c r="C472" s="9" t="s">
        <v>22</v>
      </c>
      <c r="D472" s="9" t="s">
        <v>980</v>
      </c>
      <c r="E472" s="9" t="s">
        <v>931</v>
      </c>
      <c r="F472" s="25">
        <v>415410.4375</v>
      </c>
      <c r="G472" s="25">
        <v>5222441.5</v>
      </c>
      <c r="H472" s="25">
        <v>1292132.125</v>
      </c>
      <c r="I472" s="25">
        <v>5272189.5</v>
      </c>
      <c r="J472" s="25">
        <v>142660.28125</v>
      </c>
      <c r="K472" s="25">
        <v>152.23301696777344</v>
      </c>
      <c r="L472" s="25">
        <v>42.924335479736328</v>
      </c>
      <c r="M472" s="25">
        <f t="shared" si="16"/>
        <v>195.15735244750977</v>
      </c>
      <c r="N472" s="52">
        <f t="shared" ca="1" si="17"/>
        <v>75.157352447509766</v>
      </c>
      <c r="O472" s="52" t="str">
        <f>TEXT(VLOOKUP(ROUND(_xlfn.NUMBERVALUE(M472),-0.1),'LIST FISCAL YEAR DAYS'!$E$2:$F$2000,2,FALSE),"mm/dd/yyyy")</f>
        <v>01/11/2026</v>
      </c>
      <c r="P472" s="25">
        <v>217.33161926269531</v>
      </c>
      <c r="Q472" s="25">
        <v>35.620704650878906</v>
      </c>
      <c r="R472" s="9"/>
    </row>
    <row r="473" spans="1:18" x14ac:dyDescent="0.25">
      <c r="A473" s="9">
        <v>128321103</v>
      </c>
      <c r="B473" s="9"/>
      <c r="C473" s="9" t="s">
        <v>227</v>
      </c>
      <c r="D473" s="9" t="s">
        <v>980</v>
      </c>
      <c r="E473" s="9" t="s">
        <v>936</v>
      </c>
      <c r="F473" s="25">
        <v>264372.90625</v>
      </c>
      <c r="G473" s="25">
        <v>2698156.25</v>
      </c>
      <c r="H473" s="25">
        <v>264372.90625</v>
      </c>
      <c r="I473" s="25">
        <v>2928650.5</v>
      </c>
      <c r="J473" s="25">
        <v>98143.0546875</v>
      </c>
      <c r="K473" s="25">
        <v>99.512519836425781</v>
      </c>
      <c r="L473" s="25">
        <v>32.616909027099609</v>
      </c>
      <c r="M473" s="25">
        <f t="shared" si="16"/>
        <v>132.12942886352539</v>
      </c>
      <c r="N473" s="52">
        <f t="shared" ca="1" si="17"/>
        <v>12.129428863525391</v>
      </c>
      <c r="O473" s="52" t="str">
        <f>TEXT(VLOOKUP(ROUND(_xlfn.NUMBERVALUE(M473),-0.1),'LIST FISCAL YEAR DAYS'!$E$2:$F$2000,2,FALSE),"mm/dd/yyyy")</f>
        <v>11/09/2025</v>
      </c>
      <c r="P473" s="25">
        <v>137.22689819335938</v>
      </c>
      <c r="Q473" s="25">
        <v>26.756397247314453</v>
      </c>
      <c r="R473" s="9"/>
    </row>
    <row r="474" spans="1:18" x14ac:dyDescent="0.25">
      <c r="A474" s="9">
        <v>119357003</v>
      </c>
      <c r="B474" s="9"/>
      <c r="C474" s="9" t="s">
        <v>354</v>
      </c>
      <c r="D474" s="9" t="s">
        <v>980</v>
      </c>
      <c r="E474" s="9" t="s">
        <v>939</v>
      </c>
      <c r="F474" s="25">
        <v>161214.296875</v>
      </c>
      <c r="G474" s="25">
        <v>2713687.25</v>
      </c>
      <c r="H474" s="25">
        <v>580899.625</v>
      </c>
      <c r="I474" s="25">
        <v>2951576.25</v>
      </c>
      <c r="J474" s="25">
        <v>76582.7109375</v>
      </c>
      <c r="K474" s="25">
        <v>180.95549011230469</v>
      </c>
      <c r="L474" s="25">
        <v>120.16204071044922</v>
      </c>
      <c r="M474" s="25">
        <f t="shared" si="16"/>
        <v>301.11753082275391</v>
      </c>
      <c r="N474" s="52">
        <f t="shared" ca="1" si="17"/>
        <v>181.11753082275391</v>
      </c>
      <c r="O474" s="52" t="str">
        <f>TEXT(VLOOKUP(ROUND(_xlfn.NUMBERVALUE(M474),-0.1),'LIST FISCAL YEAR DAYS'!$E$2:$F$2000,2,FALSE),"mm/dd/yyyy")</f>
        <v>04/27/2026</v>
      </c>
      <c r="P474" s="25">
        <v>211.50865173339844</v>
      </c>
      <c r="Q474" s="25">
        <v>38.521961212158203</v>
      </c>
      <c r="R474" s="9"/>
    </row>
    <row r="475" spans="1:18" x14ac:dyDescent="0.25">
      <c r="A475" s="9">
        <v>127045853</v>
      </c>
      <c r="B475" s="9"/>
      <c r="C475" s="9" t="s">
        <v>79</v>
      </c>
      <c r="D475" s="9" t="s">
        <v>980</v>
      </c>
      <c r="E475" s="9" t="s">
        <v>933</v>
      </c>
      <c r="F475" s="25">
        <v>222332.25</v>
      </c>
      <c r="G475" s="25">
        <v>2398872.75</v>
      </c>
      <c r="H475" s="25">
        <v>720422.25</v>
      </c>
      <c r="I475" s="25">
        <v>2370580.25</v>
      </c>
      <c r="J475" s="25">
        <v>71534.34375</v>
      </c>
      <c r="K475" s="25">
        <v>116.35208129882813</v>
      </c>
      <c r="L475" s="25">
        <v>68.084709167480469</v>
      </c>
      <c r="M475" s="25">
        <f t="shared" si="16"/>
        <v>184.43679046630859</v>
      </c>
      <c r="N475" s="52">
        <f t="shared" ca="1" si="17"/>
        <v>64.436790466308594</v>
      </c>
      <c r="O475" s="52" t="str">
        <f>TEXT(VLOOKUP(ROUND(_xlfn.NUMBERVALUE(M475),-0.1),'LIST FISCAL YEAR DAYS'!$E$2:$F$2000,2,FALSE),"mm/dd/yyyy")</f>
        <v>12/31/2025</v>
      </c>
      <c r="P475" s="25">
        <v>92.04052734375</v>
      </c>
      <c r="Q475" s="25">
        <v>17.270103454589844</v>
      </c>
      <c r="R475" s="9"/>
    </row>
    <row r="476" spans="1:18" x14ac:dyDescent="0.25">
      <c r="A476" s="9">
        <v>103028203</v>
      </c>
      <c r="B476" s="9"/>
      <c r="C476" s="9" t="s">
        <v>210</v>
      </c>
      <c r="D476" s="9" t="s">
        <v>980</v>
      </c>
      <c r="E476" s="9" t="s">
        <v>932</v>
      </c>
      <c r="F476" s="25">
        <v>124484.3984375</v>
      </c>
      <c r="G476" s="25">
        <v>1021039.25</v>
      </c>
      <c r="H476" s="25">
        <v>540784.375</v>
      </c>
      <c r="I476" s="25">
        <v>976013.3125</v>
      </c>
      <c r="J476" s="25">
        <v>75726.7421875</v>
      </c>
      <c r="K476" s="25">
        <v>214.89402770996094</v>
      </c>
      <c r="L476" s="25">
        <v>141.2542724609375</v>
      </c>
      <c r="M476" s="25">
        <f t="shared" si="16"/>
        <v>356.14830017089844</v>
      </c>
      <c r="N476" s="52">
        <f t="shared" ca="1" si="17"/>
        <v>236.14830017089844</v>
      </c>
      <c r="O476" s="52" t="str">
        <f>TEXT(VLOOKUP(ROUND(_xlfn.NUMBERVALUE(M476),-0.1),'LIST FISCAL YEAR DAYS'!$E$2:$F$2000,2,FALSE),"mm/dd/yyyy")</f>
        <v>06/21/2026</v>
      </c>
      <c r="P476" s="25">
        <v>224.470703125</v>
      </c>
      <c r="Q476" s="25">
        <v>36.110801696777344</v>
      </c>
      <c r="R476" s="9"/>
    </row>
    <row r="477" spans="1:18" x14ac:dyDescent="0.25">
      <c r="A477" s="9">
        <v>127046903</v>
      </c>
      <c r="B477" s="9"/>
      <c r="C477" s="9" t="s">
        <v>168</v>
      </c>
      <c r="D477" s="9" t="s">
        <v>980</v>
      </c>
      <c r="E477" s="9" t="s">
        <v>933</v>
      </c>
      <c r="F477" s="25">
        <v>171567.15625</v>
      </c>
      <c r="G477" s="25">
        <v>1844454.625</v>
      </c>
      <c r="H477" s="25">
        <v>605511.125</v>
      </c>
      <c r="I477" s="25">
        <v>1793050.25</v>
      </c>
      <c r="J477" s="25">
        <v>54806.1328125</v>
      </c>
      <c r="K477" s="25">
        <v>79.647415161132813</v>
      </c>
      <c r="L477" s="25">
        <v>4.2327742576599121</v>
      </c>
      <c r="M477" s="25">
        <f t="shared" si="16"/>
        <v>83.880189418792725</v>
      </c>
      <c r="N477" s="52" t="str">
        <f t="shared" ca="1" si="17"/>
        <v>Out</v>
      </c>
      <c r="O477" s="52" t="str">
        <f>TEXT(VLOOKUP(ROUND(_xlfn.NUMBERVALUE(M477),-0.1),'LIST FISCAL YEAR DAYS'!$E$2:$F$2000,2,FALSE),"mm/dd/yyyy")</f>
        <v>09/22/2025</v>
      </c>
      <c r="P477" s="25">
        <v>233.4813232421875</v>
      </c>
      <c r="Q477" s="25">
        <v>42.752334594726563</v>
      </c>
      <c r="R477" s="9"/>
    </row>
    <row r="478" spans="1:18" x14ac:dyDescent="0.25">
      <c r="A478" s="9">
        <v>108566303</v>
      </c>
      <c r="B478" s="9"/>
      <c r="C478" s="9" t="s">
        <v>284</v>
      </c>
      <c r="D478" s="9" t="s">
        <v>980</v>
      </c>
      <c r="E478" s="9" t="s">
        <v>936</v>
      </c>
      <c r="F478" s="25">
        <v>73575.296875</v>
      </c>
      <c r="G478" s="25">
        <v>967092.4375</v>
      </c>
      <c r="H478" s="25">
        <v>266244.5625</v>
      </c>
      <c r="I478" s="25">
        <v>930296.5</v>
      </c>
      <c r="J478" s="25">
        <v>34828.921875</v>
      </c>
      <c r="K478" s="25">
        <v>151.15518188476563</v>
      </c>
      <c r="L478" s="25">
        <v>190.74267578125</v>
      </c>
      <c r="M478" s="25">
        <f t="shared" si="16"/>
        <v>341.89785766601563</v>
      </c>
      <c r="N478" s="52">
        <f t="shared" ca="1" si="17"/>
        <v>221.89785766601563</v>
      </c>
      <c r="O478" s="52" t="str">
        <f>TEXT(VLOOKUP(ROUND(_xlfn.NUMBERVALUE(M478),-0.1),'LIST FISCAL YEAR DAYS'!$E$2:$F$2000,2,FALSE),"mm/dd/yyyy")</f>
        <v>06/07/2026</v>
      </c>
      <c r="P478" s="25">
        <v>211.51150512695313</v>
      </c>
      <c r="Q478" s="25">
        <v>36.136341094970703</v>
      </c>
      <c r="R478" s="9"/>
    </row>
    <row r="479" spans="1:18" x14ac:dyDescent="0.25">
      <c r="A479" s="9">
        <v>125237903</v>
      </c>
      <c r="B479" s="9"/>
      <c r="C479" s="9" t="s">
        <v>148</v>
      </c>
      <c r="D479" s="9" t="s">
        <v>980</v>
      </c>
      <c r="E479" s="9" t="s">
        <v>941</v>
      </c>
      <c r="F479" s="25">
        <v>299305.5</v>
      </c>
      <c r="G479" s="25">
        <v>2621381.25</v>
      </c>
      <c r="H479" s="25">
        <v>2251813</v>
      </c>
      <c r="I479" s="25">
        <v>2319656.75</v>
      </c>
      <c r="J479" s="25">
        <v>294977.5625</v>
      </c>
      <c r="K479" s="25">
        <v>309.11837768554688</v>
      </c>
      <c r="L479" s="25">
        <v>65.102325439453125</v>
      </c>
      <c r="M479" s="25">
        <f t="shared" si="16"/>
        <v>374.220703125</v>
      </c>
      <c r="N479" s="52">
        <f t="shared" ca="1" si="17"/>
        <v>254.220703125</v>
      </c>
      <c r="O479" s="52" t="str">
        <f>TEXT(VLOOKUP(ROUND(_xlfn.NUMBERVALUE(M479),-0.1),'LIST FISCAL YEAR DAYS'!$E$2:$F$2000,2,FALSE),"mm/dd/yyyy")</f>
        <v>07/09/2026</v>
      </c>
      <c r="P479" s="25">
        <v>260.15789794921875</v>
      </c>
      <c r="Q479" s="25">
        <v>43.549579620361328</v>
      </c>
      <c r="R479" s="9"/>
    </row>
    <row r="480" spans="1:18" x14ac:dyDescent="0.25">
      <c r="A480" s="9">
        <v>129546803</v>
      </c>
      <c r="B480" s="9"/>
      <c r="C480" s="9" t="s">
        <v>12</v>
      </c>
      <c r="D480" s="9" t="s">
        <v>980</v>
      </c>
      <c r="E480" s="9" t="s">
        <v>938</v>
      </c>
      <c r="F480" s="25">
        <v>133473.75</v>
      </c>
      <c r="G480" s="25">
        <v>1456040.875</v>
      </c>
      <c r="H480" s="25">
        <v>324157.3125</v>
      </c>
      <c r="I480" s="25">
        <v>1464835.75</v>
      </c>
      <c r="J480" s="25">
        <v>38304.29296875</v>
      </c>
      <c r="K480" s="25">
        <v>98.162315368652344</v>
      </c>
      <c r="L480" s="25">
        <v>253.56246948242188</v>
      </c>
      <c r="M480" s="25">
        <f t="shared" si="16"/>
        <v>351.72478485107422</v>
      </c>
      <c r="N480" s="52">
        <f t="shared" ca="1" si="17"/>
        <v>231.72478485107422</v>
      </c>
      <c r="O480" s="52" t="str">
        <f>TEXT(VLOOKUP(ROUND(_xlfn.NUMBERVALUE(M480),-0.1),'LIST FISCAL YEAR DAYS'!$E$2:$F$2000,2,FALSE),"mm/dd/yyyy")</f>
        <v>06/17/2026</v>
      </c>
      <c r="P480" s="25">
        <v>196.69500732421875</v>
      </c>
      <c r="Q480" s="25">
        <v>35.220798492431641</v>
      </c>
      <c r="R480" s="9"/>
    </row>
    <row r="481" spans="1:18" x14ac:dyDescent="0.25">
      <c r="A481" s="9">
        <v>121395603</v>
      </c>
      <c r="B481" s="9"/>
      <c r="C481" s="9" t="s">
        <v>222</v>
      </c>
      <c r="D481" s="9" t="s">
        <v>980</v>
      </c>
      <c r="E481" s="9" t="s">
        <v>938</v>
      </c>
      <c r="F481" s="25">
        <v>182740.046875</v>
      </c>
      <c r="G481" s="25">
        <v>1283821</v>
      </c>
      <c r="H481" s="25">
        <v>782508.1875</v>
      </c>
      <c r="I481" s="25">
        <v>1126992.625</v>
      </c>
      <c r="J481" s="25">
        <v>120495.2578125</v>
      </c>
      <c r="K481" s="25">
        <v>246.4022216796875</v>
      </c>
      <c r="L481" s="25">
        <v>177.9984130859375</v>
      </c>
      <c r="M481" s="25">
        <f t="shared" si="16"/>
        <v>424.400634765625</v>
      </c>
      <c r="N481" s="52">
        <f t="shared" ca="1" si="17"/>
        <v>304.400634765625</v>
      </c>
      <c r="O481" s="52" t="str">
        <f>TEXT(VLOOKUP(ROUND(_xlfn.NUMBERVALUE(M481),-0.1),'LIST FISCAL YEAR DAYS'!$E$2:$F$2000,2,FALSE),"mm/dd/yyyy")</f>
        <v>08/28/2026</v>
      </c>
      <c r="P481" s="25">
        <v>65.243461608886719</v>
      </c>
      <c r="Q481" s="25">
        <v>10.025934219360352</v>
      </c>
      <c r="R481" s="9"/>
    </row>
    <row r="482" spans="1:18" x14ac:dyDescent="0.25">
      <c r="A482" s="9">
        <v>108567004</v>
      </c>
      <c r="B482" s="9"/>
      <c r="C482" s="9" t="s">
        <v>66</v>
      </c>
      <c r="D482" s="9" t="s">
        <v>980</v>
      </c>
      <c r="E482" s="9" t="s">
        <v>936</v>
      </c>
      <c r="F482" s="25">
        <v>39279.44921875</v>
      </c>
      <c r="G482" s="25">
        <v>484818.03125</v>
      </c>
      <c r="H482" s="25">
        <v>153452.8125</v>
      </c>
      <c r="I482" s="25">
        <v>469832.59375</v>
      </c>
      <c r="J482" s="25">
        <v>17476.931640625</v>
      </c>
      <c r="K482" s="25">
        <v>46.209140777587891</v>
      </c>
      <c r="L482" s="25">
        <v>165.38029479980469</v>
      </c>
      <c r="M482" s="25">
        <f t="shared" si="16"/>
        <v>211.58943557739258</v>
      </c>
      <c r="N482" s="52">
        <f t="shared" ca="1" si="17"/>
        <v>91.589435577392578</v>
      </c>
      <c r="O482" s="52" t="str">
        <f>TEXT(VLOOKUP(ROUND(_xlfn.NUMBERVALUE(M482),-0.1),'LIST FISCAL YEAR DAYS'!$E$2:$F$2000,2,FALSE),"mm/dd/yyyy")</f>
        <v>01/28/2026</v>
      </c>
      <c r="P482" s="25">
        <v>248.435302734375</v>
      </c>
      <c r="Q482" s="25">
        <v>39.820491790771484</v>
      </c>
      <c r="R482" s="9"/>
    </row>
    <row r="483" spans="1:18" x14ac:dyDescent="0.25">
      <c r="A483" s="9">
        <v>120486003</v>
      </c>
      <c r="B483" s="9"/>
      <c r="C483" s="9" t="s">
        <v>486</v>
      </c>
      <c r="D483" s="9" t="s">
        <v>980</v>
      </c>
      <c r="E483" s="9" t="s">
        <v>938</v>
      </c>
      <c r="F483" s="25">
        <v>170835</v>
      </c>
      <c r="G483" s="25">
        <v>1695769.5</v>
      </c>
      <c r="H483" s="25">
        <v>1012629.3125</v>
      </c>
      <c r="I483" s="25">
        <v>1630167.375</v>
      </c>
      <c r="J483" s="25">
        <v>140794.0625</v>
      </c>
      <c r="K483" s="25">
        <v>234.84223937988281</v>
      </c>
      <c r="L483" s="25">
        <v>99.849037170410156</v>
      </c>
      <c r="M483" s="25">
        <f t="shared" si="16"/>
        <v>334.69127655029297</v>
      </c>
      <c r="N483" s="52">
        <f t="shared" ca="1" si="17"/>
        <v>214.69127655029297</v>
      </c>
      <c r="O483" s="52" t="str">
        <f>TEXT(VLOOKUP(ROUND(_xlfn.NUMBERVALUE(M483),-0.1),'LIST FISCAL YEAR DAYS'!$E$2:$F$2000,2,FALSE),"mm/dd/yyyy")</f>
        <v>05/31/2026</v>
      </c>
      <c r="P483" s="25">
        <v>147.49229431152344</v>
      </c>
      <c r="Q483" s="25">
        <v>35.843971252441406</v>
      </c>
      <c r="R483" s="9"/>
    </row>
    <row r="484" spans="1:18" x14ac:dyDescent="0.25">
      <c r="A484" s="9">
        <v>117086003</v>
      </c>
      <c r="B484" s="9"/>
      <c r="C484" s="9" t="s">
        <v>358</v>
      </c>
      <c r="D484" s="9" t="s">
        <v>980</v>
      </c>
      <c r="E484" s="9" t="s">
        <v>939</v>
      </c>
      <c r="F484" s="25">
        <v>175543.203125</v>
      </c>
      <c r="G484" s="25">
        <v>1826458.75</v>
      </c>
      <c r="H484" s="25">
        <v>627902.0625</v>
      </c>
      <c r="I484" s="25">
        <v>1828873.625</v>
      </c>
      <c r="J484" s="25">
        <v>61218.0234375</v>
      </c>
      <c r="K484" s="25">
        <v>105.04183959960938</v>
      </c>
      <c r="L484" s="25">
        <v>48.976882934570313</v>
      </c>
      <c r="M484" s="25">
        <f t="shared" si="16"/>
        <v>154.01872253417969</v>
      </c>
      <c r="N484" s="52">
        <f t="shared" ca="1" si="17"/>
        <v>34.018722534179688</v>
      </c>
      <c r="O484" s="52" t="str">
        <f>TEXT(VLOOKUP(ROUND(_xlfn.NUMBERVALUE(M484),-0.1),'LIST FISCAL YEAR DAYS'!$E$2:$F$2000,2,FALSE),"mm/dd/yyyy")</f>
        <v>12/01/2025</v>
      </c>
      <c r="P484" s="25">
        <v>148.60284423828125</v>
      </c>
      <c r="Q484" s="25">
        <v>39.092582702636719</v>
      </c>
      <c r="R484" s="9"/>
    </row>
    <row r="485" spans="1:18" x14ac:dyDescent="0.25">
      <c r="A485" s="9">
        <v>129547303</v>
      </c>
      <c r="B485" s="9"/>
      <c r="C485" s="9" t="s">
        <v>477</v>
      </c>
      <c r="D485" s="9" t="s">
        <v>980</v>
      </c>
      <c r="E485" s="9" t="s">
        <v>938</v>
      </c>
      <c r="F485" s="25">
        <v>176054.703125</v>
      </c>
      <c r="G485" s="25">
        <v>1990737.5</v>
      </c>
      <c r="H485" s="25">
        <v>666963.8125</v>
      </c>
      <c r="I485" s="25">
        <v>1915704.5</v>
      </c>
      <c r="J485" s="25">
        <v>63484.52734375</v>
      </c>
      <c r="K485" s="25">
        <v>96.234222412109375</v>
      </c>
      <c r="L485" s="25">
        <v>84.748054504394531</v>
      </c>
      <c r="M485" s="25">
        <f t="shared" si="16"/>
        <v>180.98227691650391</v>
      </c>
      <c r="N485" s="52">
        <f t="shared" ca="1" si="17"/>
        <v>60.982276916503906</v>
      </c>
      <c r="O485" s="52" t="str">
        <f>TEXT(VLOOKUP(ROUND(_xlfn.NUMBERVALUE(M485),-0.1),'LIST FISCAL YEAR DAYS'!$E$2:$F$2000,2,FALSE),"mm/dd/yyyy")</f>
        <v>12/28/2025</v>
      </c>
      <c r="P485" s="25">
        <v>172.9764404296875</v>
      </c>
      <c r="Q485" s="25">
        <v>31.039022445678711</v>
      </c>
      <c r="R485" s="9"/>
    </row>
    <row r="486" spans="1:18" x14ac:dyDescent="0.25">
      <c r="A486" s="9">
        <v>114067503</v>
      </c>
      <c r="B486" s="9"/>
      <c r="C486" s="9" t="s">
        <v>138</v>
      </c>
      <c r="D486" s="9" t="s">
        <v>980</v>
      </c>
      <c r="E486" s="9" t="s">
        <v>938</v>
      </c>
      <c r="F486" s="25">
        <v>214409.703125</v>
      </c>
      <c r="G486" s="25">
        <v>1523549.75</v>
      </c>
      <c r="H486" s="25">
        <v>947435.625</v>
      </c>
      <c r="I486" s="25">
        <v>1342630.75</v>
      </c>
      <c r="J486" s="25">
        <v>118617.5234375</v>
      </c>
      <c r="K486" s="25">
        <v>238.65538024902344</v>
      </c>
      <c r="L486" s="25">
        <v>45.973552703857422</v>
      </c>
      <c r="M486" s="25">
        <f t="shared" si="16"/>
        <v>284.62893295288086</v>
      </c>
      <c r="N486" s="52">
        <f t="shared" ca="1" si="17"/>
        <v>164.62893295288086</v>
      </c>
      <c r="O486" s="52" t="str">
        <f>TEXT(VLOOKUP(ROUND(_xlfn.NUMBERVALUE(M486),-0.1),'LIST FISCAL YEAR DAYS'!$E$2:$F$2000,2,FALSE),"mm/dd/yyyy")</f>
        <v>04/11/2026</v>
      </c>
      <c r="P486" s="25">
        <v>62.256732940673828</v>
      </c>
      <c r="Q486" s="25">
        <v>10.309046745300293</v>
      </c>
      <c r="R486" s="9"/>
    </row>
    <row r="487" spans="1:18" x14ac:dyDescent="0.25">
      <c r="A487" s="9">
        <v>119357402</v>
      </c>
      <c r="B487" s="9"/>
      <c r="C487" s="9" t="s">
        <v>112</v>
      </c>
      <c r="D487" s="9" t="s">
        <v>980</v>
      </c>
      <c r="E487" s="9" t="s">
        <v>939</v>
      </c>
      <c r="F487" s="25">
        <v>1597542.875</v>
      </c>
      <c r="G487" s="25">
        <v>27624956</v>
      </c>
      <c r="H487" s="25">
        <v>6248163.5</v>
      </c>
      <c r="I487" s="25">
        <v>29589040</v>
      </c>
      <c r="J487" s="25">
        <v>518777.0625</v>
      </c>
      <c r="K487" s="25">
        <v>86.257797241210938</v>
      </c>
      <c r="L487" s="25">
        <v>50.885349273681641</v>
      </c>
      <c r="M487" s="25">
        <f t="shared" si="16"/>
        <v>137.14314651489258</v>
      </c>
      <c r="N487" s="52">
        <f t="shared" ca="1" si="17"/>
        <v>17.143146514892578</v>
      </c>
      <c r="O487" s="52" t="str">
        <f>TEXT(VLOOKUP(ROUND(_xlfn.NUMBERVALUE(M487),-0.1),'LIST FISCAL YEAR DAYS'!$E$2:$F$2000,2,FALSE),"mm/dd/yyyy")</f>
        <v>11/14/2025</v>
      </c>
      <c r="P487" s="25">
        <v>45.601486206054688</v>
      </c>
      <c r="Q487" s="25">
        <v>5.4210166931152344</v>
      </c>
      <c r="R487" s="9"/>
    </row>
    <row r="488" spans="1:18" x14ac:dyDescent="0.25">
      <c r="A488" s="9">
        <v>116557103</v>
      </c>
      <c r="B488" s="9"/>
      <c r="C488" s="9" t="s">
        <v>294</v>
      </c>
      <c r="D488" s="9" t="s">
        <v>980</v>
      </c>
      <c r="E488" s="9" t="s">
        <v>935</v>
      </c>
      <c r="F488" s="25">
        <v>272007.15625</v>
      </c>
      <c r="G488" s="25">
        <v>2987450.75</v>
      </c>
      <c r="H488" s="25">
        <v>1032107.75</v>
      </c>
      <c r="I488" s="25">
        <v>2888729</v>
      </c>
      <c r="J488" s="25">
        <v>130879.453125</v>
      </c>
      <c r="K488" s="25">
        <v>136.83146667480469</v>
      </c>
      <c r="L488" s="25">
        <v>95.644065856933594</v>
      </c>
      <c r="M488" s="25">
        <f t="shared" si="16"/>
        <v>232.47553253173828</v>
      </c>
      <c r="N488" s="52">
        <f t="shared" ca="1" si="17"/>
        <v>112.47553253173828</v>
      </c>
      <c r="O488" s="52" t="str">
        <f>TEXT(VLOOKUP(ROUND(_xlfn.NUMBERVALUE(M488),-0.1),'LIST FISCAL YEAR DAYS'!$E$2:$F$2000,2,FALSE),"mm/dd/yyyy")</f>
        <v>02/17/2026</v>
      </c>
      <c r="P488" s="25">
        <v>78.805938720703125</v>
      </c>
      <c r="Q488" s="25">
        <v>13.853952407836914</v>
      </c>
      <c r="R488" s="9"/>
    </row>
    <row r="489" spans="1:18" x14ac:dyDescent="0.25">
      <c r="A489" s="9">
        <v>104107903</v>
      </c>
      <c r="B489" s="9"/>
      <c r="C489" s="9" t="s">
        <v>173</v>
      </c>
      <c r="D489" s="9" t="s">
        <v>980</v>
      </c>
      <c r="E489" s="9" t="s">
        <v>933</v>
      </c>
      <c r="F489" s="25">
        <v>600790.9375</v>
      </c>
      <c r="G489" s="25">
        <v>4908113</v>
      </c>
      <c r="H489" s="25">
        <v>3381375.75</v>
      </c>
      <c r="I489" s="25">
        <v>4136000</v>
      </c>
      <c r="J489" s="25">
        <v>412130.9375</v>
      </c>
      <c r="K489" s="25">
        <v>229.60603332519531</v>
      </c>
      <c r="L489" s="25">
        <v>97.481048583984375</v>
      </c>
      <c r="M489" s="25">
        <f t="shared" si="16"/>
        <v>327.08708190917969</v>
      </c>
      <c r="N489" s="52">
        <f t="shared" ca="1" si="17"/>
        <v>207.08708190917969</v>
      </c>
      <c r="O489" s="52" t="str">
        <f>TEXT(VLOOKUP(ROUND(_xlfn.NUMBERVALUE(M489),-0.1),'LIST FISCAL YEAR DAYS'!$E$2:$F$2000,2,FALSE),"mm/dd/yyyy")</f>
        <v>05/23/2026</v>
      </c>
      <c r="P489" s="25">
        <v>113.28359222412109</v>
      </c>
      <c r="Q489" s="25">
        <v>18.624013900756836</v>
      </c>
      <c r="R489" s="9"/>
    </row>
    <row r="490" spans="1:18" x14ac:dyDescent="0.25">
      <c r="A490" s="9">
        <v>108567204</v>
      </c>
      <c r="B490" s="9"/>
      <c r="C490" s="9" t="s">
        <v>400</v>
      </c>
      <c r="D490" s="9" t="s">
        <v>980</v>
      </c>
      <c r="E490" s="9" t="s">
        <v>936</v>
      </c>
      <c r="F490" s="25">
        <v>72901.203125</v>
      </c>
      <c r="G490" s="25">
        <v>929637.5625</v>
      </c>
      <c r="H490" s="25">
        <v>259946.109375</v>
      </c>
      <c r="I490" s="25">
        <v>878819.75</v>
      </c>
      <c r="J490" s="25">
        <v>25278.041015625</v>
      </c>
      <c r="K490" s="25">
        <v>68.1583251953125</v>
      </c>
      <c r="L490" s="25">
        <v>67.520622253417969</v>
      </c>
      <c r="M490" s="25">
        <f t="shared" si="16"/>
        <v>135.67894744873047</v>
      </c>
      <c r="N490" s="52">
        <f t="shared" ca="1" si="17"/>
        <v>15.678947448730469</v>
      </c>
      <c r="O490" s="52" t="str">
        <f>TEXT(VLOOKUP(ROUND(_xlfn.NUMBERVALUE(M490),-0.1),'LIST FISCAL YEAR DAYS'!$E$2:$F$2000,2,FALSE),"mm/dd/yyyy")</f>
        <v>11/13/2025</v>
      </c>
      <c r="P490" s="25">
        <v>67.772865295410156</v>
      </c>
      <c r="Q490" s="25">
        <v>10.804856300354004</v>
      </c>
      <c r="R490" s="9"/>
    </row>
    <row r="491" spans="1:18" x14ac:dyDescent="0.25">
      <c r="A491" s="9">
        <v>103028302</v>
      </c>
      <c r="B491" s="9"/>
      <c r="C491" s="9" t="s">
        <v>24</v>
      </c>
      <c r="D491" s="9" t="s">
        <v>980</v>
      </c>
      <c r="E491" s="9" t="s">
        <v>932</v>
      </c>
      <c r="F491" s="25">
        <v>655325.25</v>
      </c>
      <c r="G491" s="25">
        <v>4562195</v>
      </c>
      <c r="H491" s="25">
        <v>2410964.25</v>
      </c>
      <c r="I491" s="25">
        <v>4393215.5</v>
      </c>
      <c r="J491" s="25">
        <v>273957.1875</v>
      </c>
      <c r="K491" s="25">
        <v>190.96928405761719</v>
      </c>
      <c r="L491" s="25">
        <v>30.637630462646484</v>
      </c>
      <c r="M491" s="25">
        <f t="shared" si="16"/>
        <v>221.60691452026367</v>
      </c>
      <c r="N491" s="52">
        <f t="shared" ca="1" si="17"/>
        <v>101.60691452026367</v>
      </c>
      <c r="O491" s="52" t="str">
        <f>TEXT(VLOOKUP(ROUND(_xlfn.NUMBERVALUE(M491),-0.1),'LIST FISCAL YEAR DAYS'!$E$2:$F$2000,2,FALSE),"mm/dd/yyyy")</f>
        <v>02/07/2026</v>
      </c>
      <c r="P491" s="25">
        <v>252.89834594726563</v>
      </c>
      <c r="Q491" s="25">
        <v>45.385078430175781</v>
      </c>
      <c r="R491" s="9"/>
    </row>
    <row r="492" spans="1:18" x14ac:dyDescent="0.25">
      <c r="A492" s="9">
        <v>116496503</v>
      </c>
      <c r="B492" s="9"/>
      <c r="C492" s="9" t="s">
        <v>420</v>
      </c>
      <c r="D492" s="9" t="s">
        <v>980</v>
      </c>
      <c r="E492" s="9" t="s">
        <v>939</v>
      </c>
      <c r="F492" s="25">
        <v>369683.6875</v>
      </c>
      <c r="G492" s="25">
        <v>4674617</v>
      </c>
      <c r="H492" s="25">
        <v>1208012.5</v>
      </c>
      <c r="I492" s="25">
        <v>4730642</v>
      </c>
      <c r="J492" s="25">
        <v>96295.390625</v>
      </c>
      <c r="K492" s="25">
        <v>38.324420928955078</v>
      </c>
      <c r="L492" s="25">
        <v>35.330394744873047</v>
      </c>
      <c r="M492" s="25">
        <f t="shared" si="16"/>
        <v>73.654815673828125</v>
      </c>
      <c r="N492" s="52" t="str">
        <f t="shared" ca="1" si="17"/>
        <v>Out</v>
      </c>
      <c r="O492" s="52" t="str">
        <f>TEXT(VLOOKUP(ROUND(_xlfn.NUMBERVALUE(M492),-0.1),'LIST FISCAL YEAR DAYS'!$E$2:$F$2000,2,FALSE),"mm/dd/yyyy")</f>
        <v>09/12/2025</v>
      </c>
      <c r="P492" s="25">
        <v>150.27165222167969</v>
      </c>
      <c r="Q492" s="25">
        <v>32.004005432128906</v>
      </c>
      <c r="R492" s="9"/>
    </row>
    <row r="493" spans="1:18" x14ac:dyDescent="0.25">
      <c r="A493" s="9">
        <v>108567404</v>
      </c>
      <c r="B493" s="9"/>
      <c r="C493" s="9" t="s">
        <v>260</v>
      </c>
      <c r="D493" s="9" t="s">
        <v>980</v>
      </c>
      <c r="E493" s="9" t="s">
        <v>936</v>
      </c>
      <c r="F493" s="25">
        <v>37980</v>
      </c>
      <c r="G493" s="25">
        <v>478945.1875</v>
      </c>
      <c r="H493" s="25">
        <v>146624.390625</v>
      </c>
      <c r="I493" s="25">
        <v>451986.875</v>
      </c>
      <c r="J493" s="25">
        <v>21029.576171875</v>
      </c>
      <c r="K493" s="25">
        <v>156.08445739746094</v>
      </c>
      <c r="L493" s="25">
        <v>204.55952453613281</v>
      </c>
      <c r="M493" s="25">
        <f t="shared" si="16"/>
        <v>360.64398193359375</v>
      </c>
      <c r="N493" s="52">
        <f t="shared" ca="1" si="17"/>
        <v>240.64398193359375</v>
      </c>
      <c r="O493" s="52" t="str">
        <f>TEXT(VLOOKUP(ROUND(_xlfn.NUMBERVALUE(M493),-0.1),'LIST FISCAL YEAR DAYS'!$E$2:$F$2000,2,FALSE),"mm/dd/yyyy")</f>
        <v>06/26/2026</v>
      </c>
      <c r="P493" s="25">
        <v>85.9849853515625</v>
      </c>
      <c r="Q493" s="25">
        <v>15.28167724609375</v>
      </c>
      <c r="R493" s="9"/>
    </row>
    <row r="494" spans="1:18" x14ac:dyDescent="0.25">
      <c r="A494" s="9">
        <v>104435603</v>
      </c>
      <c r="B494" s="9"/>
      <c r="C494" s="9" t="s">
        <v>370</v>
      </c>
      <c r="D494" s="9" t="s">
        <v>980</v>
      </c>
      <c r="E494" s="9" t="s">
        <v>933</v>
      </c>
      <c r="F494" s="25">
        <v>429668.09375</v>
      </c>
      <c r="G494" s="25">
        <v>4937948</v>
      </c>
      <c r="H494" s="25">
        <v>1410066.25</v>
      </c>
      <c r="I494" s="25">
        <v>4933824.5</v>
      </c>
      <c r="J494" s="25">
        <v>116786.46875</v>
      </c>
      <c r="K494" s="25">
        <v>58.397174835205078</v>
      </c>
      <c r="L494" s="25">
        <v>123.59733581542969</v>
      </c>
      <c r="M494" s="25">
        <f t="shared" si="16"/>
        <v>181.99451065063477</v>
      </c>
      <c r="N494" s="52">
        <f t="shared" ca="1" si="17"/>
        <v>61.994510650634766</v>
      </c>
      <c r="O494" s="52" t="str">
        <f>TEXT(VLOOKUP(ROUND(_xlfn.NUMBERVALUE(M494),-0.1),'LIST FISCAL YEAR DAYS'!$E$2:$F$2000,2,FALSE),"mm/dd/yyyy")</f>
        <v>12/29/2025</v>
      </c>
      <c r="P494" s="25">
        <v>69.500907897949219</v>
      </c>
      <c r="Q494" s="25">
        <v>13.343292236328125</v>
      </c>
      <c r="R494" s="9"/>
    </row>
    <row r="495" spans="1:18" x14ac:dyDescent="0.25">
      <c r="A495" s="9">
        <v>104435703</v>
      </c>
      <c r="B495" s="9"/>
      <c r="C495" s="9" t="s">
        <v>126</v>
      </c>
      <c r="D495" s="9" t="s">
        <v>980</v>
      </c>
      <c r="E495" s="9" t="s">
        <v>933</v>
      </c>
      <c r="F495" s="25">
        <v>151150.953125</v>
      </c>
      <c r="G495" s="25">
        <v>2229966.5</v>
      </c>
      <c r="H495" s="25">
        <v>575321.0625</v>
      </c>
      <c r="I495" s="25">
        <v>2280870.25</v>
      </c>
      <c r="J495" s="25">
        <v>51892.70703125</v>
      </c>
      <c r="K495" s="25">
        <v>92.848381042480469</v>
      </c>
      <c r="L495" s="25">
        <v>80.560897827148438</v>
      </c>
      <c r="M495" s="25">
        <f t="shared" si="16"/>
        <v>173.40927886962891</v>
      </c>
      <c r="N495" s="52">
        <f t="shared" ca="1" si="17"/>
        <v>53.409278869628906</v>
      </c>
      <c r="O495" s="52" t="str">
        <f>TEXT(VLOOKUP(ROUND(_xlfn.NUMBERVALUE(M495),-0.1),'LIST FISCAL YEAR DAYS'!$E$2:$F$2000,2,FALSE),"mm/dd/yyyy")</f>
        <v>12/20/2025</v>
      </c>
      <c r="P495" s="25">
        <v>203.01036071777344</v>
      </c>
      <c r="Q495" s="25">
        <v>37.861537933349609</v>
      </c>
      <c r="R495" s="9"/>
    </row>
    <row r="496" spans="1:18" x14ac:dyDescent="0.25">
      <c r="A496" s="9">
        <v>129547203</v>
      </c>
      <c r="B496" s="9"/>
      <c r="C496" s="9" t="s">
        <v>191</v>
      </c>
      <c r="D496" s="9" t="s">
        <v>980</v>
      </c>
      <c r="E496" s="9" t="s">
        <v>938</v>
      </c>
      <c r="F496" s="25">
        <v>207888.75</v>
      </c>
      <c r="G496" s="25">
        <v>3233111</v>
      </c>
      <c r="H496" s="25">
        <v>807365.3125</v>
      </c>
      <c r="I496" s="25">
        <v>3344418</v>
      </c>
      <c r="J496" s="25">
        <v>65744.453125</v>
      </c>
      <c r="K496" s="25">
        <v>52.262859344482422</v>
      </c>
      <c r="L496" s="25">
        <v>158.44781494140625</v>
      </c>
      <c r="M496" s="25">
        <f t="shared" si="16"/>
        <v>210.71067428588867</v>
      </c>
      <c r="N496" s="52">
        <f t="shared" ca="1" si="17"/>
        <v>90.710674285888672</v>
      </c>
      <c r="O496" s="52" t="str">
        <f>TEXT(VLOOKUP(ROUND(_xlfn.NUMBERVALUE(M496),-0.1),'LIST FISCAL YEAR DAYS'!$E$2:$F$2000,2,FALSE),"mm/dd/yyyy")</f>
        <v>01/27/2026</v>
      </c>
      <c r="P496" s="25">
        <v>131.34530639648438</v>
      </c>
      <c r="Q496" s="25">
        <v>27.866800308227539</v>
      </c>
      <c r="R496" s="9"/>
    </row>
    <row r="497" spans="1:18" x14ac:dyDescent="0.25">
      <c r="A497" s="9">
        <v>104376203</v>
      </c>
      <c r="B497" s="9"/>
      <c r="C497" s="9" t="s">
        <v>332</v>
      </c>
      <c r="D497" s="9" t="s">
        <v>980</v>
      </c>
      <c r="E497" s="9" t="s">
        <v>933</v>
      </c>
      <c r="F497" s="25">
        <v>149916.296875</v>
      </c>
      <c r="G497" s="25">
        <v>1840565.125</v>
      </c>
      <c r="H497" s="25">
        <v>627108.9375</v>
      </c>
      <c r="I497" s="25">
        <v>1761236</v>
      </c>
      <c r="J497" s="25">
        <v>60559.140625</v>
      </c>
      <c r="K497" s="25">
        <v>94.030647277832031</v>
      </c>
      <c r="L497" s="25">
        <v>17.140880584716797</v>
      </c>
      <c r="M497" s="25">
        <f t="shared" si="16"/>
        <v>111.17152786254883</v>
      </c>
      <c r="N497" s="52" t="str">
        <f t="shared" ca="1" si="17"/>
        <v>Out</v>
      </c>
      <c r="O497" s="52" t="str">
        <f>TEXT(VLOOKUP(ROUND(_xlfn.NUMBERVALUE(M497),-0.1),'LIST FISCAL YEAR DAYS'!$E$2:$F$2000,2,FALSE),"mm/dd/yyyy")</f>
        <v>10/19/2025</v>
      </c>
      <c r="P497" s="25">
        <v>105.11613464355469</v>
      </c>
      <c r="Q497" s="25">
        <v>18.702144622802734</v>
      </c>
      <c r="R497" s="9"/>
    </row>
    <row r="498" spans="1:18" x14ac:dyDescent="0.25">
      <c r="A498" s="9">
        <v>116496603</v>
      </c>
      <c r="B498" s="9"/>
      <c r="C498" s="9" t="s">
        <v>421</v>
      </c>
      <c r="D498" s="9" t="s">
        <v>980</v>
      </c>
      <c r="E498" s="9" t="s">
        <v>939</v>
      </c>
      <c r="F498" s="25">
        <v>461590.65625</v>
      </c>
      <c r="G498" s="25">
        <v>5524103.5</v>
      </c>
      <c r="H498" s="25">
        <v>1444485.5</v>
      </c>
      <c r="I498" s="25">
        <v>5659926</v>
      </c>
      <c r="J498" s="25">
        <v>159092.140625</v>
      </c>
      <c r="K498" s="25">
        <v>98.9102783203125</v>
      </c>
      <c r="L498" s="25">
        <v>85.955902099609375</v>
      </c>
      <c r="M498" s="25">
        <f t="shared" si="16"/>
        <v>184.86618041992188</v>
      </c>
      <c r="N498" s="52">
        <f t="shared" ca="1" si="17"/>
        <v>64.866180419921875</v>
      </c>
      <c r="O498" s="52" t="str">
        <f>TEXT(VLOOKUP(ROUND(_xlfn.NUMBERVALUE(M498),-0.1),'LIST FISCAL YEAR DAYS'!$E$2:$F$2000,2,FALSE),"mm/dd/yyyy")</f>
        <v>01/01/2026</v>
      </c>
      <c r="P498" s="25">
        <v>185.9735107421875</v>
      </c>
      <c r="Q498" s="25">
        <v>42.480190277099609</v>
      </c>
      <c r="R498" s="9"/>
    </row>
    <row r="499" spans="1:18" x14ac:dyDescent="0.25">
      <c r="A499" s="9">
        <v>115218003</v>
      </c>
      <c r="B499" s="9"/>
      <c r="C499" s="9" t="s">
        <v>381</v>
      </c>
      <c r="D499" s="9" t="s">
        <v>980</v>
      </c>
      <c r="E499" s="9" t="s">
        <v>937</v>
      </c>
      <c r="F499" s="25">
        <v>404079.75</v>
      </c>
      <c r="G499" s="25">
        <v>4726867.5</v>
      </c>
      <c r="H499" s="25">
        <v>1572112</v>
      </c>
      <c r="I499" s="25">
        <v>4685382</v>
      </c>
      <c r="J499" s="25">
        <v>167137.53125</v>
      </c>
      <c r="K499" s="25">
        <v>186.92683410644531</v>
      </c>
      <c r="L499" s="25">
        <v>102.99745178222656</v>
      </c>
      <c r="M499" s="25">
        <f t="shared" si="16"/>
        <v>289.92428588867188</v>
      </c>
      <c r="N499" s="52">
        <f t="shared" ca="1" si="17"/>
        <v>169.92428588867188</v>
      </c>
      <c r="O499" s="52" t="str">
        <f>TEXT(VLOOKUP(ROUND(_xlfn.NUMBERVALUE(M499),-0.1),'LIST FISCAL YEAR DAYS'!$E$2:$F$2000,2,FALSE),"mm/dd/yyyy")</f>
        <v>04/16/2026</v>
      </c>
      <c r="P499" s="25">
        <v>163.73017883300781</v>
      </c>
      <c r="Q499" s="25">
        <v>29.220741271972656</v>
      </c>
      <c r="R499" s="9"/>
    </row>
    <row r="500" spans="1:18" x14ac:dyDescent="0.25">
      <c r="A500" s="9">
        <v>104107503</v>
      </c>
      <c r="B500" s="9"/>
      <c r="C500" s="9" t="s">
        <v>472</v>
      </c>
      <c r="D500" s="9" t="s">
        <v>980</v>
      </c>
      <c r="E500" s="9" t="s">
        <v>933</v>
      </c>
      <c r="F500" s="25">
        <v>270534.90625</v>
      </c>
      <c r="G500" s="25">
        <v>2803169.5</v>
      </c>
      <c r="H500" s="25">
        <v>813307.5</v>
      </c>
      <c r="I500" s="25">
        <v>2558938</v>
      </c>
      <c r="J500" s="25">
        <v>96537.4140625</v>
      </c>
      <c r="K500" s="25">
        <v>153.3927001953125</v>
      </c>
      <c r="L500" s="25">
        <v>61.628654479980469</v>
      </c>
      <c r="M500" s="25">
        <f t="shared" si="16"/>
        <v>215.02135467529297</v>
      </c>
      <c r="N500" s="52">
        <f t="shared" ca="1" si="17"/>
        <v>95.021354675292969</v>
      </c>
      <c r="O500" s="52" t="str">
        <f>TEXT(VLOOKUP(ROUND(_xlfn.NUMBERVALUE(M500),-0.1),'LIST FISCAL YEAR DAYS'!$E$2:$F$2000,2,FALSE),"mm/dd/yyyy")</f>
        <v>01/31/2026</v>
      </c>
      <c r="P500" s="25">
        <v>116.84891510009766</v>
      </c>
      <c r="Q500" s="25">
        <v>21.228338241577148</v>
      </c>
      <c r="R500" s="9"/>
    </row>
    <row r="501" spans="1:18" x14ac:dyDescent="0.25">
      <c r="A501" s="9">
        <v>109427503</v>
      </c>
      <c r="B501" s="9"/>
      <c r="C501" s="9" t="s">
        <v>279</v>
      </c>
      <c r="D501" s="9" t="s">
        <v>980</v>
      </c>
      <c r="E501" s="9" t="s">
        <v>935</v>
      </c>
      <c r="F501" s="25">
        <v>136094.40625</v>
      </c>
      <c r="G501" s="25">
        <v>2046560.5</v>
      </c>
      <c r="H501" s="25">
        <v>519382.625</v>
      </c>
      <c r="I501" s="25">
        <v>2012807.75</v>
      </c>
      <c r="J501" s="25">
        <v>50687.71484375</v>
      </c>
      <c r="K501" s="25">
        <v>61.1982421875</v>
      </c>
      <c r="L501" s="25">
        <v>132.87478637695313</v>
      </c>
      <c r="M501" s="25">
        <f t="shared" si="16"/>
        <v>194.07302856445313</v>
      </c>
      <c r="N501" s="52">
        <f t="shared" ca="1" si="17"/>
        <v>74.073028564453125</v>
      </c>
      <c r="O501" s="52" t="str">
        <f>TEXT(VLOOKUP(ROUND(_xlfn.NUMBERVALUE(M501),-0.1),'LIST FISCAL YEAR DAYS'!$E$2:$F$2000,2,FALSE),"mm/dd/yyyy")</f>
        <v>01/10/2026</v>
      </c>
      <c r="P501" s="25">
        <v>139.67005920410156</v>
      </c>
      <c r="Q501" s="25">
        <v>32.452713012695313</v>
      </c>
      <c r="R501" s="9"/>
    </row>
    <row r="502" spans="1:18" x14ac:dyDescent="0.25">
      <c r="A502" s="9">
        <v>113367003</v>
      </c>
      <c r="B502" s="9"/>
      <c r="C502" s="9" t="s">
        <v>247</v>
      </c>
      <c r="D502" s="9" t="s">
        <v>980</v>
      </c>
      <c r="E502" s="9" t="s">
        <v>937</v>
      </c>
      <c r="F502" s="25">
        <v>391811.84375</v>
      </c>
      <c r="G502" s="25">
        <v>3461084.5</v>
      </c>
      <c r="H502" s="25">
        <v>1594708.375</v>
      </c>
      <c r="I502" s="25">
        <v>3048235</v>
      </c>
      <c r="J502" s="25">
        <v>187225.984375</v>
      </c>
      <c r="K502" s="25">
        <v>166.70274353027344</v>
      </c>
      <c r="L502" s="25">
        <v>52.931350708007813</v>
      </c>
      <c r="M502" s="25">
        <f t="shared" si="16"/>
        <v>219.63409423828125</v>
      </c>
      <c r="N502" s="52">
        <f t="shared" ca="1" si="17"/>
        <v>99.63409423828125</v>
      </c>
      <c r="O502" s="52" t="str">
        <f>TEXT(VLOOKUP(ROUND(_xlfn.NUMBERVALUE(M502),-0.1),'LIST FISCAL YEAR DAYS'!$E$2:$F$2000,2,FALSE),"mm/dd/yyyy")</f>
        <v>02/05/2026</v>
      </c>
      <c r="P502" s="25">
        <v>168.64143371582031</v>
      </c>
      <c r="Q502" s="25">
        <v>34.210628509521484</v>
      </c>
      <c r="R502" s="9"/>
    </row>
    <row r="503" spans="1:18" x14ac:dyDescent="0.25">
      <c r="A503" s="9">
        <v>108567703</v>
      </c>
      <c r="B503" s="9"/>
      <c r="C503" s="9" t="s">
        <v>406</v>
      </c>
      <c r="D503" s="9" t="s">
        <v>980</v>
      </c>
      <c r="E503" s="9" t="s">
        <v>936</v>
      </c>
      <c r="F503" s="25">
        <v>286251</v>
      </c>
      <c r="G503" s="25">
        <v>2616274.5</v>
      </c>
      <c r="H503" s="25">
        <v>971587.3125</v>
      </c>
      <c r="I503" s="25">
        <v>2498134.25</v>
      </c>
      <c r="J503" s="25">
        <v>117102.8671875</v>
      </c>
      <c r="K503" s="25">
        <v>157.48873901367188</v>
      </c>
      <c r="L503" s="25">
        <v>101.21125030517578</v>
      </c>
      <c r="M503" s="25">
        <f t="shared" si="16"/>
        <v>258.69998931884766</v>
      </c>
      <c r="N503" s="52">
        <f t="shared" ca="1" si="17"/>
        <v>138.69998931884766</v>
      </c>
      <c r="O503" s="52" t="str">
        <f>TEXT(VLOOKUP(ROUND(_xlfn.NUMBERVALUE(M503),-0.1),'LIST FISCAL YEAR DAYS'!$E$2:$F$2000,2,FALSE),"mm/dd/yyyy")</f>
        <v>03/16/2026</v>
      </c>
      <c r="P503" s="25">
        <v>150.31027221679688</v>
      </c>
      <c r="Q503" s="25">
        <v>29.630287170410156</v>
      </c>
      <c r="R503" s="9"/>
    </row>
    <row r="504" spans="1:18" x14ac:dyDescent="0.25">
      <c r="A504" s="9">
        <v>123467103</v>
      </c>
      <c r="B504" s="9"/>
      <c r="C504" s="9" t="s">
        <v>476</v>
      </c>
      <c r="D504" s="9" t="s">
        <v>980</v>
      </c>
      <c r="E504" s="9" t="s">
        <v>940</v>
      </c>
      <c r="F504" s="25">
        <v>639688.9375</v>
      </c>
      <c r="G504" s="25">
        <v>4561079.5</v>
      </c>
      <c r="H504" s="25">
        <v>2960309.25</v>
      </c>
      <c r="I504" s="25">
        <v>4198065</v>
      </c>
      <c r="J504" s="25">
        <v>387816.875</v>
      </c>
      <c r="K504" s="25">
        <v>248.67047119140625</v>
      </c>
      <c r="L504" s="25">
        <v>16.160085678100586</v>
      </c>
      <c r="M504" s="25">
        <f t="shared" si="16"/>
        <v>264.83055686950684</v>
      </c>
      <c r="N504" s="52">
        <f t="shared" ca="1" si="17"/>
        <v>144.83055686950684</v>
      </c>
      <c r="O504" s="52" t="str">
        <f>TEXT(VLOOKUP(ROUND(_xlfn.NUMBERVALUE(M504),-0.1),'LIST FISCAL YEAR DAYS'!$E$2:$F$2000,2,FALSE),"mm/dd/yyyy")</f>
        <v>03/22/2026</v>
      </c>
      <c r="P504" s="25">
        <v>90.106178283691406</v>
      </c>
      <c r="Q504" s="25">
        <v>15.403802871704102</v>
      </c>
      <c r="R504" s="9"/>
    </row>
    <row r="505" spans="1:18" x14ac:dyDescent="0.25">
      <c r="A505" s="9">
        <v>103028653</v>
      </c>
      <c r="B505" s="9"/>
      <c r="C505" s="9" t="s">
        <v>78</v>
      </c>
      <c r="D505" s="9" t="s">
        <v>980</v>
      </c>
      <c r="E505" s="9" t="s">
        <v>932</v>
      </c>
      <c r="F505" s="25">
        <v>323588.5625</v>
      </c>
      <c r="G505" s="25">
        <v>3505562.25</v>
      </c>
      <c r="H505" s="25">
        <v>970775.4375</v>
      </c>
      <c r="I505" s="25">
        <v>3466441</v>
      </c>
      <c r="J505" s="25">
        <v>81088.9921875</v>
      </c>
      <c r="K505" s="25">
        <v>91.543647766113281</v>
      </c>
      <c r="L505" s="25">
        <v>63.298568725585938</v>
      </c>
      <c r="M505" s="25">
        <f t="shared" si="16"/>
        <v>154.84221649169922</v>
      </c>
      <c r="N505" s="52">
        <f t="shared" ca="1" si="17"/>
        <v>34.842216491699219</v>
      </c>
      <c r="O505" s="52" t="str">
        <f>TEXT(VLOOKUP(ROUND(_xlfn.NUMBERVALUE(M505),-0.1),'LIST FISCAL YEAR DAYS'!$E$2:$F$2000,2,FALSE),"mm/dd/yyyy")</f>
        <v>12/02/2025</v>
      </c>
      <c r="P505" s="25">
        <v>212.18312072753906</v>
      </c>
      <c r="Q505" s="25">
        <v>39.811542510986328</v>
      </c>
      <c r="R505" s="9"/>
    </row>
    <row r="506" spans="1:18" x14ac:dyDescent="0.25">
      <c r="A506" s="9">
        <v>112676203</v>
      </c>
      <c r="B506" s="9"/>
      <c r="C506" s="9" t="s">
        <v>46</v>
      </c>
      <c r="D506" s="9" t="s">
        <v>980</v>
      </c>
      <c r="E506" s="9" t="s">
        <v>937</v>
      </c>
      <c r="F506" s="25">
        <v>351986.09375</v>
      </c>
      <c r="G506" s="25">
        <v>3072988.5</v>
      </c>
      <c r="H506" s="25">
        <v>1359265.875</v>
      </c>
      <c r="I506" s="25">
        <v>2800779.5</v>
      </c>
      <c r="J506" s="25">
        <v>162267.890625</v>
      </c>
      <c r="K506" s="25">
        <v>188.72344970703125</v>
      </c>
      <c r="L506" s="25">
        <v>160.31280517578125</v>
      </c>
      <c r="M506" s="25">
        <f t="shared" si="16"/>
        <v>349.0362548828125</v>
      </c>
      <c r="N506" s="52">
        <f t="shared" ca="1" si="17"/>
        <v>229.0362548828125</v>
      </c>
      <c r="O506" s="52" t="str">
        <f>TEXT(VLOOKUP(ROUND(_xlfn.NUMBERVALUE(M506),-0.1),'LIST FISCAL YEAR DAYS'!$E$2:$F$2000,2,FALSE),"mm/dd/yyyy")</f>
        <v>06/14/2026</v>
      </c>
      <c r="P506" s="25">
        <v>64.084518432617188</v>
      </c>
      <c r="Q506" s="25">
        <v>9.8653936386108398</v>
      </c>
      <c r="R506" s="9"/>
    </row>
    <row r="507" spans="1:18" x14ac:dyDescent="0.25">
      <c r="A507" s="9">
        <v>103028703</v>
      </c>
      <c r="B507" s="9"/>
      <c r="C507" s="9" t="s">
        <v>157</v>
      </c>
      <c r="D507" s="9" t="s">
        <v>980</v>
      </c>
      <c r="E507" s="9" t="s">
        <v>932</v>
      </c>
      <c r="F507" s="25">
        <v>234313.953125</v>
      </c>
      <c r="G507" s="25">
        <v>2546157.75</v>
      </c>
      <c r="H507" s="25">
        <v>1574099.875</v>
      </c>
      <c r="I507" s="25">
        <v>2259068.75</v>
      </c>
      <c r="J507" s="25">
        <v>181031.390625</v>
      </c>
      <c r="K507" s="25">
        <v>233.18782043457031</v>
      </c>
      <c r="L507" s="25">
        <v>179.30085754394531</v>
      </c>
      <c r="M507" s="25">
        <f t="shared" si="16"/>
        <v>412.48867797851563</v>
      </c>
      <c r="N507" s="52">
        <f t="shared" ca="1" si="17"/>
        <v>292.48867797851563</v>
      </c>
      <c r="O507" s="52" t="str">
        <f>TEXT(VLOOKUP(ROUND(_xlfn.NUMBERVALUE(M507),-0.1),'LIST FISCAL YEAR DAYS'!$E$2:$F$2000,2,FALSE),"mm/dd/yyyy")</f>
        <v>08/16/2026</v>
      </c>
      <c r="P507" s="25">
        <v>141.34553527832031</v>
      </c>
      <c r="Q507" s="25">
        <v>22.58613395690918</v>
      </c>
      <c r="R507" s="9"/>
    </row>
    <row r="508" spans="1:18" x14ac:dyDescent="0.25">
      <c r="A508" s="9">
        <v>115218303</v>
      </c>
      <c r="B508" s="9"/>
      <c r="C508" s="9" t="s">
        <v>380</v>
      </c>
      <c r="D508" s="9" t="s">
        <v>980</v>
      </c>
      <c r="E508" s="9" t="s">
        <v>937</v>
      </c>
      <c r="F508" s="25">
        <v>199639.203125</v>
      </c>
      <c r="G508" s="25">
        <v>1734878.75</v>
      </c>
      <c r="H508" s="25">
        <v>824683</v>
      </c>
      <c r="I508" s="25">
        <v>1646206.75</v>
      </c>
      <c r="J508" s="25">
        <v>114482.0078125</v>
      </c>
      <c r="K508" s="25">
        <v>222.59033203125</v>
      </c>
      <c r="L508" s="25">
        <v>97.379966735839844</v>
      </c>
      <c r="M508" s="25">
        <f t="shared" si="16"/>
        <v>319.97029876708984</v>
      </c>
      <c r="N508" s="52">
        <f t="shared" ca="1" si="17"/>
        <v>199.97029876708984</v>
      </c>
      <c r="O508" s="52" t="str">
        <f>TEXT(VLOOKUP(ROUND(_xlfn.NUMBERVALUE(M508),-0.1),'LIST FISCAL YEAR DAYS'!$E$2:$F$2000,2,FALSE),"mm/dd/yyyy")</f>
        <v>05/16/2026</v>
      </c>
      <c r="P508" s="25">
        <v>99.70458984375</v>
      </c>
      <c r="Q508" s="25">
        <v>19.382257461547852</v>
      </c>
      <c r="R508" s="9"/>
    </row>
    <row r="509" spans="1:18" x14ac:dyDescent="0.25">
      <c r="A509" s="9">
        <v>103028753</v>
      </c>
      <c r="B509" s="9"/>
      <c r="C509" s="9" t="s">
        <v>37</v>
      </c>
      <c r="D509" s="9" t="s">
        <v>980</v>
      </c>
      <c r="E509" s="9" t="s">
        <v>932</v>
      </c>
      <c r="F509" s="25">
        <v>253407.296875</v>
      </c>
      <c r="G509" s="25">
        <v>2365922.5</v>
      </c>
      <c r="H509" s="25">
        <v>954024.375</v>
      </c>
      <c r="I509" s="25">
        <v>2278569.25</v>
      </c>
      <c r="J509" s="25">
        <v>104483.234375</v>
      </c>
      <c r="K509" s="25">
        <v>209.50444030761719</v>
      </c>
      <c r="L509" s="25">
        <v>110.30496215820313</v>
      </c>
      <c r="M509" s="25">
        <f t="shared" si="16"/>
        <v>319.80940246582031</v>
      </c>
      <c r="N509" s="52">
        <f t="shared" ca="1" si="17"/>
        <v>199.80940246582031</v>
      </c>
      <c r="O509" s="52" t="str">
        <f>TEXT(VLOOKUP(ROUND(_xlfn.NUMBERVALUE(M509),-0.1),'LIST FISCAL YEAR DAYS'!$E$2:$F$2000,2,FALSE),"mm/dd/yyyy")</f>
        <v>05/16/2026</v>
      </c>
      <c r="P509" s="25">
        <v>206.72683715820313</v>
      </c>
      <c r="Q509" s="25">
        <v>32.709369659423828</v>
      </c>
      <c r="R509" s="9"/>
    </row>
    <row r="510" spans="1:18" x14ac:dyDescent="0.25">
      <c r="A510" s="9">
        <v>127047404</v>
      </c>
      <c r="B510" s="9"/>
      <c r="C510" s="9" t="s">
        <v>470</v>
      </c>
      <c r="D510" s="9" t="s">
        <v>980</v>
      </c>
      <c r="E510" s="9" t="s">
        <v>933</v>
      </c>
      <c r="F510" s="25">
        <v>137746.203125</v>
      </c>
      <c r="G510" s="25">
        <v>2192016.75</v>
      </c>
      <c r="H510" s="25">
        <v>601312.6875</v>
      </c>
      <c r="I510" s="25">
        <v>2056183.125</v>
      </c>
      <c r="J510" s="25">
        <v>70084.265625</v>
      </c>
      <c r="K510" s="25">
        <v>107.33042144775391</v>
      </c>
      <c r="L510" s="25">
        <v>86.2022705078125</v>
      </c>
      <c r="M510" s="25">
        <f t="shared" si="16"/>
        <v>193.53269195556641</v>
      </c>
      <c r="N510" s="52">
        <f t="shared" ca="1" si="17"/>
        <v>73.532691955566406</v>
      </c>
      <c r="O510" s="52" t="str">
        <f>TEXT(VLOOKUP(ROUND(_xlfn.NUMBERVALUE(M510),-0.1),'LIST FISCAL YEAR DAYS'!$E$2:$F$2000,2,FALSE),"mm/dd/yyyy")</f>
        <v>01/10/2026</v>
      </c>
      <c r="P510" s="25">
        <v>128.99984741210938</v>
      </c>
      <c r="Q510" s="25">
        <v>31.394906997680664</v>
      </c>
      <c r="R510" s="9"/>
    </row>
    <row r="511" spans="1:18" x14ac:dyDescent="0.25">
      <c r="A511" s="9">
        <v>112676403</v>
      </c>
      <c r="B511" s="9"/>
      <c r="C511" s="9" t="s">
        <v>273</v>
      </c>
      <c r="D511" s="9" t="s">
        <v>980</v>
      </c>
      <c r="E511" s="9" t="s">
        <v>937</v>
      </c>
      <c r="F511" s="25">
        <v>496185.4375</v>
      </c>
      <c r="G511" s="25">
        <v>4794891</v>
      </c>
      <c r="H511" s="25">
        <v>2167687.75</v>
      </c>
      <c r="I511" s="25">
        <v>4636136</v>
      </c>
      <c r="J511" s="25">
        <v>224161.28125</v>
      </c>
      <c r="K511" s="25">
        <v>218.81736755371094</v>
      </c>
      <c r="L511" s="25">
        <v>39.620201110839844</v>
      </c>
      <c r="M511" s="25">
        <f t="shared" si="16"/>
        <v>258.43756866455078</v>
      </c>
      <c r="N511" s="52">
        <f t="shared" ca="1" si="17"/>
        <v>138.43756866455078</v>
      </c>
      <c r="O511" s="52" t="str">
        <f>TEXT(VLOOKUP(ROUND(_xlfn.NUMBERVALUE(M511),-0.1),'LIST FISCAL YEAR DAYS'!$E$2:$F$2000,2,FALSE),"mm/dd/yyyy")</f>
        <v>03/15/2026</v>
      </c>
      <c r="P511" s="25">
        <v>153.95635986328125</v>
      </c>
      <c r="Q511" s="25">
        <v>26.66326904296875</v>
      </c>
      <c r="R511" s="9"/>
    </row>
    <row r="512" spans="1:18" x14ac:dyDescent="0.25">
      <c r="A512" s="9">
        <v>117416103</v>
      </c>
      <c r="B512" s="9"/>
      <c r="C512" s="9" t="s">
        <v>117</v>
      </c>
      <c r="D512" s="9" t="s">
        <v>980</v>
      </c>
      <c r="E512" s="9" t="s">
        <v>935</v>
      </c>
      <c r="F512" s="25">
        <v>164228.546875</v>
      </c>
      <c r="G512" s="25">
        <v>2120919.75</v>
      </c>
      <c r="H512" s="25">
        <v>595470.0625</v>
      </c>
      <c r="I512" s="25">
        <v>2170548.25</v>
      </c>
      <c r="J512" s="25">
        <v>58080.34375</v>
      </c>
      <c r="K512" s="25">
        <v>106.36212921142578</v>
      </c>
      <c r="L512" s="25">
        <v>109.61048889160156</v>
      </c>
      <c r="M512" s="25">
        <f t="shared" si="16"/>
        <v>215.97261810302734</v>
      </c>
      <c r="N512" s="52">
        <f t="shared" ca="1" si="17"/>
        <v>95.972618103027344</v>
      </c>
      <c r="O512" s="52" t="str">
        <f>TEXT(VLOOKUP(ROUND(_xlfn.NUMBERVALUE(M512),-0.1),'LIST FISCAL YEAR DAYS'!$E$2:$F$2000,2,FALSE),"mm/dd/yyyy")</f>
        <v>02/01/2026</v>
      </c>
      <c r="P512" s="25">
        <v>91.682952880859375</v>
      </c>
      <c r="Q512" s="25">
        <v>19.743316650390625</v>
      </c>
      <c r="R512" s="9"/>
    </row>
    <row r="513" spans="1:18" x14ac:dyDescent="0.25">
      <c r="A513" s="9">
        <v>125238402</v>
      </c>
      <c r="B513" s="9"/>
      <c r="C513" s="9" t="s">
        <v>237</v>
      </c>
      <c r="D513" s="9" t="s">
        <v>980</v>
      </c>
      <c r="E513" s="9" t="s">
        <v>941</v>
      </c>
      <c r="F513" s="25">
        <v>644682</v>
      </c>
      <c r="G513" s="25">
        <v>10915467</v>
      </c>
      <c r="H513" s="25">
        <v>2842237</v>
      </c>
      <c r="I513" s="25">
        <v>11690082</v>
      </c>
      <c r="J513" s="25">
        <v>268347.3125</v>
      </c>
      <c r="K513" s="25">
        <v>165.69085693359375</v>
      </c>
      <c r="L513" s="25">
        <v>22.329961776733398</v>
      </c>
      <c r="M513" s="25">
        <f t="shared" si="16"/>
        <v>188.02081871032715</v>
      </c>
      <c r="N513" s="52">
        <f t="shared" ca="1" si="17"/>
        <v>68.020818710327148</v>
      </c>
      <c r="O513" s="52" t="str">
        <f>TEXT(VLOOKUP(ROUND(_xlfn.NUMBERVALUE(M513),-0.1),'LIST FISCAL YEAR DAYS'!$E$2:$F$2000,2,FALSE),"mm/dd/yyyy")</f>
        <v>01/04/2026</v>
      </c>
      <c r="P513" s="25">
        <v>88.279190063476563</v>
      </c>
      <c r="Q513" s="25">
        <v>17.91981315612793</v>
      </c>
      <c r="R513" s="9"/>
    </row>
    <row r="514" spans="1:18" x14ac:dyDescent="0.25">
      <c r="A514" s="9">
        <v>101306503</v>
      </c>
      <c r="B514" s="9"/>
      <c r="C514" s="9" t="s">
        <v>413</v>
      </c>
      <c r="D514" s="9" t="s">
        <v>980</v>
      </c>
      <c r="E514" s="9" t="s">
        <v>931</v>
      </c>
      <c r="F514" s="25">
        <v>113098.953125</v>
      </c>
      <c r="G514" s="25">
        <v>1484005.25</v>
      </c>
      <c r="H514" s="25">
        <v>363857.5</v>
      </c>
      <c r="I514" s="25">
        <v>1396682.5</v>
      </c>
      <c r="J514" s="25">
        <v>35191.6328125</v>
      </c>
      <c r="K514" s="25">
        <v>51.864601135253906</v>
      </c>
      <c r="L514" s="25">
        <v>150.12486267089844</v>
      </c>
      <c r="M514" s="25">
        <f t="shared" si="16"/>
        <v>201.98946380615234</v>
      </c>
      <c r="N514" s="52">
        <f t="shared" ca="1" si="17"/>
        <v>81.989463806152344</v>
      </c>
      <c r="O514" s="52" t="str">
        <f>TEXT(VLOOKUP(ROUND(_xlfn.NUMBERVALUE(M514),-0.1),'LIST FISCAL YEAR DAYS'!$E$2:$F$2000,2,FALSE),"mm/dd/yyyy")</f>
        <v>01/18/2026</v>
      </c>
      <c r="P514" s="25">
        <v>223.70181274414063</v>
      </c>
      <c r="Q514" s="25">
        <v>36.960727691650391</v>
      </c>
      <c r="R514" s="9"/>
    </row>
    <row r="515" spans="1:18" x14ac:dyDescent="0.25">
      <c r="A515" s="9">
        <v>116197503</v>
      </c>
      <c r="B515" s="9"/>
      <c r="C515" s="9" t="s">
        <v>357</v>
      </c>
      <c r="D515" s="9" t="s">
        <v>980</v>
      </c>
      <c r="E515" s="9" t="s">
        <v>939</v>
      </c>
      <c r="F515" s="25">
        <v>160508.09375</v>
      </c>
      <c r="G515" s="25">
        <v>1565624</v>
      </c>
      <c r="H515" s="25">
        <v>562560.625</v>
      </c>
      <c r="I515" s="25">
        <v>1439502.625</v>
      </c>
      <c r="J515" s="25">
        <v>66805.9296875</v>
      </c>
      <c r="K515" s="25">
        <v>138.67620849609375</v>
      </c>
      <c r="L515" s="25">
        <v>155.00106811523438</v>
      </c>
      <c r="M515" s="25">
        <f t="shared" si="16"/>
        <v>293.67727661132813</v>
      </c>
      <c r="N515" s="52">
        <f t="shared" ca="1" si="17"/>
        <v>173.67727661132813</v>
      </c>
      <c r="O515" s="52" t="str">
        <f>TEXT(VLOOKUP(ROUND(_xlfn.NUMBERVALUE(M515),-0.1),'LIST FISCAL YEAR DAYS'!$E$2:$F$2000,2,FALSE),"mm/dd/yyyy")</f>
        <v>04/20/2026</v>
      </c>
      <c r="P515" s="25">
        <v>127.33749389648438</v>
      </c>
      <c r="Q515" s="25">
        <v>21.195173263549805</v>
      </c>
      <c r="R515" s="9"/>
    </row>
    <row r="516" spans="1:18" x14ac:dyDescent="0.25">
      <c r="A516" s="9">
        <v>111297504</v>
      </c>
      <c r="B516" s="9"/>
      <c r="C516" s="9" t="s">
        <v>488</v>
      </c>
      <c r="D516" s="9" t="s">
        <v>980</v>
      </c>
      <c r="E516" s="9" t="s">
        <v>937</v>
      </c>
      <c r="F516" s="25">
        <v>89040.75</v>
      </c>
      <c r="G516" s="25">
        <v>1118573.625</v>
      </c>
      <c r="H516" s="25">
        <v>89040.75</v>
      </c>
      <c r="I516" s="25">
        <v>1198446.375</v>
      </c>
      <c r="J516" s="25">
        <v>39897.8203125</v>
      </c>
      <c r="K516" s="25">
        <v>103.74453735351563</v>
      </c>
      <c r="L516" s="25">
        <v>215.33815002441406</v>
      </c>
      <c r="M516" s="25">
        <f t="shared" si="16"/>
        <v>319.08268737792969</v>
      </c>
      <c r="N516" s="52">
        <f t="shared" ca="1" si="17"/>
        <v>199.08268737792969</v>
      </c>
      <c r="O516" s="52" t="str">
        <f>TEXT(VLOOKUP(ROUND(_xlfn.NUMBERVALUE(M516),-0.1),'LIST FISCAL YEAR DAYS'!$E$2:$F$2000,2,FALSE),"mm/dd/yyyy")</f>
        <v>05/15/2026</v>
      </c>
      <c r="P516" s="25">
        <v>137.8349609375</v>
      </c>
      <c r="Q516" s="25">
        <v>32.828361511230469</v>
      </c>
      <c r="R516" s="9"/>
    </row>
    <row r="517" spans="1:18" x14ac:dyDescent="0.25">
      <c r="A517" s="9">
        <v>111317503</v>
      </c>
      <c r="B517" s="9"/>
      <c r="C517" s="9" t="s">
        <v>10</v>
      </c>
      <c r="D517" s="9" t="s">
        <v>980</v>
      </c>
      <c r="E517" s="9" t="s">
        <v>935</v>
      </c>
      <c r="F517" s="25">
        <v>142884.90625</v>
      </c>
      <c r="G517" s="25">
        <v>2200398</v>
      </c>
      <c r="H517" s="25">
        <v>495405.375</v>
      </c>
      <c r="I517" s="25">
        <v>2049001.75</v>
      </c>
      <c r="J517" s="25">
        <v>52332.3671875</v>
      </c>
      <c r="K517" s="25">
        <v>83.288528442382813</v>
      </c>
      <c r="L517" s="25">
        <v>125.57194519042969</v>
      </c>
      <c r="M517" s="25">
        <f t="shared" si="16"/>
        <v>208.8604736328125</v>
      </c>
      <c r="N517" s="52">
        <f t="shared" ca="1" si="17"/>
        <v>88.8604736328125</v>
      </c>
      <c r="O517" s="52" t="str">
        <f>TEXT(VLOOKUP(ROUND(_xlfn.NUMBERVALUE(M517),-0.1),'LIST FISCAL YEAR DAYS'!$E$2:$F$2000,2,FALSE),"mm/dd/yyyy")</f>
        <v>01/25/2026</v>
      </c>
      <c r="P517" s="25">
        <v>104.90358734130859</v>
      </c>
      <c r="Q517" s="25">
        <v>25.668087005615234</v>
      </c>
      <c r="R517" s="9"/>
    </row>
    <row r="518" spans="1:18" x14ac:dyDescent="0.25">
      <c r="A518" s="9">
        <v>121395703</v>
      </c>
      <c r="B518" s="9"/>
      <c r="C518" s="9" t="s">
        <v>11</v>
      </c>
      <c r="D518" s="9" t="s">
        <v>980</v>
      </c>
      <c r="E518" s="9" t="s">
        <v>938</v>
      </c>
      <c r="F518" s="25">
        <v>202453.796875</v>
      </c>
      <c r="G518" s="25">
        <v>2009301</v>
      </c>
      <c r="H518" s="25">
        <v>1298125.25</v>
      </c>
      <c r="I518" s="25">
        <v>1661007.25</v>
      </c>
      <c r="J518" s="25">
        <v>193538.09375</v>
      </c>
      <c r="K518" s="25">
        <v>254.98245239257813</v>
      </c>
      <c r="L518" s="25">
        <v>166.09274291992188</v>
      </c>
      <c r="M518" s="25">
        <f t="shared" si="16"/>
        <v>421.0751953125</v>
      </c>
      <c r="N518" s="52">
        <f t="shared" ca="1" si="17"/>
        <v>301.0751953125</v>
      </c>
      <c r="O518" s="52" t="str">
        <f>TEXT(VLOOKUP(ROUND(_xlfn.NUMBERVALUE(M518),-0.1),'LIST FISCAL YEAR DAYS'!$E$2:$F$2000,2,FALSE),"mm/dd/yyyy")</f>
        <v>08/25/2026</v>
      </c>
      <c r="P518" s="25">
        <v>154.39578247070313</v>
      </c>
      <c r="Q518" s="25">
        <v>50.262783050537109</v>
      </c>
      <c r="R518" s="9"/>
    </row>
    <row r="519" spans="1:18" x14ac:dyDescent="0.25">
      <c r="A519" s="9">
        <v>117597003</v>
      </c>
      <c r="B519" s="9"/>
      <c r="C519" s="9" t="s">
        <v>442</v>
      </c>
      <c r="D519" s="9" t="s">
        <v>980</v>
      </c>
      <c r="E519" s="9" t="s">
        <v>935</v>
      </c>
      <c r="F519" s="25">
        <v>263896.1875</v>
      </c>
      <c r="G519" s="25">
        <v>3148149</v>
      </c>
      <c r="H519" s="25">
        <v>877052.625</v>
      </c>
      <c r="I519" s="25">
        <v>3069029.25</v>
      </c>
      <c r="J519" s="25">
        <v>101508.03125</v>
      </c>
      <c r="K519" s="25">
        <v>117.39461517333984</v>
      </c>
      <c r="L519" s="25">
        <v>145.35333251953125</v>
      </c>
      <c r="M519" s="25">
        <f t="shared" si="16"/>
        <v>262.74794769287109</v>
      </c>
      <c r="N519" s="52">
        <f t="shared" ca="1" si="17"/>
        <v>142.74794769287109</v>
      </c>
      <c r="O519" s="52" t="str">
        <f>TEXT(VLOOKUP(ROUND(_xlfn.NUMBERVALUE(M519),-0.1),'LIST FISCAL YEAR DAYS'!$E$2:$F$2000,2,FALSE),"mm/dd/yyyy")</f>
        <v>03/20/2026</v>
      </c>
      <c r="P519" s="25">
        <v>191.47889709472656</v>
      </c>
      <c r="Q519" s="25">
        <v>33.757369995117188</v>
      </c>
      <c r="R519" s="9"/>
    </row>
    <row r="520" spans="1:18" x14ac:dyDescent="0.25">
      <c r="A520" s="9">
        <v>112676503</v>
      </c>
      <c r="B520" s="9"/>
      <c r="C520" s="9" t="s">
        <v>338</v>
      </c>
      <c r="D520" s="9" t="s">
        <v>980</v>
      </c>
      <c r="E520" s="9" t="s">
        <v>937</v>
      </c>
      <c r="F520" s="25">
        <v>375616.0625</v>
      </c>
      <c r="G520" s="25">
        <v>3347945</v>
      </c>
      <c r="H520" s="25">
        <v>1409621</v>
      </c>
      <c r="I520" s="25">
        <v>3258718.5</v>
      </c>
      <c r="J520" s="25">
        <v>161851.46875</v>
      </c>
      <c r="K520" s="25">
        <v>197.92376708984375</v>
      </c>
      <c r="L520" s="25">
        <v>183.14512634277344</v>
      </c>
      <c r="M520" s="25">
        <f t="shared" si="16"/>
        <v>381.06889343261719</v>
      </c>
      <c r="N520" s="52">
        <f t="shared" ca="1" si="17"/>
        <v>261.06889343261719</v>
      </c>
      <c r="O520" s="52" t="str">
        <f>TEXT(VLOOKUP(ROUND(_xlfn.NUMBERVALUE(M520),-0.1),'LIST FISCAL YEAR DAYS'!$E$2:$F$2000,2,FALSE),"mm/dd/yyyy")</f>
        <v>07/16/2026</v>
      </c>
      <c r="P520" s="25">
        <v>161.93234252929688</v>
      </c>
      <c r="Q520" s="25">
        <v>43.4110107421875</v>
      </c>
      <c r="R520" s="9"/>
    </row>
    <row r="521" spans="1:18" x14ac:dyDescent="0.25">
      <c r="A521" s="9">
        <v>107657503</v>
      </c>
      <c r="B521" s="9"/>
      <c r="C521" s="9" t="s">
        <v>405</v>
      </c>
      <c r="D521" s="9" t="s">
        <v>980</v>
      </c>
      <c r="E521" s="9" t="s">
        <v>931</v>
      </c>
      <c r="F521" s="25">
        <v>262569.59375</v>
      </c>
      <c r="G521" s="25">
        <v>3375072.5</v>
      </c>
      <c r="H521" s="25">
        <v>894691.125</v>
      </c>
      <c r="I521" s="25">
        <v>3358894.5</v>
      </c>
      <c r="J521" s="25">
        <v>91188.296875</v>
      </c>
      <c r="K521" s="25">
        <v>123.57467651367188</v>
      </c>
      <c r="L521" s="25">
        <v>59.92578125</v>
      </c>
      <c r="M521" s="25">
        <f t="shared" si="16"/>
        <v>183.50045776367188</v>
      </c>
      <c r="N521" s="52">
        <f t="shared" ca="1" si="17"/>
        <v>63.500457763671875</v>
      </c>
      <c r="O521" s="52" t="str">
        <f>TEXT(VLOOKUP(ROUND(_xlfn.NUMBERVALUE(M521),-0.1),'LIST FISCAL YEAR DAYS'!$E$2:$F$2000,2,FALSE),"mm/dd/yyyy")</f>
        <v>12/31/2025</v>
      </c>
      <c r="P521" s="25">
        <v>231.89710998535156</v>
      </c>
      <c r="Q521" s="25">
        <v>44.456069946289063</v>
      </c>
      <c r="R521" s="9"/>
    </row>
    <row r="522" spans="1:18" x14ac:dyDescent="0.25">
      <c r="A522" s="9">
        <v>108077503</v>
      </c>
      <c r="B522" s="9"/>
      <c r="C522" s="9" t="s">
        <v>6</v>
      </c>
      <c r="D522" s="9" t="s">
        <v>980</v>
      </c>
      <c r="E522" s="9" t="s">
        <v>935</v>
      </c>
      <c r="F522" s="25">
        <v>213485.09375</v>
      </c>
      <c r="G522" s="25">
        <v>2535837</v>
      </c>
      <c r="H522" s="25">
        <v>722375.875</v>
      </c>
      <c r="I522" s="25">
        <v>2383672.25</v>
      </c>
      <c r="J522" s="25">
        <v>87954.2578125</v>
      </c>
      <c r="K522" s="25">
        <v>118.89889526367188</v>
      </c>
      <c r="L522" s="25">
        <v>116.66139984130859</v>
      </c>
      <c r="M522" s="25">
        <f t="shared" ref="M522:M585" si="18">K522+L522</f>
        <v>235.56029510498047</v>
      </c>
      <c r="N522" s="52">
        <f t="shared" ca="1" si="17"/>
        <v>115.56029510498047</v>
      </c>
      <c r="O522" s="52" t="str">
        <f>TEXT(VLOOKUP(ROUND(_xlfn.NUMBERVALUE(M522),-0.1),'LIST FISCAL YEAR DAYS'!$E$2:$F$2000,2,FALSE),"mm/dd/yyyy")</f>
        <v>02/21/2026</v>
      </c>
      <c r="P522" s="25">
        <v>241.7113037109375</v>
      </c>
      <c r="Q522" s="25">
        <v>52.368747711181641</v>
      </c>
      <c r="R522" s="9"/>
    </row>
    <row r="523" spans="1:18" x14ac:dyDescent="0.25">
      <c r="A523" s="9">
        <v>123467303</v>
      </c>
      <c r="B523" s="9"/>
      <c r="C523" s="9" t="s">
        <v>257</v>
      </c>
      <c r="D523" s="9" t="s">
        <v>980</v>
      </c>
      <c r="E523" s="9" t="s">
        <v>940</v>
      </c>
      <c r="F523" s="25">
        <v>535883.6875</v>
      </c>
      <c r="G523" s="25">
        <v>5313453.5</v>
      </c>
      <c r="H523" s="25">
        <v>3616471</v>
      </c>
      <c r="I523" s="25">
        <v>4708949.5</v>
      </c>
      <c r="J523" s="25">
        <v>508531.65625</v>
      </c>
      <c r="K523" s="25">
        <v>263.39114379882813</v>
      </c>
      <c r="L523" s="25">
        <v>38.304740905761719</v>
      </c>
      <c r="M523" s="25">
        <f t="shared" si="18"/>
        <v>301.69588470458984</v>
      </c>
      <c r="N523" s="52">
        <f t="shared" ca="1" si="17"/>
        <v>181.69588470458984</v>
      </c>
      <c r="O523" s="52" t="str">
        <f>TEXT(VLOOKUP(ROUND(_xlfn.NUMBERVALUE(M523),-0.1),'LIST FISCAL YEAR DAYS'!$E$2:$F$2000,2,FALSE),"mm/dd/yyyy")</f>
        <v>04/28/2026</v>
      </c>
      <c r="P523" s="25">
        <v>187.52169799804688</v>
      </c>
      <c r="Q523" s="25">
        <v>39.595752716064453</v>
      </c>
      <c r="R523" s="9"/>
    </row>
    <row r="524" spans="1:18" x14ac:dyDescent="0.25">
      <c r="A524" s="9">
        <v>112676703</v>
      </c>
      <c r="B524" s="9"/>
      <c r="C524" s="9" t="s">
        <v>298</v>
      </c>
      <c r="D524" s="9" t="s">
        <v>980</v>
      </c>
      <c r="E524" s="9" t="s">
        <v>937</v>
      </c>
      <c r="F524" s="25">
        <v>493473.59375</v>
      </c>
      <c r="G524" s="25">
        <v>4271024.5</v>
      </c>
      <c r="H524" s="25">
        <v>1970088.875</v>
      </c>
      <c r="I524" s="25">
        <v>3763325</v>
      </c>
      <c r="J524" s="25">
        <v>248473.4375</v>
      </c>
      <c r="K524" s="25">
        <v>171.98428344726563</v>
      </c>
      <c r="L524" s="25">
        <v>45.618690490722656</v>
      </c>
      <c r="M524" s="25">
        <f t="shared" si="18"/>
        <v>217.60297393798828</v>
      </c>
      <c r="N524" s="52">
        <f t="shared" ca="1" si="17"/>
        <v>97.602973937988281</v>
      </c>
      <c r="O524" s="52" t="str">
        <f>TEXT(VLOOKUP(ROUND(_xlfn.NUMBERVALUE(M524),-0.1),'LIST FISCAL YEAR DAYS'!$E$2:$F$2000,2,FALSE),"mm/dd/yyyy")</f>
        <v>02/03/2026</v>
      </c>
      <c r="P524" s="25">
        <v>156.03623962402344</v>
      </c>
      <c r="Q524" s="25">
        <v>26.420991897583008</v>
      </c>
      <c r="R524" s="9"/>
    </row>
    <row r="525" spans="1:18" x14ac:dyDescent="0.25">
      <c r="A525" s="9">
        <v>125238502</v>
      </c>
      <c r="B525" s="9"/>
      <c r="C525" s="9" t="s">
        <v>52</v>
      </c>
      <c r="D525" s="9" t="s">
        <v>980</v>
      </c>
      <c r="E525" s="9" t="s">
        <v>941</v>
      </c>
      <c r="F525" s="25">
        <v>381900.90625</v>
      </c>
      <c r="G525" s="25">
        <v>2249252.75</v>
      </c>
      <c r="H525" s="25">
        <v>1759615.5</v>
      </c>
      <c r="I525" s="25">
        <v>2069765</v>
      </c>
      <c r="J525" s="25">
        <v>226796.890625</v>
      </c>
      <c r="K525" s="25">
        <v>292.26730346679688</v>
      </c>
      <c r="L525" s="25">
        <v>38.443988800048828</v>
      </c>
      <c r="M525" s="25">
        <f t="shared" si="18"/>
        <v>330.7112922668457</v>
      </c>
      <c r="N525" s="52">
        <f t="shared" ca="1" si="17"/>
        <v>210.7112922668457</v>
      </c>
      <c r="O525" s="52" t="str">
        <f>TEXT(VLOOKUP(ROUND(_xlfn.NUMBERVALUE(M525),-0.1),'LIST FISCAL YEAR DAYS'!$E$2:$F$2000,2,FALSE),"mm/dd/yyyy")</f>
        <v>05/27/2026</v>
      </c>
      <c r="P525" s="25">
        <v>84.095474243164063</v>
      </c>
      <c r="Q525" s="25">
        <v>19.633079528808594</v>
      </c>
      <c r="R525" s="9"/>
    </row>
    <row r="526" spans="1:18" x14ac:dyDescent="0.25">
      <c r="A526" s="9">
        <v>123467203</v>
      </c>
      <c r="B526" s="9"/>
      <c r="C526" s="9" t="s">
        <v>482</v>
      </c>
      <c r="D526" s="9" t="s">
        <v>980</v>
      </c>
      <c r="E526" s="9" t="s">
        <v>940</v>
      </c>
      <c r="F526" s="25">
        <v>170532.59375</v>
      </c>
      <c r="G526" s="25">
        <v>2014941.25</v>
      </c>
      <c r="H526" s="25">
        <v>1403769.25</v>
      </c>
      <c r="I526" s="25">
        <v>1988444.75</v>
      </c>
      <c r="J526" s="25">
        <v>180784.75</v>
      </c>
      <c r="K526" s="25">
        <v>271.73623657226563</v>
      </c>
      <c r="L526" s="25">
        <v>113.00404357910156</v>
      </c>
      <c r="M526" s="25">
        <f t="shared" si="18"/>
        <v>384.74028015136719</v>
      </c>
      <c r="N526" s="52">
        <f t="shared" ca="1" si="17"/>
        <v>264.74028015136719</v>
      </c>
      <c r="O526" s="52" t="str">
        <f>TEXT(VLOOKUP(ROUND(_xlfn.NUMBERVALUE(M526),-0.1),'LIST FISCAL YEAR DAYS'!$E$2:$F$2000,2,FALSE),"mm/dd/yyyy")</f>
        <v>07/20/2026</v>
      </c>
      <c r="P526" s="25">
        <v>110.97728729248047</v>
      </c>
      <c r="Q526" s="25">
        <v>25.60307502746582</v>
      </c>
      <c r="R526" s="9"/>
    </row>
    <row r="527" spans="1:18" x14ac:dyDescent="0.25">
      <c r="A527" s="9">
        <v>109248003</v>
      </c>
      <c r="B527" s="9"/>
      <c r="C527" s="9" t="s">
        <v>464</v>
      </c>
      <c r="D527" s="9" t="s">
        <v>980</v>
      </c>
      <c r="E527" s="9" t="s">
        <v>935</v>
      </c>
      <c r="F527" s="25">
        <v>248308.953125</v>
      </c>
      <c r="G527" s="25">
        <v>2310138.75</v>
      </c>
      <c r="H527" s="25">
        <v>771269.625</v>
      </c>
      <c r="I527" s="25">
        <v>2178184.75</v>
      </c>
      <c r="J527" s="25">
        <v>85405.421875</v>
      </c>
      <c r="K527" s="25">
        <v>158.06472778320313</v>
      </c>
      <c r="L527" s="25">
        <v>107.42681121826172</v>
      </c>
      <c r="M527" s="25">
        <f t="shared" si="18"/>
        <v>265.49153900146484</v>
      </c>
      <c r="N527" s="52">
        <f t="shared" ca="1" si="17"/>
        <v>145.49153900146484</v>
      </c>
      <c r="O527" s="52" t="str">
        <f>TEXT(VLOOKUP(ROUND(_xlfn.NUMBERVALUE(M527),-0.1),'LIST FISCAL YEAR DAYS'!$E$2:$F$2000,2,FALSE),"mm/dd/yyyy")</f>
        <v>03/22/2026</v>
      </c>
      <c r="P527" s="25">
        <v>255.80320739746094</v>
      </c>
      <c r="Q527" s="25">
        <v>48.924644470214844</v>
      </c>
      <c r="R527" s="9"/>
    </row>
    <row r="528" spans="1:18" x14ac:dyDescent="0.25">
      <c r="A528" s="9">
        <v>110148002</v>
      </c>
      <c r="B528" s="9"/>
      <c r="C528" s="9" t="s">
        <v>229</v>
      </c>
      <c r="D528" s="9" t="s">
        <v>980</v>
      </c>
      <c r="E528" s="9" t="s">
        <v>935</v>
      </c>
      <c r="F528" s="25">
        <v>556688.375</v>
      </c>
      <c r="G528" s="25">
        <v>4216133.5</v>
      </c>
      <c r="H528" s="25">
        <v>3739195.5</v>
      </c>
      <c r="I528" s="25">
        <v>3674276.25</v>
      </c>
      <c r="J528" s="25">
        <v>477675.375</v>
      </c>
      <c r="K528" s="25">
        <v>257.61837768554688</v>
      </c>
      <c r="L528" s="25">
        <v>107.63562774658203</v>
      </c>
      <c r="M528" s="25">
        <f t="shared" si="18"/>
        <v>365.25400543212891</v>
      </c>
      <c r="N528" s="52">
        <f t="shared" ca="1" si="17"/>
        <v>245.25400543212891</v>
      </c>
      <c r="O528" s="52" t="str">
        <f>TEXT(VLOOKUP(ROUND(_xlfn.NUMBERVALUE(M528),-0.1),'LIST FISCAL YEAR DAYS'!$E$2:$F$2000,2,FALSE),"mm/dd/yyyy")</f>
        <v>06/30/2026</v>
      </c>
      <c r="P528" s="25">
        <v>68.372283935546875</v>
      </c>
      <c r="Q528" s="25">
        <v>11.561539649963379</v>
      </c>
      <c r="R528" s="9"/>
    </row>
    <row r="529" spans="1:18" x14ac:dyDescent="0.25">
      <c r="A529" s="9">
        <v>103028833</v>
      </c>
      <c r="B529" s="9"/>
      <c r="C529" s="9" t="s">
        <v>199</v>
      </c>
      <c r="D529" s="9" t="s">
        <v>980</v>
      </c>
      <c r="E529" s="9" t="s">
        <v>932</v>
      </c>
      <c r="F529" s="25">
        <v>317902.5</v>
      </c>
      <c r="G529" s="25">
        <v>3053464.75</v>
      </c>
      <c r="H529" s="25">
        <v>317902.5</v>
      </c>
      <c r="I529" s="25">
        <v>3313710.5</v>
      </c>
      <c r="J529" s="25">
        <v>113543.7109375</v>
      </c>
      <c r="K529" s="25">
        <v>139.9039306640625</v>
      </c>
      <c r="L529" s="25">
        <v>35.892608642578125</v>
      </c>
      <c r="M529" s="25">
        <f t="shared" si="18"/>
        <v>175.79653930664063</v>
      </c>
      <c r="N529" s="52">
        <f t="shared" ca="1" si="17"/>
        <v>55.796539306640625</v>
      </c>
      <c r="O529" s="52" t="str">
        <f>TEXT(VLOOKUP(ROUND(_xlfn.NUMBERVALUE(M529),-0.1),'LIST FISCAL YEAR DAYS'!$E$2:$F$2000,2,FALSE),"mm/dd/yyyy")</f>
        <v>12/23/2025</v>
      </c>
      <c r="P529" s="25">
        <v>127.29526519775391</v>
      </c>
      <c r="Q529" s="25">
        <v>30.074640274047852</v>
      </c>
      <c r="R529" s="9"/>
    </row>
    <row r="530" spans="1:18" x14ac:dyDescent="0.25">
      <c r="A530" s="9">
        <v>115228003</v>
      </c>
      <c r="B530" s="9"/>
      <c r="C530" s="9" t="s">
        <v>8</v>
      </c>
      <c r="D530" s="9" t="s">
        <v>980</v>
      </c>
      <c r="E530" s="9" t="s">
        <v>937</v>
      </c>
      <c r="F530" s="25">
        <v>297628.1875</v>
      </c>
      <c r="G530" s="25">
        <v>3356415</v>
      </c>
      <c r="H530" s="25">
        <v>297628.1875</v>
      </c>
      <c r="I530" s="25">
        <v>3659215.25</v>
      </c>
      <c r="J530" s="25">
        <v>79244.6328125</v>
      </c>
      <c r="K530" s="25">
        <v>58.035449981689453</v>
      </c>
      <c r="L530" s="25">
        <v>0</v>
      </c>
      <c r="M530" s="25">
        <f t="shared" si="18"/>
        <v>58.035449981689453</v>
      </c>
      <c r="N530" s="52" t="str">
        <f t="shared" ca="1" si="17"/>
        <v>Out</v>
      </c>
      <c r="O530" s="52" t="str">
        <f>TEXT(VLOOKUP(ROUND(_xlfn.NUMBERVALUE(M530),-0.1),'LIST FISCAL YEAR DAYS'!$E$2:$F$2000,2,FALSE),"mm/dd/yyyy")</f>
        <v>08/27/2025</v>
      </c>
      <c r="P530" s="25">
        <v>177.918701171875</v>
      </c>
      <c r="Q530" s="25">
        <v>34.285747528076172</v>
      </c>
      <c r="R530" s="9"/>
    </row>
    <row r="531" spans="1:18" x14ac:dyDescent="0.25">
      <c r="A531" s="9">
        <v>103028853</v>
      </c>
      <c r="B531" s="9"/>
      <c r="C531" s="9" t="s">
        <v>113</v>
      </c>
      <c r="D531" s="9" t="s">
        <v>980</v>
      </c>
      <c r="E531" s="9" t="s">
        <v>932</v>
      </c>
      <c r="F531" s="25">
        <v>307797.3125</v>
      </c>
      <c r="G531" s="25">
        <v>5157285.5</v>
      </c>
      <c r="H531" s="25">
        <v>812817</v>
      </c>
      <c r="I531" s="25">
        <v>5498831</v>
      </c>
      <c r="J531" s="25">
        <v>90974.296875</v>
      </c>
      <c r="K531" s="25">
        <v>80.780754089355469</v>
      </c>
      <c r="L531" s="25">
        <v>141.71343994140625</v>
      </c>
      <c r="M531" s="25">
        <f t="shared" si="18"/>
        <v>222.49419403076172</v>
      </c>
      <c r="N531" s="52">
        <f t="shared" ca="1" si="17"/>
        <v>102.49419403076172</v>
      </c>
      <c r="O531" s="52" t="str">
        <f>TEXT(VLOOKUP(ROUND(_xlfn.NUMBERVALUE(M531),-0.1),'LIST FISCAL YEAR DAYS'!$E$2:$F$2000,2,FALSE),"mm/dd/yyyy")</f>
        <v>02/07/2026</v>
      </c>
      <c r="P531" s="25">
        <v>151.49322509765625</v>
      </c>
      <c r="Q531" s="25">
        <v>27.346792221069336</v>
      </c>
      <c r="R531" s="9"/>
    </row>
    <row r="532" spans="1:18" x14ac:dyDescent="0.25">
      <c r="A532" s="9">
        <v>120456003</v>
      </c>
      <c r="B532" s="9"/>
      <c r="C532" s="9" t="s">
        <v>90</v>
      </c>
      <c r="D532" s="9" t="s">
        <v>980</v>
      </c>
      <c r="E532" s="9" t="s">
        <v>939</v>
      </c>
      <c r="F532" s="25">
        <v>668732.875</v>
      </c>
      <c r="G532" s="25">
        <v>8780955</v>
      </c>
      <c r="H532" s="25">
        <v>3201418.5</v>
      </c>
      <c r="I532" s="25">
        <v>8975682</v>
      </c>
      <c r="J532" s="25">
        <v>348254</v>
      </c>
      <c r="K532" s="25">
        <v>202.98355102539063</v>
      </c>
      <c r="L532" s="25">
        <v>73.1346435546875</v>
      </c>
      <c r="M532" s="25">
        <f t="shared" si="18"/>
        <v>276.11819458007813</v>
      </c>
      <c r="N532" s="52">
        <f t="shared" ca="1" si="17"/>
        <v>156.11819458007813</v>
      </c>
      <c r="O532" s="52" t="str">
        <f>TEXT(VLOOKUP(ROUND(_xlfn.NUMBERVALUE(M532),-0.1),'LIST FISCAL YEAR DAYS'!$E$2:$F$2000,2,FALSE),"mm/dd/yyyy")</f>
        <v>04/02/2026</v>
      </c>
      <c r="P532" s="25">
        <v>173.49830627441406</v>
      </c>
      <c r="Q532" s="25">
        <v>49.620265960693359</v>
      </c>
      <c r="R532" s="9"/>
    </row>
    <row r="533" spans="1:18" x14ac:dyDescent="0.25">
      <c r="A533" s="9">
        <v>117576303</v>
      </c>
      <c r="B533" s="9"/>
      <c r="C533" s="9" t="s">
        <v>180</v>
      </c>
      <c r="D533" s="9" t="s">
        <v>980</v>
      </c>
      <c r="E533" s="9" t="s">
        <v>939</v>
      </c>
      <c r="F533" s="25">
        <v>70843.953125</v>
      </c>
      <c r="G533" s="25">
        <v>926358.6875</v>
      </c>
      <c r="H533" s="25">
        <v>338598.4375</v>
      </c>
      <c r="I533" s="25">
        <v>785003.1875</v>
      </c>
      <c r="J533" s="25">
        <v>46320.27734375</v>
      </c>
      <c r="K533" s="25">
        <v>209.20956420898438</v>
      </c>
      <c r="L533" s="25">
        <v>44.754566192626953</v>
      </c>
      <c r="M533" s="25">
        <f t="shared" si="18"/>
        <v>253.96413040161133</v>
      </c>
      <c r="N533" s="52">
        <f t="shared" ref="N533:N596" ca="1" si="19">IF(M533-$N$2&gt;0,M533-$N$2,"Out")</f>
        <v>133.96413040161133</v>
      </c>
      <c r="O533" s="52" t="str">
        <f>TEXT(VLOOKUP(ROUND(_xlfn.NUMBERVALUE(M533),-0.1),'LIST FISCAL YEAR DAYS'!$E$2:$F$2000,2,FALSE),"mm/dd/yyyy")</f>
        <v>03/11/2026</v>
      </c>
      <c r="P533" s="25">
        <v>71.631233215332031</v>
      </c>
      <c r="Q533" s="25">
        <v>12.043068885803223</v>
      </c>
      <c r="R533" s="9"/>
    </row>
    <row r="534" spans="1:18" x14ac:dyDescent="0.25">
      <c r="A534" s="9">
        <v>119586503</v>
      </c>
      <c r="B534" s="9"/>
      <c r="C534" s="9" t="s">
        <v>345</v>
      </c>
      <c r="D534" s="9" t="s">
        <v>980</v>
      </c>
      <c r="E534" s="9" t="s">
        <v>939</v>
      </c>
      <c r="F534" s="25">
        <v>199222.34375</v>
      </c>
      <c r="G534" s="25">
        <v>1999368.375</v>
      </c>
      <c r="H534" s="25">
        <v>622686</v>
      </c>
      <c r="I534" s="25">
        <v>1812015.125</v>
      </c>
      <c r="J534" s="25">
        <v>48515.1484375</v>
      </c>
      <c r="K534" s="25">
        <v>82.396903991699219</v>
      </c>
      <c r="L534" s="25">
        <v>169.53280639648438</v>
      </c>
      <c r="M534" s="25">
        <f t="shared" si="18"/>
        <v>251.92971038818359</v>
      </c>
      <c r="N534" s="52">
        <f t="shared" ca="1" si="19"/>
        <v>131.92971038818359</v>
      </c>
      <c r="O534" s="52" t="str">
        <f>TEXT(VLOOKUP(ROUND(_xlfn.NUMBERVALUE(M534),-0.1),'LIST FISCAL YEAR DAYS'!$E$2:$F$2000,2,FALSE),"mm/dd/yyyy")</f>
        <v>03/09/2026</v>
      </c>
      <c r="P534" s="25">
        <v>237.21138000488281</v>
      </c>
      <c r="Q534" s="25">
        <v>56.018978118896484</v>
      </c>
      <c r="R534" s="9"/>
    </row>
    <row r="535" spans="1:18" x14ac:dyDescent="0.25">
      <c r="A535" s="9">
        <v>115228303</v>
      </c>
      <c r="B535" s="9"/>
      <c r="C535" s="9" t="s">
        <v>336</v>
      </c>
      <c r="D535" s="9" t="s">
        <v>980</v>
      </c>
      <c r="E535" s="9" t="s">
        <v>937</v>
      </c>
      <c r="F535" s="25">
        <v>313287.90625</v>
      </c>
      <c r="G535" s="25">
        <v>2969031.75</v>
      </c>
      <c r="H535" s="25">
        <v>1172499.625</v>
      </c>
      <c r="I535" s="25">
        <v>3001297</v>
      </c>
      <c r="J535" s="25">
        <v>180638.828125</v>
      </c>
      <c r="K535" s="25">
        <v>199.20637512207031</v>
      </c>
      <c r="L535" s="25">
        <v>83.364509582519531</v>
      </c>
      <c r="M535" s="25">
        <f t="shared" si="18"/>
        <v>282.57088470458984</v>
      </c>
      <c r="N535" s="52">
        <f t="shared" ca="1" si="19"/>
        <v>162.57088470458984</v>
      </c>
      <c r="O535" s="52" t="str">
        <f>TEXT(VLOOKUP(ROUND(_xlfn.NUMBERVALUE(M535),-0.1),'LIST FISCAL YEAR DAYS'!$E$2:$F$2000,2,FALSE),"mm/dd/yyyy")</f>
        <v>04/09/2026</v>
      </c>
      <c r="P535" s="25">
        <v>72.118911743164063</v>
      </c>
      <c r="Q535" s="25">
        <v>14.280652046203613</v>
      </c>
      <c r="R535" s="9"/>
    </row>
    <row r="536" spans="1:18" x14ac:dyDescent="0.25">
      <c r="A536" s="9">
        <v>115506003</v>
      </c>
      <c r="B536" s="9"/>
      <c r="C536" s="9" t="s">
        <v>25</v>
      </c>
      <c r="D536" s="9" t="s">
        <v>980</v>
      </c>
      <c r="E536" s="9" t="s">
        <v>937</v>
      </c>
      <c r="F536" s="25">
        <v>293496</v>
      </c>
      <c r="G536" s="25">
        <v>3219035.25</v>
      </c>
      <c r="H536" s="25">
        <v>1050439.5</v>
      </c>
      <c r="I536" s="25">
        <v>2991286</v>
      </c>
      <c r="J536" s="25">
        <v>102346.265625</v>
      </c>
      <c r="K536" s="25">
        <v>110.16477966308594</v>
      </c>
      <c r="L536" s="25">
        <v>119.58920288085938</v>
      </c>
      <c r="M536" s="25">
        <f t="shared" si="18"/>
        <v>229.75398254394531</v>
      </c>
      <c r="N536" s="52">
        <f t="shared" ca="1" si="19"/>
        <v>109.75398254394531</v>
      </c>
      <c r="O536" s="52" t="str">
        <f>TEXT(VLOOKUP(ROUND(_xlfn.NUMBERVALUE(M536),-0.1),'LIST FISCAL YEAR DAYS'!$E$2:$F$2000,2,FALSE),"mm/dd/yyyy")</f>
        <v>02/15/2026</v>
      </c>
      <c r="P536" s="25">
        <v>194.3873291015625</v>
      </c>
      <c r="Q536" s="25">
        <v>37.242740631103516</v>
      </c>
      <c r="R536" s="9"/>
    </row>
    <row r="537" spans="1:18" x14ac:dyDescent="0.25">
      <c r="A537" s="9">
        <v>129547603</v>
      </c>
      <c r="B537" s="9"/>
      <c r="C537" s="9" t="s">
        <v>451</v>
      </c>
      <c r="D537" s="9" t="s">
        <v>980</v>
      </c>
      <c r="E537" s="9" t="s">
        <v>938</v>
      </c>
      <c r="F537" s="25">
        <v>321495.90625</v>
      </c>
      <c r="G537" s="25">
        <v>3972427.5</v>
      </c>
      <c r="H537" s="25">
        <v>1022766.625</v>
      </c>
      <c r="I537" s="25">
        <v>4049189.75</v>
      </c>
      <c r="J537" s="25">
        <v>102014.03125</v>
      </c>
      <c r="K537" s="25">
        <v>133.23477172851563</v>
      </c>
      <c r="L537" s="25">
        <v>36.154769897460938</v>
      </c>
      <c r="M537" s="25">
        <f t="shared" si="18"/>
        <v>169.38954162597656</v>
      </c>
      <c r="N537" s="52">
        <f t="shared" ca="1" si="19"/>
        <v>49.389541625976563</v>
      </c>
      <c r="O537" s="52" t="str">
        <f>TEXT(VLOOKUP(ROUND(_xlfn.NUMBERVALUE(M537),-0.1),'LIST FISCAL YEAR DAYS'!$E$2:$F$2000,2,FALSE),"mm/dd/yyyy")</f>
        <v>12/16/2025</v>
      </c>
      <c r="P537" s="25">
        <v>64.621467590332031</v>
      </c>
      <c r="Q537" s="25">
        <v>7.8946218490600586</v>
      </c>
      <c r="R537" s="9"/>
    </row>
    <row r="538" spans="1:18" x14ac:dyDescent="0.25">
      <c r="A538" s="9">
        <v>106617203</v>
      </c>
      <c r="B538" s="9"/>
      <c r="C538" s="9" t="s">
        <v>304</v>
      </c>
      <c r="D538" s="9" t="s">
        <v>980</v>
      </c>
      <c r="E538" s="9" t="s">
        <v>934</v>
      </c>
      <c r="F538" s="25">
        <v>333495.4375</v>
      </c>
      <c r="G538" s="25">
        <v>4142113</v>
      </c>
      <c r="H538" s="25">
        <v>1255780.625</v>
      </c>
      <c r="I538" s="25">
        <v>3964298.5</v>
      </c>
      <c r="J538" s="25">
        <v>104871.921875</v>
      </c>
      <c r="K538" s="25">
        <v>63.937103271484375</v>
      </c>
      <c r="L538" s="25">
        <v>78.27294921875</v>
      </c>
      <c r="M538" s="25">
        <f t="shared" si="18"/>
        <v>142.21005249023438</v>
      </c>
      <c r="N538" s="52">
        <f t="shared" ca="1" si="19"/>
        <v>22.210052490234375</v>
      </c>
      <c r="O538" s="52" t="str">
        <f>TEXT(VLOOKUP(ROUND(_xlfn.NUMBERVALUE(M538),-0.1),'LIST FISCAL YEAR DAYS'!$E$2:$F$2000,2,FALSE),"mm/dd/yyyy")</f>
        <v>11/19/2025</v>
      </c>
      <c r="P538" s="25">
        <v>80.704376220703125</v>
      </c>
      <c r="Q538" s="25">
        <v>16.653602600097656</v>
      </c>
      <c r="R538" s="9"/>
    </row>
    <row r="539" spans="1:18" x14ac:dyDescent="0.25">
      <c r="A539" s="9">
        <v>117086503</v>
      </c>
      <c r="B539" s="9"/>
      <c r="C539" s="9" t="s">
        <v>155</v>
      </c>
      <c r="D539" s="9" t="s">
        <v>980</v>
      </c>
      <c r="E539" s="9" t="s">
        <v>939</v>
      </c>
      <c r="F539" s="25">
        <v>221238.453125</v>
      </c>
      <c r="G539" s="25">
        <v>3026295.75</v>
      </c>
      <c r="H539" s="25">
        <v>658012.4375</v>
      </c>
      <c r="I539" s="25">
        <v>2889667.5</v>
      </c>
      <c r="J539" s="25">
        <v>82500.4921875</v>
      </c>
      <c r="K539" s="25">
        <v>117.27782440185547</v>
      </c>
      <c r="L539" s="25">
        <v>82.440292358398438</v>
      </c>
      <c r="M539" s="25">
        <f t="shared" si="18"/>
        <v>199.71811676025391</v>
      </c>
      <c r="N539" s="52">
        <f t="shared" ca="1" si="19"/>
        <v>79.718116760253906</v>
      </c>
      <c r="O539" s="52" t="str">
        <f>TEXT(VLOOKUP(ROUND(_xlfn.NUMBERVALUE(M539),-0.1),'LIST FISCAL YEAR DAYS'!$E$2:$F$2000,2,FALSE),"mm/dd/yyyy")</f>
        <v>01/16/2026</v>
      </c>
      <c r="P539" s="25">
        <v>93.020973205566406</v>
      </c>
      <c r="Q539" s="25">
        <v>14.27601146697998</v>
      </c>
      <c r="R539" s="9"/>
    </row>
    <row r="540" spans="1:18" x14ac:dyDescent="0.25">
      <c r="A540" s="9">
        <v>124157802</v>
      </c>
      <c r="B540" s="9"/>
      <c r="C540" s="9" t="s">
        <v>236</v>
      </c>
      <c r="D540" s="9" t="s">
        <v>980</v>
      </c>
      <c r="E540" s="9" t="s">
        <v>941</v>
      </c>
      <c r="F540" s="25">
        <v>395407.0625</v>
      </c>
      <c r="G540" s="25">
        <v>3408375.25</v>
      </c>
      <c r="H540" s="25">
        <v>3106065.25</v>
      </c>
      <c r="I540" s="25">
        <v>3029165.25</v>
      </c>
      <c r="J540" s="25">
        <v>444323.71875</v>
      </c>
      <c r="K540" s="25">
        <v>315.04644775390625</v>
      </c>
      <c r="L540" s="25">
        <v>76.165122985839844</v>
      </c>
      <c r="M540" s="25">
        <f t="shared" si="18"/>
        <v>391.21157073974609</v>
      </c>
      <c r="N540" s="52">
        <f t="shared" ca="1" si="19"/>
        <v>271.21157073974609</v>
      </c>
      <c r="O540" s="52" t="str">
        <f>TEXT(VLOOKUP(ROUND(_xlfn.NUMBERVALUE(M540),-0.1),'LIST FISCAL YEAR DAYS'!$E$2:$F$2000,2,FALSE),"mm/dd/yyyy")</f>
        <v>07/26/2026</v>
      </c>
      <c r="P540" s="25">
        <v>79.355644226074219</v>
      </c>
      <c r="Q540" s="25">
        <v>9.3381834030151367</v>
      </c>
      <c r="R540" s="9"/>
    </row>
    <row r="541" spans="1:18" x14ac:dyDescent="0.25">
      <c r="A541" s="9">
        <v>129547803</v>
      </c>
      <c r="B541" s="9"/>
      <c r="C541" s="9" t="s">
        <v>300</v>
      </c>
      <c r="D541" s="9" t="s">
        <v>980</v>
      </c>
      <c r="E541" s="9" t="s">
        <v>938</v>
      </c>
      <c r="F541" s="25">
        <v>120019.5</v>
      </c>
      <c r="G541" s="25">
        <v>1564455</v>
      </c>
      <c r="H541" s="25">
        <v>397639.84375</v>
      </c>
      <c r="I541" s="25">
        <v>1537619.625</v>
      </c>
      <c r="J541" s="25">
        <v>40640.49609375</v>
      </c>
      <c r="K541" s="25">
        <v>124.55339813232422</v>
      </c>
      <c r="L541" s="25">
        <v>130.07754516601563</v>
      </c>
      <c r="M541" s="25">
        <f t="shared" si="18"/>
        <v>254.63094329833984</v>
      </c>
      <c r="N541" s="52">
        <f t="shared" ca="1" si="19"/>
        <v>134.63094329833984</v>
      </c>
      <c r="O541" s="52" t="str">
        <f>TEXT(VLOOKUP(ROUND(_xlfn.NUMBERVALUE(M541),-0.1),'LIST FISCAL YEAR DAYS'!$E$2:$F$2000,2,FALSE),"mm/dd/yyyy")</f>
        <v>03/12/2026</v>
      </c>
      <c r="P541" s="25">
        <v>80.977752685546875</v>
      </c>
      <c r="Q541" s="25">
        <v>11.958675384521484</v>
      </c>
      <c r="R541" s="9"/>
    </row>
    <row r="542" spans="1:18" x14ac:dyDescent="0.25">
      <c r="A542" s="9">
        <v>101638003</v>
      </c>
      <c r="B542" s="9"/>
      <c r="C542" s="9" t="s">
        <v>164</v>
      </c>
      <c r="D542" s="9" t="s">
        <v>980</v>
      </c>
      <c r="E542" s="9" t="s">
        <v>931</v>
      </c>
      <c r="F542" s="25">
        <v>416906.84375</v>
      </c>
      <c r="G542" s="25">
        <v>4309186.5</v>
      </c>
      <c r="H542" s="25">
        <v>1474565.375</v>
      </c>
      <c r="I542" s="25">
        <v>4142863.5</v>
      </c>
      <c r="J542" s="25">
        <v>183121.5625</v>
      </c>
      <c r="K542" s="25">
        <v>191.38427734375</v>
      </c>
      <c r="L542" s="25">
        <v>42.717453002929688</v>
      </c>
      <c r="M542" s="25">
        <f t="shared" si="18"/>
        <v>234.10173034667969</v>
      </c>
      <c r="N542" s="52">
        <f t="shared" ca="1" si="19"/>
        <v>114.10173034667969</v>
      </c>
      <c r="O542" s="52" t="str">
        <f>TEXT(VLOOKUP(ROUND(_xlfn.NUMBERVALUE(M542),-0.1),'LIST FISCAL YEAR DAYS'!$E$2:$F$2000,2,FALSE),"mm/dd/yyyy")</f>
        <v>02/19/2026</v>
      </c>
      <c r="P542" s="25">
        <v>107.89720153808594</v>
      </c>
      <c r="Q542" s="25">
        <v>14.453145027160645</v>
      </c>
      <c r="R542" s="9"/>
    </row>
    <row r="543" spans="1:18" x14ac:dyDescent="0.25">
      <c r="A543" s="9">
        <v>117086653</v>
      </c>
      <c r="B543" s="9"/>
      <c r="C543" s="9" t="s">
        <v>443</v>
      </c>
      <c r="D543" s="9" t="s">
        <v>980</v>
      </c>
      <c r="E543" s="9" t="s">
        <v>939</v>
      </c>
      <c r="F543" s="25">
        <v>225998.40625</v>
      </c>
      <c r="G543" s="25">
        <v>2807037.25</v>
      </c>
      <c r="H543" s="25">
        <v>811127.625</v>
      </c>
      <c r="I543" s="25">
        <v>2669995.75</v>
      </c>
      <c r="J543" s="25">
        <v>76115.0703125</v>
      </c>
      <c r="K543" s="25">
        <v>99.639022827148438</v>
      </c>
      <c r="L543" s="25">
        <v>103.51718902587891</v>
      </c>
      <c r="M543" s="25">
        <f t="shared" si="18"/>
        <v>203.15621185302734</v>
      </c>
      <c r="N543" s="52">
        <f t="shared" ca="1" si="19"/>
        <v>83.156211853027344</v>
      </c>
      <c r="O543" s="52" t="str">
        <f>TEXT(VLOOKUP(ROUND(_xlfn.NUMBERVALUE(M543),-0.1),'LIST FISCAL YEAR DAYS'!$E$2:$F$2000,2,FALSE),"mm/dd/yyyy")</f>
        <v>01/19/2026</v>
      </c>
      <c r="P543" s="25">
        <v>71.250762939453125</v>
      </c>
      <c r="Q543" s="25">
        <v>9.1081314086914063</v>
      </c>
      <c r="R543" s="9"/>
    </row>
    <row r="544" spans="1:18" x14ac:dyDescent="0.25">
      <c r="A544" s="9">
        <v>114068003</v>
      </c>
      <c r="B544" s="9"/>
      <c r="C544" s="9" t="s">
        <v>435</v>
      </c>
      <c r="D544" s="9" t="s">
        <v>980</v>
      </c>
      <c r="E544" s="9" t="s">
        <v>938</v>
      </c>
      <c r="F544" s="25">
        <v>149197.65625</v>
      </c>
      <c r="G544" s="25">
        <v>1719376.875</v>
      </c>
      <c r="H544" s="25">
        <v>708934.125</v>
      </c>
      <c r="I544" s="25">
        <v>1529942.5</v>
      </c>
      <c r="J544" s="25">
        <v>104587.140625</v>
      </c>
      <c r="K544" s="25">
        <v>229.87155151367188</v>
      </c>
      <c r="L544" s="25">
        <v>55.058067321777344</v>
      </c>
      <c r="M544" s="25">
        <f t="shared" si="18"/>
        <v>284.92961883544922</v>
      </c>
      <c r="N544" s="52">
        <f t="shared" ca="1" si="19"/>
        <v>164.92961883544922</v>
      </c>
      <c r="O544" s="52" t="str">
        <f>TEXT(VLOOKUP(ROUND(_xlfn.NUMBERVALUE(M544),-0.1),'LIST FISCAL YEAR DAYS'!$E$2:$F$2000,2,FALSE),"mm/dd/yyyy")</f>
        <v>04/11/2026</v>
      </c>
      <c r="P544" s="25">
        <v>66.021453857421875</v>
      </c>
      <c r="Q544" s="25">
        <v>8.0721254348754883</v>
      </c>
      <c r="R544" s="9"/>
    </row>
    <row r="545" spans="1:18" x14ac:dyDescent="0.25">
      <c r="A545" s="9">
        <v>118667503</v>
      </c>
      <c r="B545" s="9"/>
      <c r="C545" s="9" t="s">
        <v>497</v>
      </c>
      <c r="D545" s="9" t="s">
        <v>980</v>
      </c>
      <c r="E545" s="9" t="s">
        <v>939</v>
      </c>
      <c r="F545" s="25">
        <v>324047.40625</v>
      </c>
      <c r="G545" s="25">
        <v>3590006</v>
      </c>
      <c r="H545" s="25">
        <v>1095641.5</v>
      </c>
      <c r="I545" s="25">
        <v>3259428.25</v>
      </c>
      <c r="J545" s="25">
        <v>138313.859375</v>
      </c>
      <c r="K545" s="25">
        <v>160.83924865722656</v>
      </c>
      <c r="L545" s="25">
        <v>99.646774291992188</v>
      </c>
      <c r="M545" s="25">
        <f t="shared" si="18"/>
        <v>260.48602294921875</v>
      </c>
      <c r="N545" s="52">
        <f t="shared" ca="1" si="19"/>
        <v>140.48602294921875</v>
      </c>
      <c r="O545" s="52" t="str">
        <f>TEXT(VLOOKUP(ROUND(_xlfn.NUMBERVALUE(M545),-0.1),'LIST FISCAL YEAR DAYS'!$E$2:$F$2000,2,FALSE),"mm/dd/yyyy")</f>
        <v>03/17/2026</v>
      </c>
      <c r="P545" s="25">
        <v>61.947223663330078</v>
      </c>
      <c r="Q545" s="25">
        <v>5.7428650856018066</v>
      </c>
      <c r="R545" s="9"/>
    </row>
    <row r="546" spans="1:18" x14ac:dyDescent="0.25">
      <c r="A546" s="9">
        <v>108568404</v>
      </c>
      <c r="B546" s="9"/>
      <c r="C546" s="9" t="s">
        <v>121</v>
      </c>
      <c r="D546" s="9" t="s">
        <v>980</v>
      </c>
      <c r="E546" s="9" t="s">
        <v>936</v>
      </c>
      <c r="F546" s="25">
        <v>49250.55078125</v>
      </c>
      <c r="G546" s="25">
        <v>562112.75</v>
      </c>
      <c r="H546" s="25">
        <v>125565.109375</v>
      </c>
      <c r="I546" s="25">
        <v>524258.375</v>
      </c>
      <c r="J546" s="25">
        <v>17163.14453125</v>
      </c>
      <c r="K546" s="25">
        <v>81.419990539550781</v>
      </c>
      <c r="L546" s="25">
        <v>109.71206665039063</v>
      </c>
      <c r="M546" s="25">
        <f t="shared" si="18"/>
        <v>191.13205718994141</v>
      </c>
      <c r="N546" s="52">
        <f t="shared" ca="1" si="19"/>
        <v>71.132057189941406</v>
      </c>
      <c r="O546" s="52" t="str">
        <f>TEXT(VLOOKUP(ROUND(_xlfn.NUMBERVALUE(M546),-0.1),'LIST FISCAL YEAR DAYS'!$E$2:$F$2000,2,FALSE),"mm/dd/yyyy")</f>
        <v>01/07/2026</v>
      </c>
      <c r="P546" s="25">
        <v>97.283554077148438</v>
      </c>
      <c r="Q546" s="25">
        <v>14.073440551757813</v>
      </c>
      <c r="R546" s="9"/>
    </row>
    <row r="547" spans="1:18" x14ac:dyDescent="0.25">
      <c r="A547" s="9">
        <v>112286003</v>
      </c>
      <c r="B547" s="9"/>
      <c r="C547" s="9" t="s">
        <v>383</v>
      </c>
      <c r="D547" s="9" t="s">
        <v>980</v>
      </c>
      <c r="E547" s="9" t="s">
        <v>937</v>
      </c>
      <c r="F547" s="25">
        <v>307501.65625</v>
      </c>
      <c r="G547" s="25">
        <v>3179232.25</v>
      </c>
      <c r="H547" s="25">
        <v>999305.375</v>
      </c>
      <c r="I547" s="25">
        <v>2889526.75</v>
      </c>
      <c r="J547" s="25">
        <v>130314.03125</v>
      </c>
      <c r="K547" s="25">
        <v>168.43928527832031</v>
      </c>
      <c r="L547" s="25">
        <v>114.36865997314453</v>
      </c>
      <c r="M547" s="25">
        <f t="shared" si="18"/>
        <v>282.80794525146484</v>
      </c>
      <c r="N547" s="52">
        <f t="shared" ca="1" si="19"/>
        <v>162.80794525146484</v>
      </c>
      <c r="O547" s="52" t="str">
        <f>TEXT(VLOOKUP(ROUND(_xlfn.NUMBERVALUE(M547),-0.1),'LIST FISCAL YEAR DAYS'!$E$2:$F$2000,2,FALSE),"mm/dd/yyyy")</f>
        <v>04/09/2026</v>
      </c>
      <c r="P547" s="25">
        <v>64.973258972167969</v>
      </c>
      <c r="Q547" s="25">
        <v>7.9726204872131348</v>
      </c>
      <c r="R547" s="9"/>
    </row>
    <row r="548" spans="1:18" x14ac:dyDescent="0.25">
      <c r="A548" s="9">
        <v>108058003</v>
      </c>
      <c r="B548" s="9"/>
      <c r="C548" s="9" t="s">
        <v>175</v>
      </c>
      <c r="D548" s="9" t="s">
        <v>980</v>
      </c>
      <c r="E548" s="9" t="s">
        <v>936</v>
      </c>
      <c r="F548" s="25">
        <v>147451.046875</v>
      </c>
      <c r="G548" s="25">
        <v>2193914.75</v>
      </c>
      <c r="H548" s="25">
        <v>515330.5625</v>
      </c>
      <c r="I548" s="25">
        <v>2058381.875</v>
      </c>
      <c r="J548" s="25">
        <v>60780.0234375</v>
      </c>
      <c r="K548" s="25">
        <v>74.611373901367188</v>
      </c>
      <c r="L548" s="25">
        <v>144.84327697753906</v>
      </c>
      <c r="M548" s="25">
        <f t="shared" si="18"/>
        <v>219.45465087890625</v>
      </c>
      <c r="N548" s="52">
        <f t="shared" ca="1" si="19"/>
        <v>99.45465087890625</v>
      </c>
      <c r="O548" s="52" t="str">
        <f>TEXT(VLOOKUP(ROUND(_xlfn.NUMBERVALUE(M548),-0.1),'LIST FISCAL YEAR DAYS'!$E$2:$F$2000,2,FALSE),"mm/dd/yyyy")</f>
        <v>02/04/2026</v>
      </c>
      <c r="P548" s="25">
        <v>65.274330139160156</v>
      </c>
      <c r="Q548" s="25">
        <v>6.9215230941772461</v>
      </c>
      <c r="R548" s="9"/>
    </row>
    <row r="549" spans="1:18" x14ac:dyDescent="0.25">
      <c r="A549" s="9">
        <v>114068103</v>
      </c>
      <c r="B549" s="9"/>
      <c r="C549" s="9" t="s">
        <v>34</v>
      </c>
      <c r="D549" s="9" t="s">
        <v>980</v>
      </c>
      <c r="E549" s="9" t="s">
        <v>938</v>
      </c>
      <c r="F549" s="25">
        <v>355290.90625</v>
      </c>
      <c r="G549" s="25">
        <v>2918999.75</v>
      </c>
      <c r="H549" s="25">
        <v>1384589.375</v>
      </c>
      <c r="I549" s="25">
        <v>2609668.5</v>
      </c>
      <c r="J549" s="25">
        <v>189593</v>
      </c>
      <c r="K549" s="25">
        <v>234.65992736816406</v>
      </c>
      <c r="L549" s="25">
        <v>78.506935119628906</v>
      </c>
      <c r="M549" s="25">
        <f t="shared" si="18"/>
        <v>313.16686248779297</v>
      </c>
      <c r="N549" s="52">
        <f t="shared" ca="1" si="19"/>
        <v>193.16686248779297</v>
      </c>
      <c r="O549" s="52" t="str">
        <f>TEXT(VLOOKUP(ROUND(_xlfn.NUMBERVALUE(M549),-0.1),'LIST FISCAL YEAR DAYS'!$E$2:$F$2000,2,FALSE),"mm/dd/yyyy")</f>
        <v>05/09/2026</v>
      </c>
      <c r="P549" s="25">
        <v>66.108169555664063</v>
      </c>
      <c r="Q549" s="25">
        <v>8.7472057342529297</v>
      </c>
      <c r="R549" s="9"/>
    </row>
    <row r="550" spans="1:18" x14ac:dyDescent="0.25">
      <c r="A550" s="9">
        <v>108078003</v>
      </c>
      <c r="B550" s="9"/>
      <c r="C550" s="9" t="s">
        <v>263</v>
      </c>
      <c r="D550" s="9" t="s">
        <v>980</v>
      </c>
      <c r="E550" s="9" t="s">
        <v>935</v>
      </c>
      <c r="F550" s="25">
        <v>253471.203125</v>
      </c>
      <c r="G550" s="25">
        <v>2498214.5</v>
      </c>
      <c r="H550" s="25">
        <v>893542.9375</v>
      </c>
      <c r="I550" s="25">
        <v>2328042</v>
      </c>
      <c r="J550" s="25">
        <v>76201.1796875</v>
      </c>
      <c r="K550" s="25">
        <v>81.068588256835938</v>
      </c>
      <c r="L550" s="25">
        <v>141.13229370117188</v>
      </c>
      <c r="M550" s="25">
        <f t="shared" si="18"/>
        <v>222.20088195800781</v>
      </c>
      <c r="N550" s="52">
        <f t="shared" ca="1" si="19"/>
        <v>102.20088195800781</v>
      </c>
      <c r="O550" s="52" t="str">
        <f>TEXT(VLOOKUP(ROUND(_xlfn.NUMBERVALUE(M550),-0.1),'LIST FISCAL YEAR DAYS'!$E$2:$F$2000,2,FALSE),"mm/dd/yyyy")</f>
        <v>02/07/2026</v>
      </c>
      <c r="P550" s="25">
        <v>52.040950775146484</v>
      </c>
      <c r="Q550" s="25">
        <v>6.5032467842102051</v>
      </c>
      <c r="R550" s="9"/>
    </row>
    <row r="551" spans="1:18" x14ac:dyDescent="0.25">
      <c r="A551" s="9">
        <v>106169003</v>
      </c>
      <c r="B551" s="9"/>
      <c r="C551" s="9" t="s">
        <v>429</v>
      </c>
      <c r="D551" s="9" t="s">
        <v>980</v>
      </c>
      <c r="E551" s="9" t="s">
        <v>933</v>
      </c>
      <c r="F551" s="25">
        <v>137239.046875</v>
      </c>
      <c r="G551" s="25">
        <v>1547747.875</v>
      </c>
      <c r="H551" s="25">
        <v>441000.0625</v>
      </c>
      <c r="I551" s="25">
        <v>1443471.375</v>
      </c>
      <c r="J551" s="25">
        <v>39412.74609375</v>
      </c>
      <c r="K551" s="25">
        <v>48.708736419677734</v>
      </c>
      <c r="L551" s="25">
        <v>135.13894653320313</v>
      </c>
      <c r="M551" s="25">
        <f t="shared" si="18"/>
        <v>183.84768295288086</v>
      </c>
      <c r="N551" s="52">
        <f t="shared" ca="1" si="19"/>
        <v>63.847682952880859</v>
      </c>
      <c r="O551" s="52" t="str">
        <f>TEXT(VLOOKUP(ROUND(_xlfn.NUMBERVALUE(M551),-0.1),'LIST FISCAL YEAR DAYS'!$E$2:$F$2000,2,FALSE),"mm/dd/yyyy")</f>
        <v>12/31/2025</v>
      </c>
      <c r="P551" s="25">
        <v>65.218605041503906</v>
      </c>
      <c r="Q551" s="25">
        <v>6.0691232681274414</v>
      </c>
      <c r="R551" s="9"/>
    </row>
    <row r="552" spans="1:18" x14ac:dyDescent="0.25">
      <c r="A552" s="9">
        <v>104377003</v>
      </c>
      <c r="B552" s="9"/>
      <c r="C552" s="9" t="s">
        <v>19</v>
      </c>
      <c r="D552" s="9" t="s">
        <v>980</v>
      </c>
      <c r="E552" s="9" t="s">
        <v>933</v>
      </c>
      <c r="F552" s="25">
        <v>102177.1484375</v>
      </c>
      <c r="G552" s="25">
        <v>1261662</v>
      </c>
      <c r="H552" s="25">
        <v>411641.25</v>
      </c>
      <c r="I552" s="25">
        <v>1221998.5</v>
      </c>
      <c r="J552" s="25">
        <v>37741.484375</v>
      </c>
      <c r="K552" s="25">
        <v>94.284103393554688</v>
      </c>
      <c r="L552" s="25">
        <v>115.70347595214844</v>
      </c>
      <c r="M552" s="25">
        <f t="shared" si="18"/>
        <v>209.98757934570313</v>
      </c>
      <c r="N552" s="52">
        <f t="shared" ca="1" si="19"/>
        <v>89.987579345703125</v>
      </c>
      <c r="O552" s="52" t="str">
        <f>TEXT(VLOOKUP(ROUND(_xlfn.NUMBERVALUE(M552),-0.1),'LIST FISCAL YEAR DAYS'!$E$2:$F$2000,2,FALSE),"mm/dd/yyyy")</f>
        <v>01/26/2026</v>
      </c>
      <c r="P552" s="25">
        <v>102.61006927490234</v>
      </c>
      <c r="Q552" s="25">
        <v>14.105935096740723</v>
      </c>
      <c r="R552" s="9"/>
    </row>
    <row r="553" spans="1:18" x14ac:dyDescent="0.25">
      <c r="A553" s="9">
        <v>105259103</v>
      </c>
      <c r="B553" s="9"/>
      <c r="C553" s="9" t="s">
        <v>319</v>
      </c>
      <c r="D553" s="9" t="s">
        <v>980</v>
      </c>
      <c r="E553" s="9" t="s">
        <v>934</v>
      </c>
      <c r="F553" s="25">
        <v>178994.703125</v>
      </c>
      <c r="G553" s="25">
        <v>2393063</v>
      </c>
      <c r="H553" s="25">
        <v>667110.625</v>
      </c>
      <c r="I553" s="25">
        <v>2240627.5</v>
      </c>
      <c r="J553" s="25">
        <v>59060.44921875</v>
      </c>
      <c r="K553" s="25">
        <v>45.957725524902344</v>
      </c>
      <c r="L553" s="25">
        <v>116.54552459716797</v>
      </c>
      <c r="M553" s="25">
        <f t="shared" si="18"/>
        <v>162.50325012207031</v>
      </c>
      <c r="N553" s="52">
        <f t="shared" ca="1" si="19"/>
        <v>42.503250122070313</v>
      </c>
      <c r="O553" s="52" t="str">
        <f>TEXT(VLOOKUP(ROUND(_xlfn.NUMBERVALUE(M553),-0.1),'LIST FISCAL YEAR DAYS'!$E$2:$F$2000,2,FALSE),"mm/dd/yyyy")</f>
        <v>12/10/2025</v>
      </c>
      <c r="P553" s="25">
        <v>73.797088623046875</v>
      </c>
      <c r="Q553" s="25">
        <v>9.1447839736938477</v>
      </c>
      <c r="R553" s="9"/>
    </row>
    <row r="554" spans="1:18" x14ac:dyDescent="0.25">
      <c r="A554" s="9">
        <v>101268003</v>
      </c>
      <c r="B554" s="9"/>
      <c r="C554" s="9" t="s">
        <v>224</v>
      </c>
      <c r="D554" s="9" t="s">
        <v>980</v>
      </c>
      <c r="E554" s="9" t="s">
        <v>931</v>
      </c>
      <c r="F554" s="25">
        <v>399998.84375</v>
      </c>
      <c r="G554" s="25">
        <v>4921576</v>
      </c>
      <c r="H554" s="25">
        <v>1401136.5</v>
      </c>
      <c r="I554" s="25">
        <v>4558706.5</v>
      </c>
      <c r="J554" s="25">
        <v>151091.828125</v>
      </c>
      <c r="K554" s="25">
        <v>92.757011413574219</v>
      </c>
      <c r="L554" s="25">
        <v>32.681331634521484</v>
      </c>
      <c r="M554" s="25">
        <f t="shared" si="18"/>
        <v>125.4383430480957</v>
      </c>
      <c r="N554" s="52">
        <f t="shared" ca="1" si="19"/>
        <v>5.4383430480957031</v>
      </c>
      <c r="O554" s="52" t="str">
        <f>TEXT(VLOOKUP(ROUND(_xlfn.NUMBERVALUE(M554),-0.1),'LIST FISCAL YEAR DAYS'!$E$2:$F$2000,2,FALSE),"mm/dd/yyyy")</f>
        <v>11/02/2025</v>
      </c>
      <c r="P554" s="25">
        <v>83.591316223144531</v>
      </c>
      <c r="Q554" s="25">
        <v>11.85830020904541</v>
      </c>
      <c r="R554" s="9"/>
    </row>
    <row r="555" spans="1:18" x14ac:dyDescent="0.25">
      <c r="A555" s="9">
        <v>124158503</v>
      </c>
      <c r="B555" s="9"/>
      <c r="C555" s="9" t="s">
        <v>415</v>
      </c>
      <c r="D555" s="9" t="s">
        <v>980</v>
      </c>
      <c r="E555" s="9" t="s">
        <v>941</v>
      </c>
      <c r="F555" s="25">
        <v>287446.5</v>
      </c>
      <c r="G555" s="25">
        <v>2364529</v>
      </c>
      <c r="H555" s="25">
        <v>2051377.875</v>
      </c>
      <c r="I555" s="25">
        <v>2156345.75</v>
      </c>
      <c r="J555" s="25">
        <v>264511.5625</v>
      </c>
      <c r="K555" s="25">
        <v>302.44869995117188</v>
      </c>
      <c r="L555" s="25">
        <v>25.808429718017578</v>
      </c>
      <c r="M555" s="25">
        <f t="shared" si="18"/>
        <v>328.25712966918945</v>
      </c>
      <c r="N555" s="52">
        <f t="shared" ca="1" si="19"/>
        <v>208.25712966918945</v>
      </c>
      <c r="O555" s="52" t="str">
        <f>TEXT(VLOOKUP(ROUND(_xlfn.NUMBERVALUE(M555),-0.1),'LIST FISCAL YEAR DAYS'!$E$2:$F$2000,2,FALSE),"mm/dd/yyyy")</f>
        <v>05/24/2026</v>
      </c>
      <c r="P555" s="25">
        <v>64.390769958496094</v>
      </c>
      <c r="Q555" s="25">
        <v>6.7108383178710938</v>
      </c>
      <c r="R555" s="9"/>
    </row>
    <row r="556" spans="1:18" x14ac:dyDescent="0.25">
      <c r="A556" s="9">
        <v>128328003</v>
      </c>
      <c r="B556" s="9"/>
      <c r="C556" s="9" t="s">
        <v>302</v>
      </c>
      <c r="D556" s="9" t="s">
        <v>980</v>
      </c>
      <c r="E556" s="9" t="s">
        <v>936</v>
      </c>
      <c r="F556" s="25">
        <v>169493.40625</v>
      </c>
      <c r="G556" s="25">
        <v>2307920.5</v>
      </c>
      <c r="H556" s="25">
        <v>614916.5</v>
      </c>
      <c r="I556" s="25">
        <v>1987508.25</v>
      </c>
      <c r="J556" s="25">
        <v>62214.55078125</v>
      </c>
      <c r="K556" s="25">
        <v>62.122928619384766</v>
      </c>
      <c r="L556" s="25">
        <v>186.84153747558594</v>
      </c>
      <c r="M556" s="25">
        <f t="shared" si="18"/>
        <v>248.9644660949707</v>
      </c>
      <c r="N556" s="52">
        <f t="shared" ca="1" si="19"/>
        <v>128.9644660949707</v>
      </c>
      <c r="O556" s="52" t="str">
        <f>TEXT(VLOOKUP(ROUND(_xlfn.NUMBERVALUE(M556),-0.1),'LIST FISCAL YEAR DAYS'!$E$2:$F$2000,2,FALSE),"mm/dd/yyyy")</f>
        <v>03/06/2026</v>
      </c>
      <c r="P556" s="25">
        <v>114.62953948974609</v>
      </c>
      <c r="Q556" s="25">
        <v>13.217997550964355</v>
      </c>
      <c r="R556" s="9"/>
    </row>
    <row r="557" spans="1:18" x14ac:dyDescent="0.25">
      <c r="A557" s="9">
        <v>112018523</v>
      </c>
      <c r="B557" s="9"/>
      <c r="C557" s="9" t="s">
        <v>264</v>
      </c>
      <c r="D557" s="9" t="s">
        <v>980</v>
      </c>
      <c r="E557" s="9" t="s">
        <v>937</v>
      </c>
      <c r="F557" s="25">
        <v>231113.546875</v>
      </c>
      <c r="G557" s="25">
        <v>3236864</v>
      </c>
      <c r="H557" s="25">
        <v>845880</v>
      </c>
      <c r="I557" s="25">
        <v>3199750.75</v>
      </c>
      <c r="J557" s="25">
        <v>96752.046875</v>
      </c>
      <c r="K557" s="25">
        <v>128.58016967773438</v>
      </c>
      <c r="L557" s="25">
        <v>76.833137512207031</v>
      </c>
      <c r="M557" s="25">
        <f t="shared" si="18"/>
        <v>205.41330718994141</v>
      </c>
      <c r="N557" s="52">
        <f t="shared" ca="1" si="19"/>
        <v>85.413307189941406</v>
      </c>
      <c r="O557" s="52" t="str">
        <f>TEXT(VLOOKUP(ROUND(_xlfn.NUMBERVALUE(M557),-0.1),'LIST FISCAL YEAR DAYS'!$E$2:$F$2000,2,FALSE),"mm/dd/yyyy")</f>
        <v>01/21/2026</v>
      </c>
      <c r="P557" s="25">
        <v>68.156417846679688</v>
      </c>
      <c r="Q557" s="25">
        <v>8.5977268218994141</v>
      </c>
      <c r="R557" s="9"/>
    </row>
    <row r="558" spans="1:18" x14ac:dyDescent="0.25">
      <c r="A558" s="9">
        <v>125239452</v>
      </c>
      <c r="B558" s="9"/>
      <c r="C558" s="9" t="s">
        <v>391</v>
      </c>
      <c r="D558" s="9" t="s">
        <v>980</v>
      </c>
      <c r="E558" s="9" t="s">
        <v>941</v>
      </c>
      <c r="F558" s="25">
        <v>1806627.125</v>
      </c>
      <c r="G558" s="25">
        <v>23465040</v>
      </c>
      <c r="H558" s="25">
        <v>7264365.5</v>
      </c>
      <c r="I558" s="25">
        <v>24682174</v>
      </c>
      <c r="J558" s="25">
        <v>646456.875</v>
      </c>
      <c r="K558" s="25">
        <v>163.406494140625</v>
      </c>
      <c r="L558" s="25">
        <v>55.051944732666016</v>
      </c>
      <c r="M558" s="25">
        <f t="shared" si="18"/>
        <v>218.45843887329102</v>
      </c>
      <c r="N558" s="52">
        <f t="shared" ca="1" si="19"/>
        <v>98.458438873291016</v>
      </c>
      <c r="O558" s="52" t="str">
        <f>TEXT(VLOOKUP(ROUND(_xlfn.NUMBERVALUE(M558),-0.1),'LIST FISCAL YEAR DAYS'!$E$2:$F$2000,2,FALSE),"mm/dd/yyyy")</f>
        <v>02/03/2026</v>
      </c>
      <c r="P558" s="25">
        <v>74.573860168457031</v>
      </c>
      <c r="Q558" s="25">
        <v>11.369077682495117</v>
      </c>
      <c r="R558" s="9"/>
    </row>
    <row r="559" spans="1:18" x14ac:dyDescent="0.25">
      <c r="A559" s="9">
        <v>115229003</v>
      </c>
      <c r="B559" s="9"/>
      <c r="C559" s="9" t="s">
        <v>43</v>
      </c>
      <c r="D559" s="9" t="s">
        <v>980</v>
      </c>
      <c r="E559" s="9" t="s">
        <v>937</v>
      </c>
      <c r="F559" s="25">
        <v>151059.453125</v>
      </c>
      <c r="G559" s="25">
        <v>1862999.875</v>
      </c>
      <c r="H559" s="25">
        <v>576121.8125</v>
      </c>
      <c r="I559" s="25">
        <v>1673669.125</v>
      </c>
      <c r="J559" s="25">
        <v>64887.9765625</v>
      </c>
      <c r="K559" s="25">
        <v>109.57387542724609</v>
      </c>
      <c r="L559" s="25">
        <v>121.7952880859375</v>
      </c>
      <c r="M559" s="25">
        <f t="shared" si="18"/>
        <v>231.36916351318359</v>
      </c>
      <c r="N559" s="52">
        <f t="shared" ca="1" si="19"/>
        <v>111.36916351318359</v>
      </c>
      <c r="O559" s="52" t="str">
        <f>TEXT(VLOOKUP(ROUND(_xlfn.NUMBERVALUE(M559),-0.1),'LIST FISCAL YEAR DAYS'!$E$2:$F$2000,2,FALSE),"mm/dd/yyyy")</f>
        <v>02/16/2026</v>
      </c>
      <c r="P559" s="25">
        <v>55.232540130615234</v>
      </c>
      <c r="Q559" s="25">
        <v>5.8387579917907715</v>
      </c>
      <c r="R559" s="9"/>
    </row>
    <row r="560" spans="1:18" x14ac:dyDescent="0.25">
      <c r="A560" s="9">
        <v>123468303</v>
      </c>
      <c r="B560" s="9"/>
      <c r="C560" s="9" t="s">
        <v>47</v>
      </c>
      <c r="D560" s="9" t="s">
        <v>980</v>
      </c>
      <c r="E560" s="9" t="s">
        <v>940</v>
      </c>
      <c r="F560" s="25">
        <v>327656.6875</v>
      </c>
      <c r="G560" s="25">
        <v>2913537.75</v>
      </c>
      <c r="H560" s="25">
        <v>2326558.25</v>
      </c>
      <c r="I560" s="25">
        <v>2770545.75</v>
      </c>
      <c r="J560" s="25">
        <v>314402.9375</v>
      </c>
      <c r="K560" s="25">
        <v>271.78402709960938</v>
      </c>
      <c r="L560" s="25">
        <v>45.092643737792969</v>
      </c>
      <c r="M560" s="25">
        <f t="shared" si="18"/>
        <v>316.87667083740234</v>
      </c>
      <c r="N560" s="52">
        <f t="shared" ca="1" si="19"/>
        <v>196.87667083740234</v>
      </c>
      <c r="O560" s="52" t="str">
        <f>TEXT(VLOOKUP(ROUND(_xlfn.NUMBERVALUE(M560),-0.1),'LIST FISCAL YEAR DAYS'!$E$2:$F$2000,2,FALSE),"mm/dd/yyyy")</f>
        <v>05/13/2026</v>
      </c>
      <c r="P560" s="25">
        <v>57.288417816162109</v>
      </c>
      <c r="Q560" s="25">
        <v>7.4602494239807129</v>
      </c>
      <c r="R560" s="9"/>
    </row>
    <row r="561" spans="1:18" x14ac:dyDescent="0.25">
      <c r="A561" s="9">
        <v>123468402</v>
      </c>
      <c r="B561" s="9"/>
      <c r="C561" s="9" t="s">
        <v>76</v>
      </c>
      <c r="D561" s="9" t="s">
        <v>980</v>
      </c>
      <c r="E561" s="9" t="s">
        <v>940</v>
      </c>
      <c r="F561" s="25">
        <v>239340.15625</v>
      </c>
      <c r="G561" s="25">
        <v>1815844.875</v>
      </c>
      <c r="H561" s="25">
        <v>2402539.25</v>
      </c>
      <c r="I561" s="25">
        <v>1422269</v>
      </c>
      <c r="J561" s="25">
        <v>379114.3125</v>
      </c>
      <c r="K561" s="25">
        <v>263.62271118164063</v>
      </c>
      <c r="L561" s="25">
        <v>51.416713714599609</v>
      </c>
      <c r="M561" s="25">
        <f t="shared" si="18"/>
        <v>315.03942489624023</v>
      </c>
      <c r="N561" s="52">
        <f t="shared" ca="1" si="19"/>
        <v>195.03942489624023</v>
      </c>
      <c r="O561" s="52" t="str">
        <f>TEXT(VLOOKUP(ROUND(_xlfn.NUMBERVALUE(M561),-0.1),'LIST FISCAL YEAR DAYS'!$E$2:$F$2000,2,FALSE),"mm/dd/yyyy")</f>
        <v>05/11/2026</v>
      </c>
      <c r="P561" s="25">
        <v>61.131984710693359</v>
      </c>
      <c r="Q561" s="25">
        <v>5.2624268531799316</v>
      </c>
      <c r="R561" s="9"/>
    </row>
    <row r="562" spans="1:18" x14ac:dyDescent="0.25">
      <c r="A562" s="9">
        <v>123468503</v>
      </c>
      <c r="B562" s="9"/>
      <c r="C562" s="9" t="s">
        <v>323</v>
      </c>
      <c r="D562" s="9" t="s">
        <v>980</v>
      </c>
      <c r="E562" s="9" t="s">
        <v>940</v>
      </c>
      <c r="F562" s="25">
        <v>331538.6875</v>
      </c>
      <c r="G562" s="25">
        <v>2409562.5</v>
      </c>
      <c r="H562" s="25">
        <v>1662519.5</v>
      </c>
      <c r="I562" s="25">
        <v>2240451.75</v>
      </c>
      <c r="J562" s="25">
        <v>197856.984375</v>
      </c>
      <c r="K562" s="25">
        <v>270.63436889648438</v>
      </c>
      <c r="L562" s="25">
        <v>94.661003112792969</v>
      </c>
      <c r="M562" s="25">
        <f t="shared" si="18"/>
        <v>365.29537200927734</v>
      </c>
      <c r="N562" s="52">
        <f t="shared" ca="1" si="19"/>
        <v>245.29537200927734</v>
      </c>
      <c r="O562" s="52" t="str">
        <f>TEXT(VLOOKUP(ROUND(_xlfn.NUMBERVALUE(M562),-0.1),'LIST FISCAL YEAR DAYS'!$E$2:$F$2000,2,FALSE),"mm/dd/yyyy")</f>
        <v>06/30/2026</v>
      </c>
      <c r="P562" s="25">
        <v>83.766227722167969</v>
      </c>
      <c r="Q562" s="25">
        <v>9.4109153747558594</v>
      </c>
      <c r="R562" s="9"/>
    </row>
    <row r="563" spans="1:18" x14ac:dyDescent="0.25">
      <c r="A563" s="9">
        <v>123468603</v>
      </c>
      <c r="B563" s="9"/>
      <c r="C563" s="9" t="s">
        <v>321</v>
      </c>
      <c r="D563" s="9" t="s">
        <v>980</v>
      </c>
      <c r="E563" s="9" t="s">
        <v>940</v>
      </c>
      <c r="F563" s="25">
        <v>367367.6875</v>
      </c>
      <c r="G563" s="25">
        <v>3234215.5</v>
      </c>
      <c r="H563" s="25">
        <v>1518205.75</v>
      </c>
      <c r="I563" s="25">
        <v>2896277.25</v>
      </c>
      <c r="J563" s="25">
        <v>193383.828125</v>
      </c>
      <c r="K563" s="25">
        <v>226.30528259277344</v>
      </c>
      <c r="L563" s="25">
        <v>67.535362243652344</v>
      </c>
      <c r="M563" s="25">
        <f t="shared" si="18"/>
        <v>293.84064483642578</v>
      </c>
      <c r="N563" s="52">
        <f t="shared" ca="1" si="19"/>
        <v>173.84064483642578</v>
      </c>
      <c r="O563" s="52" t="str">
        <f>TEXT(VLOOKUP(ROUND(_xlfn.NUMBERVALUE(M563),-0.1),'LIST FISCAL YEAR DAYS'!$E$2:$F$2000,2,FALSE),"mm/dd/yyyy")</f>
        <v>04/20/2026</v>
      </c>
      <c r="P563" s="25"/>
      <c r="Q563" s="25"/>
      <c r="R563" s="9"/>
    </row>
    <row r="564" spans="1:18" x14ac:dyDescent="0.25">
      <c r="A564" s="9">
        <v>103029203</v>
      </c>
      <c r="B564" s="9"/>
      <c r="C564" s="9" t="s">
        <v>212</v>
      </c>
      <c r="D564" s="9" t="s">
        <v>980</v>
      </c>
      <c r="E564" s="9" t="s">
        <v>932</v>
      </c>
      <c r="F564" s="25">
        <v>355246.65625</v>
      </c>
      <c r="G564" s="25">
        <v>2751499.5</v>
      </c>
      <c r="H564" s="25">
        <v>2035216.25</v>
      </c>
      <c r="I564" s="25">
        <v>2475750.75</v>
      </c>
      <c r="J564" s="25">
        <v>287532.40625</v>
      </c>
      <c r="K564" s="25">
        <v>240.24737548828125</v>
      </c>
      <c r="L564" s="25">
        <v>36.674606323242188</v>
      </c>
      <c r="M564" s="25">
        <f t="shared" si="18"/>
        <v>276.92198181152344</v>
      </c>
      <c r="N564" s="52">
        <f t="shared" ca="1" si="19"/>
        <v>156.92198181152344</v>
      </c>
      <c r="O564" s="52" t="str">
        <f>TEXT(VLOOKUP(ROUND(_xlfn.NUMBERVALUE(M564),-0.1),'LIST FISCAL YEAR DAYS'!$E$2:$F$2000,2,FALSE),"mm/dd/yyyy")</f>
        <v>04/03/2026</v>
      </c>
      <c r="P564" s="25">
        <v>42.931476593017578</v>
      </c>
      <c r="Q564" s="25">
        <v>6.2507143020629883</v>
      </c>
      <c r="R564" s="9"/>
    </row>
    <row r="565" spans="1:18" x14ac:dyDescent="0.25">
      <c r="A565" s="9">
        <v>106618603</v>
      </c>
      <c r="B565" s="9"/>
      <c r="C565" s="9" t="s">
        <v>131</v>
      </c>
      <c r="D565" s="9" t="s">
        <v>980</v>
      </c>
      <c r="E565" s="9" t="s">
        <v>934</v>
      </c>
      <c r="F565" s="25">
        <v>131506.046875</v>
      </c>
      <c r="G565" s="25">
        <v>1839881.625</v>
      </c>
      <c r="H565" s="25">
        <v>490278.9375</v>
      </c>
      <c r="I565" s="25">
        <v>1734912.5</v>
      </c>
      <c r="J565" s="25">
        <v>43436.91015625</v>
      </c>
      <c r="K565" s="25">
        <v>56.206531524658203</v>
      </c>
      <c r="L565" s="25">
        <v>187.74501037597656</v>
      </c>
      <c r="M565" s="25">
        <f t="shared" si="18"/>
        <v>243.95154190063477</v>
      </c>
      <c r="N565" s="52">
        <f t="shared" ca="1" si="19"/>
        <v>123.95154190063477</v>
      </c>
      <c r="O565" s="52" t="str">
        <f>TEXT(VLOOKUP(ROUND(_xlfn.NUMBERVALUE(M565),-0.1),'LIST FISCAL YEAR DAYS'!$E$2:$F$2000,2,FALSE),"mm/dd/yyyy")</f>
        <v>03/01/2026</v>
      </c>
      <c r="P565" s="25">
        <v>81.687004089355469</v>
      </c>
      <c r="Q565" s="25">
        <v>7.836857795715332</v>
      </c>
      <c r="R565" s="9"/>
    </row>
    <row r="566" spans="1:18" x14ac:dyDescent="0.25">
      <c r="A566" s="9">
        <v>119358403</v>
      </c>
      <c r="B566" s="9"/>
      <c r="C566" s="9" t="s">
        <v>466</v>
      </c>
      <c r="D566" s="9" t="s">
        <v>980</v>
      </c>
      <c r="E566" s="9" t="s">
        <v>939</v>
      </c>
      <c r="F566" s="25">
        <v>256122.296875</v>
      </c>
      <c r="G566" s="25">
        <v>3300764.75</v>
      </c>
      <c r="H566" s="25">
        <v>971018.1875</v>
      </c>
      <c r="I566" s="25">
        <v>3338236.75</v>
      </c>
      <c r="J566" s="25">
        <v>111138.8125</v>
      </c>
      <c r="K566" s="25">
        <v>157.37351989746094</v>
      </c>
      <c r="L566" s="25">
        <v>0</v>
      </c>
      <c r="M566" s="25">
        <f t="shared" si="18"/>
        <v>157.37351989746094</v>
      </c>
      <c r="N566" s="52">
        <f t="shared" ca="1" si="19"/>
        <v>37.373519897460938</v>
      </c>
      <c r="O566" s="52" t="str">
        <f>TEXT(VLOOKUP(ROUND(_xlfn.NUMBERVALUE(M566),-0.1),'LIST FISCAL YEAR DAYS'!$E$2:$F$2000,2,FALSE),"mm/dd/yyyy")</f>
        <v>12/04/2025</v>
      </c>
      <c r="P566" s="25">
        <v>88.378387451171875</v>
      </c>
      <c r="Q566" s="25">
        <v>14.461749076843262</v>
      </c>
      <c r="R566" s="9"/>
    </row>
    <row r="567" spans="1:18" x14ac:dyDescent="0.25">
      <c r="A567" s="9">
        <v>119648303</v>
      </c>
      <c r="B567" s="9"/>
      <c r="C567" s="9" t="s">
        <v>282</v>
      </c>
      <c r="D567" s="9" t="s">
        <v>980</v>
      </c>
      <c r="E567" s="9" t="s">
        <v>939</v>
      </c>
      <c r="F567" s="25">
        <v>301563.90625</v>
      </c>
      <c r="G567" s="25">
        <v>3252721</v>
      </c>
      <c r="H567" s="25">
        <v>1750614.5</v>
      </c>
      <c r="I567" s="25">
        <v>2842533.5</v>
      </c>
      <c r="J567" s="25">
        <v>232584.75</v>
      </c>
      <c r="K567" s="25">
        <v>246.64303588867188</v>
      </c>
      <c r="L567" s="25">
        <v>49.875251770019531</v>
      </c>
      <c r="M567" s="25">
        <f t="shared" si="18"/>
        <v>296.51828765869141</v>
      </c>
      <c r="N567" s="52">
        <f t="shared" ca="1" si="19"/>
        <v>176.51828765869141</v>
      </c>
      <c r="O567" s="52" t="str">
        <f>TEXT(VLOOKUP(ROUND(_xlfn.NUMBERVALUE(M567),-0.1),'LIST FISCAL YEAR DAYS'!$E$2:$F$2000,2,FALSE),"mm/dd/yyyy")</f>
        <v>04/23/2026</v>
      </c>
      <c r="P567" s="25">
        <v>65.521675109863281</v>
      </c>
      <c r="Q567" s="25">
        <v>8.7202110290527344</v>
      </c>
      <c r="R567" s="9"/>
    </row>
    <row r="568" spans="1:18" x14ac:dyDescent="0.25">
      <c r="A568" s="9">
        <v>125239603</v>
      </c>
      <c r="B568" s="9"/>
      <c r="C568" s="9" t="s">
        <v>4</v>
      </c>
      <c r="D568" s="9" t="s">
        <v>980</v>
      </c>
      <c r="E568" s="9" t="s">
        <v>941</v>
      </c>
      <c r="F568" s="25">
        <v>383129.25</v>
      </c>
      <c r="G568" s="25">
        <v>3023289.5</v>
      </c>
      <c r="H568" s="25">
        <v>2035141.375</v>
      </c>
      <c r="I568" s="25">
        <v>2956897</v>
      </c>
      <c r="J568" s="25">
        <v>255290.71875</v>
      </c>
      <c r="K568" s="25">
        <v>289.99880981445313</v>
      </c>
      <c r="L568" s="25">
        <v>49.639076232910156</v>
      </c>
      <c r="M568" s="25">
        <f t="shared" si="18"/>
        <v>339.63788604736328</v>
      </c>
      <c r="N568" s="52">
        <f t="shared" ca="1" si="19"/>
        <v>219.63788604736328</v>
      </c>
      <c r="O568" s="52" t="str">
        <f>TEXT(VLOOKUP(ROUND(_xlfn.NUMBERVALUE(M568),-0.1),'LIST FISCAL YEAR DAYS'!$E$2:$F$2000,2,FALSE),"mm/dd/yyyy")</f>
        <v>06/05/2026</v>
      </c>
      <c r="P568" s="25">
        <v>95.72149658203125</v>
      </c>
      <c r="Q568" s="25">
        <v>13.378083229064941</v>
      </c>
      <c r="R568" s="9"/>
    </row>
    <row r="569" spans="1:18" x14ac:dyDescent="0.25">
      <c r="A569" s="9">
        <v>105628302</v>
      </c>
      <c r="B569" s="9"/>
      <c r="C569" s="9" t="s">
        <v>274</v>
      </c>
      <c r="D569" s="9" t="s">
        <v>980</v>
      </c>
      <c r="E569" s="9" t="s">
        <v>934</v>
      </c>
      <c r="F569" s="25">
        <v>820708.5</v>
      </c>
      <c r="G569" s="25">
        <v>8457064</v>
      </c>
      <c r="H569" s="25">
        <v>2590859</v>
      </c>
      <c r="I569" s="25">
        <v>8060431</v>
      </c>
      <c r="J569" s="25">
        <v>245044.78125</v>
      </c>
      <c r="K569" s="25">
        <v>80.871780395507813</v>
      </c>
      <c r="L569" s="25">
        <v>93.135482788085938</v>
      </c>
      <c r="M569" s="25">
        <f t="shared" si="18"/>
        <v>174.00726318359375</v>
      </c>
      <c r="N569" s="52">
        <f t="shared" ca="1" si="19"/>
        <v>54.00726318359375</v>
      </c>
      <c r="O569" s="52" t="str">
        <f>TEXT(VLOOKUP(ROUND(_xlfn.NUMBERVALUE(M569),-0.1),'LIST FISCAL YEAR DAYS'!$E$2:$F$2000,2,FALSE),"mm/dd/yyyy")</f>
        <v>12/21/2025</v>
      </c>
      <c r="P569" s="25">
        <v>75.286827087402344</v>
      </c>
      <c r="Q569" s="25">
        <v>8.5574970245361328</v>
      </c>
      <c r="R569" s="9"/>
    </row>
    <row r="570" spans="1:18" x14ac:dyDescent="0.25">
      <c r="A570" s="9">
        <v>116498003</v>
      </c>
      <c r="B570" s="9"/>
      <c r="C570" s="9" t="s">
        <v>223</v>
      </c>
      <c r="D570" s="9" t="s">
        <v>980</v>
      </c>
      <c r="E570" s="9" t="s">
        <v>939</v>
      </c>
      <c r="F570" s="25">
        <v>194207.25</v>
      </c>
      <c r="G570" s="25">
        <v>2406825</v>
      </c>
      <c r="H570" s="25">
        <v>672607.25</v>
      </c>
      <c r="I570" s="25">
        <v>2379352.5</v>
      </c>
      <c r="J570" s="25">
        <v>93338.03125</v>
      </c>
      <c r="K570" s="25">
        <v>96.413307189941406</v>
      </c>
      <c r="L570" s="25">
        <v>124.61270904541016</v>
      </c>
      <c r="M570" s="25">
        <f t="shared" si="18"/>
        <v>221.02601623535156</v>
      </c>
      <c r="N570" s="52">
        <f t="shared" ca="1" si="19"/>
        <v>101.02601623535156</v>
      </c>
      <c r="O570" s="52" t="str">
        <f>TEXT(VLOOKUP(ROUND(_xlfn.NUMBERVALUE(M570),-0.1),'LIST FISCAL YEAR DAYS'!$E$2:$F$2000,2,FALSE),"mm/dd/yyyy")</f>
        <v>02/06/2026</v>
      </c>
      <c r="P570" s="25">
        <v>68.279548645019531</v>
      </c>
      <c r="Q570" s="25">
        <v>8.4533424377441406</v>
      </c>
      <c r="R570" s="9"/>
    </row>
    <row r="571" spans="1:18" x14ac:dyDescent="0.25">
      <c r="A571" s="9">
        <v>113369003</v>
      </c>
      <c r="B571" s="9"/>
      <c r="C571" s="9" t="s">
        <v>88</v>
      </c>
      <c r="D571" s="9" t="s">
        <v>980</v>
      </c>
      <c r="E571" s="9" t="s">
        <v>937</v>
      </c>
      <c r="F571" s="25">
        <v>411290.84375</v>
      </c>
      <c r="G571" s="25">
        <v>3854066</v>
      </c>
      <c r="H571" s="25">
        <v>1766830.625</v>
      </c>
      <c r="I571" s="25">
        <v>3744427.75</v>
      </c>
      <c r="J571" s="25">
        <v>228067.796875</v>
      </c>
      <c r="K571" s="25">
        <v>204.2960205078125</v>
      </c>
      <c r="L571" s="25">
        <v>86.766517639160156</v>
      </c>
      <c r="M571" s="25">
        <f t="shared" si="18"/>
        <v>291.06253814697266</v>
      </c>
      <c r="N571" s="52">
        <f t="shared" ca="1" si="19"/>
        <v>171.06253814697266</v>
      </c>
      <c r="O571" s="52" t="str">
        <f>TEXT(VLOOKUP(ROUND(_xlfn.NUMBERVALUE(M571),-0.1),'LIST FISCAL YEAR DAYS'!$E$2:$F$2000,2,FALSE),"mm/dd/yyyy")</f>
        <v>04/17/2026</v>
      </c>
      <c r="P571" s="25"/>
      <c r="Q571" s="25"/>
      <c r="R571" s="9"/>
    </row>
    <row r="572" spans="1:18" x14ac:dyDescent="0.25">
      <c r="A572" s="9">
        <v>101638803</v>
      </c>
      <c r="B572" s="9"/>
      <c r="C572" s="9" t="s">
        <v>417</v>
      </c>
      <c r="D572" s="9" t="s">
        <v>980</v>
      </c>
      <c r="E572" s="9" t="s">
        <v>931</v>
      </c>
      <c r="F572" s="25">
        <v>314672.6875</v>
      </c>
      <c r="G572" s="25">
        <v>3528784.25</v>
      </c>
      <c r="H572" s="25">
        <v>940626.25</v>
      </c>
      <c r="I572" s="25">
        <v>3687200</v>
      </c>
      <c r="J572" s="25">
        <v>90476.453125</v>
      </c>
      <c r="K572" s="25">
        <v>87.654266357421875</v>
      </c>
      <c r="L572" s="25">
        <v>20.952224731445313</v>
      </c>
      <c r="M572" s="25">
        <f t="shared" si="18"/>
        <v>108.60649108886719</v>
      </c>
      <c r="N572" s="52" t="str">
        <f t="shared" ca="1" si="19"/>
        <v>Out</v>
      </c>
      <c r="O572" s="52" t="str">
        <f>TEXT(VLOOKUP(ROUND(_xlfn.NUMBERVALUE(M572),-0.1),'LIST FISCAL YEAR DAYS'!$E$2:$F$2000,2,FALSE),"mm/dd/yyyy")</f>
        <v>10/17/2025</v>
      </c>
      <c r="P572" s="25">
        <v>89.505584716796875</v>
      </c>
      <c r="Q572" s="25">
        <v>13.94542407989502</v>
      </c>
      <c r="R572" s="9"/>
    </row>
    <row r="573" spans="1:18" x14ac:dyDescent="0.25">
      <c r="A573" s="9">
        <v>105259703</v>
      </c>
      <c r="B573" s="9"/>
      <c r="C573" s="9" t="s">
        <v>209</v>
      </c>
      <c r="D573" s="9" t="s">
        <v>980</v>
      </c>
      <c r="E573" s="9" t="s">
        <v>934</v>
      </c>
      <c r="F573" s="25">
        <v>209616.453125</v>
      </c>
      <c r="G573" s="25">
        <v>2097937.5</v>
      </c>
      <c r="H573" s="25">
        <v>703569.875</v>
      </c>
      <c r="I573" s="25">
        <v>2029133.25</v>
      </c>
      <c r="J573" s="25">
        <v>78969.7265625</v>
      </c>
      <c r="K573" s="25">
        <v>163.7984619140625</v>
      </c>
      <c r="L573" s="25">
        <v>69.463607788085938</v>
      </c>
      <c r="M573" s="25">
        <f t="shared" si="18"/>
        <v>233.26206970214844</v>
      </c>
      <c r="N573" s="52">
        <f t="shared" ca="1" si="19"/>
        <v>113.26206970214844</v>
      </c>
      <c r="O573" s="52" t="str">
        <f>TEXT(VLOOKUP(ROUND(_xlfn.NUMBERVALUE(M573),-0.1),'LIST FISCAL YEAR DAYS'!$E$2:$F$2000,2,FALSE),"mm/dd/yyyy")</f>
        <v>02/18/2026</v>
      </c>
      <c r="P573" s="25">
        <v>82.48052978515625</v>
      </c>
      <c r="Q573" s="25">
        <v>9.8110437393188477</v>
      </c>
      <c r="R573" s="9"/>
    </row>
    <row r="574" spans="1:18" x14ac:dyDescent="0.25">
      <c r="A574" s="9">
        <v>119648703</v>
      </c>
      <c r="B574" s="9"/>
      <c r="C574" s="9" t="s">
        <v>27</v>
      </c>
      <c r="D574" s="9" t="s">
        <v>980</v>
      </c>
      <c r="E574" s="9" t="s">
        <v>939</v>
      </c>
      <c r="F574" s="25">
        <v>304645.65625</v>
      </c>
      <c r="G574" s="25">
        <v>3389141</v>
      </c>
      <c r="H574" s="25">
        <v>1354693.5</v>
      </c>
      <c r="I574" s="25">
        <v>3032203</v>
      </c>
      <c r="J574" s="25">
        <v>174002.640625</v>
      </c>
      <c r="K574" s="25">
        <v>210.92648315429688</v>
      </c>
      <c r="L574" s="25">
        <v>61.340862274169922</v>
      </c>
      <c r="M574" s="25">
        <f t="shared" si="18"/>
        <v>272.2673454284668</v>
      </c>
      <c r="N574" s="52">
        <f t="shared" ca="1" si="19"/>
        <v>152.2673454284668</v>
      </c>
      <c r="O574" s="52" t="str">
        <f>TEXT(VLOOKUP(ROUND(_xlfn.NUMBERVALUE(M574),-0.1),'LIST FISCAL YEAR DAYS'!$E$2:$F$2000,2,FALSE),"mm/dd/yyyy")</f>
        <v>03/29/2026</v>
      </c>
      <c r="P574" s="25">
        <v>62.666572570800781</v>
      </c>
      <c r="Q574" s="25">
        <v>7.2085881233215332</v>
      </c>
      <c r="R574" s="9"/>
    </row>
    <row r="575" spans="1:18" x14ac:dyDescent="0.25">
      <c r="A575" s="9">
        <v>112289003</v>
      </c>
      <c r="B575" s="9"/>
      <c r="C575" s="9" t="s">
        <v>114</v>
      </c>
      <c r="D575" s="9" t="s">
        <v>980</v>
      </c>
      <c r="E575" s="9" t="s">
        <v>937</v>
      </c>
      <c r="F575" s="25">
        <v>495612</v>
      </c>
      <c r="G575" s="25">
        <v>6363365.5</v>
      </c>
      <c r="H575" s="25">
        <v>1960562.375</v>
      </c>
      <c r="I575" s="25">
        <v>6474946</v>
      </c>
      <c r="J575" s="25">
        <v>211352.984375</v>
      </c>
      <c r="K575" s="25">
        <v>142.677001953125</v>
      </c>
      <c r="L575" s="25">
        <v>57.099796295166016</v>
      </c>
      <c r="M575" s="25">
        <f t="shared" si="18"/>
        <v>199.77679824829102</v>
      </c>
      <c r="N575" s="52">
        <f t="shared" ca="1" si="19"/>
        <v>79.776798248291016</v>
      </c>
      <c r="O575" s="52" t="str">
        <f>TEXT(VLOOKUP(ROUND(_xlfn.NUMBERVALUE(M575),-0.1),'LIST FISCAL YEAR DAYS'!$E$2:$F$2000,2,FALSE),"mm/dd/yyyy")</f>
        <v>01/16/2026</v>
      </c>
      <c r="P575" s="25"/>
      <c r="Q575" s="25"/>
      <c r="R575" s="9"/>
    </row>
    <row r="576" spans="1:18" x14ac:dyDescent="0.25">
      <c r="A576" s="9">
        <v>121139004</v>
      </c>
      <c r="B576" s="9"/>
      <c r="C576" s="9" t="s">
        <v>494</v>
      </c>
      <c r="D576" s="9" t="s">
        <v>980</v>
      </c>
      <c r="E576" s="9" t="s">
        <v>938</v>
      </c>
      <c r="F576" s="25">
        <v>100983</v>
      </c>
      <c r="G576" s="25">
        <v>1319746.75</v>
      </c>
      <c r="H576" s="25">
        <v>346467.625</v>
      </c>
      <c r="I576" s="25">
        <v>1234997.875</v>
      </c>
      <c r="J576" s="25">
        <v>41528.8984375</v>
      </c>
      <c r="K576" s="25">
        <v>170.33946228027344</v>
      </c>
      <c r="L576" s="25">
        <v>141.92645263671875</v>
      </c>
      <c r="M576" s="25">
        <f t="shared" si="18"/>
        <v>312.26591491699219</v>
      </c>
      <c r="N576" s="52">
        <f t="shared" ca="1" si="19"/>
        <v>192.26591491699219</v>
      </c>
      <c r="O576" s="52" t="str">
        <f>TEXT(VLOOKUP(ROUND(_xlfn.NUMBERVALUE(M576),-0.1),'LIST FISCAL YEAR DAYS'!$E$2:$F$2000,2,FALSE),"mm/dd/yyyy")</f>
        <v>05/08/2026</v>
      </c>
      <c r="P576" s="25">
        <v>92.634040832519531</v>
      </c>
      <c r="Q576" s="25">
        <v>10.738460540771484</v>
      </c>
      <c r="R576" s="9"/>
    </row>
    <row r="577" spans="1:18" x14ac:dyDescent="0.25">
      <c r="A577" s="9">
        <v>117598503</v>
      </c>
      <c r="B577" s="9"/>
      <c r="C577" s="9" t="s">
        <v>379</v>
      </c>
      <c r="D577" s="9" t="s">
        <v>980</v>
      </c>
      <c r="E577" s="9" t="s">
        <v>935</v>
      </c>
      <c r="F577" s="25">
        <v>187505.703125</v>
      </c>
      <c r="G577" s="25">
        <v>2144942.5</v>
      </c>
      <c r="H577" s="25">
        <v>673927.5</v>
      </c>
      <c r="I577" s="25">
        <v>2200731.5</v>
      </c>
      <c r="J577" s="25">
        <v>78718.3828125</v>
      </c>
      <c r="K577" s="25">
        <v>146.33024597167969</v>
      </c>
      <c r="L577" s="25">
        <v>116.85116577148438</v>
      </c>
      <c r="M577" s="25">
        <f t="shared" si="18"/>
        <v>263.18141174316406</v>
      </c>
      <c r="N577" s="52">
        <f t="shared" ca="1" si="19"/>
        <v>143.18141174316406</v>
      </c>
      <c r="O577" s="52" t="str">
        <f>TEXT(VLOOKUP(ROUND(_xlfn.NUMBERVALUE(M577),-0.1),'LIST FISCAL YEAR DAYS'!$E$2:$F$2000,2,FALSE),"mm/dd/yyyy")</f>
        <v>03/20/2026</v>
      </c>
      <c r="P577" s="25">
        <v>63.37030029296875</v>
      </c>
      <c r="Q577" s="25">
        <v>6.9153389930725098</v>
      </c>
      <c r="R577" s="9"/>
    </row>
    <row r="578" spans="1:18" x14ac:dyDescent="0.25">
      <c r="A578" s="9">
        <v>103029403</v>
      </c>
      <c r="B578" s="9"/>
      <c r="C578" s="9" t="s">
        <v>161</v>
      </c>
      <c r="D578" s="9" t="s">
        <v>980</v>
      </c>
      <c r="E578" s="9" t="s">
        <v>932</v>
      </c>
      <c r="F578" s="25">
        <v>310498.5</v>
      </c>
      <c r="G578" s="25">
        <v>2703663.5</v>
      </c>
      <c r="H578" s="25">
        <v>1513476.625</v>
      </c>
      <c r="I578" s="25">
        <v>2536620.5</v>
      </c>
      <c r="J578" s="25">
        <v>195676.484375</v>
      </c>
      <c r="K578" s="25">
        <v>244.09300231933594</v>
      </c>
      <c r="L578" s="25">
        <v>179.50975036621094</v>
      </c>
      <c r="M578" s="25">
        <f t="shared" si="18"/>
        <v>423.60275268554688</v>
      </c>
      <c r="N578" s="52">
        <f t="shared" ca="1" si="19"/>
        <v>303.60275268554688</v>
      </c>
      <c r="O578" s="52" t="str">
        <f>TEXT(VLOOKUP(ROUND(_xlfn.NUMBERVALUE(M578),-0.1),'LIST FISCAL YEAR DAYS'!$E$2:$F$2000,2,FALSE),"mm/dd/yyyy")</f>
        <v>08/28/2026</v>
      </c>
      <c r="P578" s="25">
        <v>76.694587707519531</v>
      </c>
      <c r="Q578" s="25">
        <v>7.6428332328796387</v>
      </c>
      <c r="R578" s="9"/>
    </row>
    <row r="579" spans="1:18" x14ac:dyDescent="0.25">
      <c r="A579" s="9">
        <v>110179003</v>
      </c>
      <c r="B579" s="9"/>
      <c r="C579" s="9" t="s">
        <v>172</v>
      </c>
      <c r="D579" s="9" t="s">
        <v>980</v>
      </c>
      <c r="E579" s="9" t="s">
        <v>935</v>
      </c>
      <c r="F579" s="25">
        <v>177784.34375</v>
      </c>
      <c r="G579" s="25">
        <v>2187034.5</v>
      </c>
      <c r="H579" s="25">
        <v>592140.625</v>
      </c>
      <c r="I579" s="25">
        <v>2130034.5</v>
      </c>
      <c r="J579" s="25">
        <v>59400.33203125</v>
      </c>
      <c r="K579" s="25">
        <v>77.03253173828125</v>
      </c>
      <c r="L579" s="25">
        <v>170.35426330566406</v>
      </c>
      <c r="M579" s="25">
        <f t="shared" si="18"/>
        <v>247.38679504394531</v>
      </c>
      <c r="N579" s="52">
        <f t="shared" ca="1" si="19"/>
        <v>127.38679504394531</v>
      </c>
      <c r="O579" s="52" t="str">
        <f>TEXT(VLOOKUP(ROUND(_xlfn.NUMBERVALUE(M579),-0.1),'LIST FISCAL YEAR DAYS'!$E$2:$F$2000,2,FALSE),"mm/dd/yyyy")</f>
        <v>03/04/2026</v>
      </c>
      <c r="P579" s="25">
        <v>72.265228271484375</v>
      </c>
      <c r="Q579" s="25">
        <v>8.0730476379394531</v>
      </c>
      <c r="R579" s="9"/>
    </row>
    <row r="580" spans="1:18" x14ac:dyDescent="0.25">
      <c r="A580" s="9">
        <v>124159002</v>
      </c>
      <c r="B580" s="9"/>
      <c r="C580" s="9" t="s">
        <v>61</v>
      </c>
      <c r="D580" s="9" t="s">
        <v>980</v>
      </c>
      <c r="E580" s="9" t="s">
        <v>941</v>
      </c>
      <c r="F580" s="25">
        <v>849918.875</v>
      </c>
      <c r="G580" s="25">
        <v>6424801.5</v>
      </c>
      <c r="H580" s="25">
        <v>5507236</v>
      </c>
      <c r="I580" s="25">
        <v>5658221</v>
      </c>
      <c r="J580" s="25">
        <v>737397.875</v>
      </c>
      <c r="K580" s="25">
        <v>257.36929321289063</v>
      </c>
      <c r="L580" s="25">
        <v>124.40593719482422</v>
      </c>
      <c r="M580" s="25">
        <f t="shared" si="18"/>
        <v>381.77523040771484</v>
      </c>
      <c r="N580" s="52">
        <f t="shared" ca="1" si="19"/>
        <v>261.77523040771484</v>
      </c>
      <c r="O580" s="52" t="str">
        <f>TEXT(VLOOKUP(ROUND(_xlfn.NUMBERVALUE(M580),-0.1),'LIST FISCAL YEAR DAYS'!$E$2:$F$2000,2,FALSE),"mm/dd/yyyy")</f>
        <v>07/17/2026</v>
      </c>
      <c r="P580" s="25">
        <v>70.776115417480469</v>
      </c>
      <c r="Q580" s="25">
        <v>7.4634618759155273</v>
      </c>
      <c r="R580" s="9"/>
    </row>
    <row r="581" spans="1:18" x14ac:dyDescent="0.25">
      <c r="A581" s="9">
        <v>101308503</v>
      </c>
      <c r="B581" s="9"/>
      <c r="C581" s="9" t="s">
        <v>325</v>
      </c>
      <c r="D581" s="9" t="s">
        <v>980</v>
      </c>
      <c r="E581" s="9" t="s">
        <v>931</v>
      </c>
      <c r="F581" s="25">
        <v>108208.796875</v>
      </c>
      <c r="G581" s="25">
        <v>927364.25</v>
      </c>
      <c r="H581" s="25">
        <v>356121</v>
      </c>
      <c r="I581" s="25">
        <v>828980.1875</v>
      </c>
      <c r="J581" s="25">
        <v>45849.94921875</v>
      </c>
      <c r="K581" s="25">
        <v>184.8441162109375</v>
      </c>
      <c r="L581" s="25">
        <v>549.74981689453125</v>
      </c>
      <c r="M581" s="25">
        <f t="shared" si="18"/>
        <v>734.59393310546875</v>
      </c>
      <c r="N581" s="52">
        <f t="shared" ca="1" si="19"/>
        <v>614.59393310546875</v>
      </c>
      <c r="O581" s="52" t="str">
        <f>TEXT(VLOOKUP(ROUND(_xlfn.NUMBERVALUE(M581),-0.1),'LIST FISCAL YEAR DAYS'!$E$2:$F$2000,2,FALSE),"mm/dd/yyyy")</f>
        <v>07/05/2027</v>
      </c>
      <c r="P581" s="25">
        <v>73.862014770507813</v>
      </c>
      <c r="Q581" s="25">
        <v>8.964111328125</v>
      </c>
      <c r="R581" s="9"/>
    </row>
    <row r="582" spans="1:18" x14ac:dyDescent="0.25">
      <c r="A582" s="9">
        <v>103029553</v>
      </c>
      <c r="B582" s="9"/>
      <c r="C582" s="9" t="s">
        <v>234</v>
      </c>
      <c r="D582" s="9" t="s">
        <v>980</v>
      </c>
      <c r="E582" s="9" t="s">
        <v>932</v>
      </c>
      <c r="F582" s="25">
        <v>330786.59375</v>
      </c>
      <c r="G582" s="25">
        <v>2966958</v>
      </c>
      <c r="H582" s="25">
        <v>1514149.125</v>
      </c>
      <c r="I582" s="25">
        <v>2772630.5</v>
      </c>
      <c r="J582" s="25">
        <v>170142.4375</v>
      </c>
      <c r="K582" s="25">
        <v>206.60453796386719</v>
      </c>
      <c r="L582" s="25">
        <v>113.63948822021484</v>
      </c>
      <c r="M582" s="25">
        <f t="shared" si="18"/>
        <v>320.24402618408203</v>
      </c>
      <c r="N582" s="52">
        <f t="shared" ca="1" si="19"/>
        <v>200.24402618408203</v>
      </c>
      <c r="O582" s="52" t="str">
        <f>TEXT(VLOOKUP(ROUND(_xlfn.NUMBERVALUE(M582),-0.1),'LIST FISCAL YEAR DAYS'!$E$2:$F$2000,2,FALSE),"mm/dd/yyyy")</f>
        <v>05/16/2026</v>
      </c>
      <c r="P582" s="25">
        <v>93.513748168945313</v>
      </c>
      <c r="Q582" s="25">
        <v>14.186960220336914</v>
      </c>
      <c r="R582" s="9"/>
    </row>
    <row r="583" spans="1:18" x14ac:dyDescent="0.25">
      <c r="A583" s="9">
        <v>104437503</v>
      </c>
      <c r="B583" s="9"/>
      <c r="C583" s="9" t="s">
        <v>192</v>
      </c>
      <c r="D583" s="9" t="s">
        <v>980</v>
      </c>
      <c r="E583" s="9" t="s">
        <v>933</v>
      </c>
      <c r="F583" s="25">
        <v>134119.796875</v>
      </c>
      <c r="G583" s="25">
        <v>1418208.375</v>
      </c>
      <c r="H583" s="25">
        <v>482047.5625</v>
      </c>
      <c r="I583" s="25">
        <v>1356437.125</v>
      </c>
      <c r="J583" s="25">
        <v>47458.20703125</v>
      </c>
      <c r="K583" s="25">
        <v>94.851921081542969</v>
      </c>
      <c r="L583" s="25">
        <v>119.04219055175781</v>
      </c>
      <c r="M583" s="25">
        <f t="shared" si="18"/>
        <v>213.89411163330078</v>
      </c>
      <c r="N583" s="52">
        <f t="shared" ca="1" si="19"/>
        <v>93.894111633300781</v>
      </c>
      <c r="O583" s="52" t="str">
        <f>TEXT(VLOOKUP(ROUND(_xlfn.NUMBERVALUE(M583),-0.1),'LIST FISCAL YEAR DAYS'!$E$2:$F$2000,2,FALSE),"mm/dd/yyyy")</f>
        <v>01/30/2026</v>
      </c>
      <c r="P583" s="25"/>
      <c r="Q583" s="25"/>
      <c r="R583" s="9"/>
    </row>
    <row r="584" spans="1:18" x14ac:dyDescent="0.25">
      <c r="A584" s="9">
        <v>103029603</v>
      </c>
      <c r="B584" s="9"/>
      <c r="C584" s="9" t="s">
        <v>163</v>
      </c>
      <c r="D584" s="9" t="s">
        <v>980</v>
      </c>
      <c r="E584" s="9" t="s">
        <v>932</v>
      </c>
      <c r="F584" s="25">
        <v>476719.1875</v>
      </c>
      <c r="G584" s="25">
        <v>5009227.5</v>
      </c>
      <c r="H584" s="25">
        <v>1666523.75</v>
      </c>
      <c r="I584" s="25">
        <v>4818021.5</v>
      </c>
      <c r="J584" s="25">
        <v>174740.015625</v>
      </c>
      <c r="K584" s="25">
        <v>127.37136077880859</v>
      </c>
      <c r="L584" s="25">
        <v>35.826629638671875</v>
      </c>
      <c r="M584" s="25">
        <f t="shared" si="18"/>
        <v>163.19799041748047</v>
      </c>
      <c r="N584" s="52">
        <f t="shared" ca="1" si="19"/>
        <v>43.197990417480469</v>
      </c>
      <c r="O584" s="52" t="str">
        <f>TEXT(VLOOKUP(ROUND(_xlfn.NUMBERVALUE(M584),-0.1),'LIST FISCAL YEAR DAYS'!$E$2:$F$2000,2,FALSE),"mm/dd/yyyy")</f>
        <v>12/10/2025</v>
      </c>
      <c r="P584" s="25">
        <v>56.911720275878906</v>
      </c>
      <c r="Q584" s="25">
        <v>6.8881011009216309</v>
      </c>
      <c r="R584" s="9"/>
    </row>
    <row r="585" spans="1:18" x14ac:dyDescent="0.25">
      <c r="A585" s="9">
        <v>115508003</v>
      </c>
      <c r="B585" s="9"/>
      <c r="C585" s="9" t="s">
        <v>186</v>
      </c>
      <c r="D585" s="9" t="s">
        <v>980</v>
      </c>
      <c r="E585" s="9" t="s">
        <v>937</v>
      </c>
      <c r="F585" s="25">
        <v>362049.75</v>
      </c>
      <c r="G585" s="25">
        <v>2994500.25</v>
      </c>
      <c r="H585" s="25">
        <v>1090291.75</v>
      </c>
      <c r="I585" s="25">
        <v>2624546.25</v>
      </c>
      <c r="J585" s="25">
        <v>125886.6640625</v>
      </c>
      <c r="K585" s="25">
        <v>143.579345703125</v>
      </c>
      <c r="L585" s="25">
        <v>110.49943542480469</v>
      </c>
      <c r="M585" s="25">
        <f t="shared" si="18"/>
        <v>254.07878112792969</v>
      </c>
      <c r="N585" s="52">
        <f t="shared" ca="1" si="19"/>
        <v>134.07878112792969</v>
      </c>
      <c r="O585" s="52" t="str">
        <f>TEXT(VLOOKUP(ROUND(_xlfn.NUMBERVALUE(M585),-0.1),'LIST FISCAL YEAR DAYS'!$E$2:$F$2000,2,FALSE),"mm/dd/yyyy")</f>
        <v>03/11/2026</v>
      </c>
      <c r="P585" s="25">
        <v>55.354488372802734</v>
      </c>
      <c r="Q585" s="25">
        <v>6.0057458877563477</v>
      </c>
      <c r="R585" s="9"/>
    </row>
    <row r="586" spans="1:18" x14ac:dyDescent="0.25">
      <c r="A586" s="9">
        <v>115219002</v>
      </c>
      <c r="B586" s="9"/>
      <c r="C586" s="9" t="s">
        <v>392</v>
      </c>
      <c r="D586" s="9" t="s">
        <v>980</v>
      </c>
      <c r="E586" s="9" t="s">
        <v>937</v>
      </c>
      <c r="F586" s="25">
        <v>836643.4375</v>
      </c>
      <c r="G586" s="25">
        <v>6909984</v>
      </c>
      <c r="H586" s="25">
        <v>3177710.5</v>
      </c>
      <c r="I586" s="25">
        <v>6818950.5</v>
      </c>
      <c r="J586" s="25">
        <v>392367.0625</v>
      </c>
      <c r="K586" s="25">
        <v>202.59144592285156</v>
      </c>
      <c r="L586" s="25">
        <v>55.127960205078125</v>
      </c>
      <c r="M586" s="25">
        <f t="shared" ref="M586:M609" si="20">K586+L586</f>
        <v>257.71940612792969</v>
      </c>
      <c r="N586" s="52">
        <f t="shared" ca="1" si="19"/>
        <v>137.71940612792969</v>
      </c>
      <c r="O586" s="52" t="str">
        <f>TEXT(VLOOKUP(ROUND(_xlfn.NUMBERVALUE(M586),-0.1),'LIST FISCAL YEAR DAYS'!$E$2:$F$2000,2,FALSE),"mm/dd/yyyy")</f>
        <v>03/15/2026</v>
      </c>
      <c r="P586" s="25">
        <v>87.130340576171875</v>
      </c>
      <c r="Q586" s="25">
        <v>8.4118518829345703</v>
      </c>
      <c r="R586" s="9"/>
    </row>
    <row r="587" spans="1:18" x14ac:dyDescent="0.25">
      <c r="A587" s="9">
        <v>112678503</v>
      </c>
      <c r="B587" s="9"/>
      <c r="C587" s="9" t="s">
        <v>193</v>
      </c>
      <c r="D587" s="9" t="s">
        <v>980</v>
      </c>
      <c r="E587" s="9" t="s">
        <v>937</v>
      </c>
      <c r="F587" s="25">
        <v>376203.59375</v>
      </c>
      <c r="G587" s="25">
        <v>3330220.75</v>
      </c>
      <c r="H587" s="25">
        <v>1491405.75</v>
      </c>
      <c r="I587" s="25">
        <v>3262207.75</v>
      </c>
      <c r="J587" s="25">
        <v>206833.859375</v>
      </c>
      <c r="K587" s="25">
        <v>186.27262878417969</v>
      </c>
      <c r="L587" s="25">
        <v>46.829204559326172</v>
      </c>
      <c r="M587" s="25">
        <f t="shared" si="20"/>
        <v>233.10183334350586</v>
      </c>
      <c r="N587" s="52">
        <f t="shared" ca="1" si="19"/>
        <v>113.10183334350586</v>
      </c>
      <c r="O587" s="52" t="str">
        <f>TEXT(VLOOKUP(ROUND(_xlfn.NUMBERVALUE(M587),-0.1),'LIST FISCAL YEAR DAYS'!$E$2:$F$2000,2,FALSE),"mm/dd/yyyy")</f>
        <v>02/18/2026</v>
      </c>
      <c r="P587" s="25">
        <v>108.38457489013672</v>
      </c>
      <c r="Q587" s="25">
        <v>15.975574493408203</v>
      </c>
      <c r="R587" s="9"/>
    </row>
    <row r="588" spans="1:18" x14ac:dyDescent="0.25">
      <c r="A588" s="9">
        <v>127049303</v>
      </c>
      <c r="B588" s="9"/>
      <c r="C588" s="9" t="s">
        <v>31</v>
      </c>
      <c r="D588" s="9" t="s">
        <v>980</v>
      </c>
      <c r="E588" s="9" t="s">
        <v>933</v>
      </c>
      <c r="F588" s="25">
        <v>125470.5</v>
      </c>
      <c r="G588" s="25">
        <v>1454041.875</v>
      </c>
      <c r="H588" s="25">
        <v>420251.75</v>
      </c>
      <c r="I588" s="25">
        <v>1334918.875</v>
      </c>
      <c r="J588" s="25">
        <v>42734.8828125</v>
      </c>
      <c r="K588" s="25">
        <v>97.140853881835938</v>
      </c>
      <c r="L588" s="25">
        <v>19.937179565429688</v>
      </c>
      <c r="M588" s="25">
        <f t="shared" si="20"/>
        <v>117.07803344726563</v>
      </c>
      <c r="N588" s="52" t="str">
        <f t="shared" ca="1" si="19"/>
        <v>Out</v>
      </c>
      <c r="O588" s="52" t="str">
        <f>TEXT(VLOOKUP(ROUND(_xlfn.NUMBERVALUE(M588),-0.1),'LIST FISCAL YEAR DAYS'!$E$2:$F$2000,2,FALSE),"mm/dd/yyyy")</f>
        <v>10/25/2025</v>
      </c>
      <c r="P588" s="25">
        <v>101.32743835449219</v>
      </c>
      <c r="Q588" s="25">
        <v>11.728128433227539</v>
      </c>
      <c r="R588" s="9"/>
    </row>
    <row r="589" spans="1:18" x14ac:dyDescent="0.25">
      <c r="A589" s="9">
        <v>119648903</v>
      </c>
      <c r="B589" s="9"/>
      <c r="C589" s="9" t="s">
        <v>484</v>
      </c>
      <c r="D589" s="9" t="s">
        <v>980</v>
      </c>
      <c r="E589" s="9" t="s">
        <v>939</v>
      </c>
      <c r="F589" s="25">
        <v>222882.75</v>
      </c>
      <c r="G589" s="25">
        <v>2740064.25</v>
      </c>
      <c r="H589" s="25">
        <v>1032434</v>
      </c>
      <c r="I589" s="25">
        <v>2059437.75</v>
      </c>
      <c r="J589" s="25">
        <v>139793.484375</v>
      </c>
      <c r="K589" s="25">
        <v>201.21156311035156</v>
      </c>
      <c r="L589" s="25">
        <v>68.314796447753906</v>
      </c>
      <c r="M589" s="25">
        <f t="shared" si="20"/>
        <v>269.52635955810547</v>
      </c>
      <c r="N589" s="52">
        <f t="shared" ca="1" si="19"/>
        <v>149.52635955810547</v>
      </c>
      <c r="O589" s="52" t="str">
        <f>TEXT(VLOOKUP(ROUND(_xlfn.NUMBERVALUE(M589),-0.1),'LIST FISCAL YEAR DAYS'!$E$2:$F$2000,2,FALSE),"mm/dd/yyyy")</f>
        <v>03/27/2026</v>
      </c>
      <c r="P589" s="25">
        <v>60.885963439941406</v>
      </c>
      <c r="Q589" s="25">
        <v>6.022697925567627</v>
      </c>
      <c r="R589" s="9"/>
    </row>
    <row r="590" spans="1:18" x14ac:dyDescent="0.25">
      <c r="A590" s="9">
        <v>108118503</v>
      </c>
      <c r="B590" s="9"/>
      <c r="C590" s="9" t="s">
        <v>453</v>
      </c>
      <c r="D590" s="9" t="s">
        <v>980</v>
      </c>
      <c r="E590" s="9" t="s">
        <v>936</v>
      </c>
      <c r="F590" s="25">
        <v>192377.09375</v>
      </c>
      <c r="G590" s="25">
        <v>2085252.875</v>
      </c>
      <c r="H590" s="25">
        <v>652564.125</v>
      </c>
      <c r="I590" s="25">
        <v>2158023</v>
      </c>
      <c r="J590" s="25">
        <v>69379.9453125</v>
      </c>
      <c r="K590" s="25">
        <v>160.86698913574219</v>
      </c>
      <c r="L590" s="25">
        <v>110.62607574462891</v>
      </c>
      <c r="M590" s="25">
        <f t="shared" si="20"/>
        <v>271.49306488037109</v>
      </c>
      <c r="N590" s="52">
        <f t="shared" ca="1" si="19"/>
        <v>151.49306488037109</v>
      </c>
      <c r="O590" s="52" t="str">
        <f>TEXT(VLOOKUP(ROUND(_xlfn.NUMBERVALUE(M590),-0.1),'LIST FISCAL YEAR DAYS'!$E$2:$F$2000,2,FALSE),"mm/dd/yyyy")</f>
        <v>03/28/2026</v>
      </c>
      <c r="P590" s="25">
        <v>87.433662414550781</v>
      </c>
      <c r="Q590" s="25">
        <v>11.708641052246094</v>
      </c>
      <c r="R590" s="9"/>
    </row>
    <row r="591" spans="1:18" x14ac:dyDescent="0.25">
      <c r="A591" s="9">
        <v>121397803</v>
      </c>
      <c r="B591" s="9"/>
      <c r="C591" s="9" t="s">
        <v>344</v>
      </c>
      <c r="D591" s="9" t="s">
        <v>980</v>
      </c>
      <c r="E591" s="9" t="s">
        <v>938</v>
      </c>
      <c r="F591" s="25">
        <v>488466.4375</v>
      </c>
      <c r="G591" s="25">
        <v>5460055.5</v>
      </c>
      <c r="H591" s="25">
        <v>2153274.5</v>
      </c>
      <c r="I591" s="25">
        <v>5543784</v>
      </c>
      <c r="J591" s="25">
        <v>231747.78125</v>
      </c>
      <c r="K591" s="25">
        <v>209.22634887695313</v>
      </c>
      <c r="L591" s="25">
        <v>44.808738708496094</v>
      </c>
      <c r="M591" s="25">
        <f t="shared" si="20"/>
        <v>254.03508758544922</v>
      </c>
      <c r="N591" s="52">
        <f t="shared" ca="1" si="19"/>
        <v>134.03508758544922</v>
      </c>
      <c r="O591" s="52" t="str">
        <f>TEXT(VLOOKUP(ROUND(_xlfn.NUMBERVALUE(M591),-0.1),'LIST FISCAL YEAR DAYS'!$E$2:$F$2000,2,FALSE),"mm/dd/yyyy")</f>
        <v>03/11/2026</v>
      </c>
      <c r="P591" s="25">
        <v>119.15036773681641</v>
      </c>
      <c r="Q591" s="25">
        <v>16.469026565551758</v>
      </c>
      <c r="R591" s="9"/>
    </row>
    <row r="592" spans="1:18" x14ac:dyDescent="0.25">
      <c r="A592" s="9">
        <v>118408852</v>
      </c>
      <c r="B592" s="9"/>
      <c r="C592" s="9" t="s">
        <v>254</v>
      </c>
      <c r="D592" s="9" t="s">
        <v>980</v>
      </c>
      <c r="E592" s="9" t="s">
        <v>939</v>
      </c>
      <c r="F592" s="25">
        <v>1203005.875</v>
      </c>
      <c r="G592" s="25">
        <v>19000910</v>
      </c>
      <c r="H592" s="25">
        <v>3870443.5</v>
      </c>
      <c r="I592" s="25">
        <v>20519224</v>
      </c>
      <c r="J592" s="25">
        <v>401965.71875</v>
      </c>
      <c r="K592" s="25">
        <v>128.97550964355469</v>
      </c>
      <c r="L592" s="25">
        <v>33.910560607910156</v>
      </c>
      <c r="M592" s="25">
        <f t="shared" si="20"/>
        <v>162.88607025146484</v>
      </c>
      <c r="N592" s="52">
        <f t="shared" ca="1" si="19"/>
        <v>42.886070251464844</v>
      </c>
      <c r="O592" s="52" t="str">
        <f>TEXT(VLOOKUP(ROUND(_xlfn.NUMBERVALUE(M592),-0.1),'LIST FISCAL YEAR DAYS'!$E$2:$F$2000,2,FALSE),"mm/dd/yyyy")</f>
        <v>12/10/2025</v>
      </c>
      <c r="P592" s="25">
        <v>90.816749572753906</v>
      </c>
      <c r="Q592" s="25">
        <v>15.720449447631836</v>
      </c>
      <c r="R592" s="9"/>
    </row>
    <row r="593" spans="1:18" x14ac:dyDescent="0.25">
      <c r="A593" s="9">
        <v>103029803</v>
      </c>
      <c r="B593" s="9"/>
      <c r="C593" s="9" t="s">
        <v>81</v>
      </c>
      <c r="D593" s="9" t="s">
        <v>980</v>
      </c>
      <c r="E593" s="9" t="s">
        <v>932</v>
      </c>
      <c r="F593" s="25">
        <v>257848.203125</v>
      </c>
      <c r="G593" s="25">
        <v>2914229</v>
      </c>
      <c r="H593" s="25">
        <v>634233.875</v>
      </c>
      <c r="I593" s="25">
        <v>2929296.25</v>
      </c>
      <c r="J593" s="25">
        <v>93966.953125</v>
      </c>
      <c r="K593" s="25">
        <v>86.606681823730469</v>
      </c>
      <c r="L593" s="25">
        <v>119.23827362060547</v>
      </c>
      <c r="M593" s="25">
        <f t="shared" si="20"/>
        <v>205.84495544433594</v>
      </c>
      <c r="N593" s="52">
        <f t="shared" ca="1" si="19"/>
        <v>85.844955444335938</v>
      </c>
      <c r="O593" s="52" t="str">
        <f>TEXT(VLOOKUP(ROUND(_xlfn.NUMBERVALUE(M593),-0.1),'LIST FISCAL YEAR DAYS'!$E$2:$F$2000,2,FALSE),"mm/dd/yyyy")</f>
        <v>01/22/2026</v>
      </c>
      <c r="P593" s="25">
        <v>73.772560119628906</v>
      </c>
      <c r="Q593" s="25">
        <v>12.016692161560059</v>
      </c>
      <c r="R593" s="9"/>
    </row>
    <row r="594" spans="1:18" x14ac:dyDescent="0.25">
      <c r="A594" s="9">
        <v>125239652</v>
      </c>
      <c r="B594" s="9"/>
      <c r="C594" s="9" t="s">
        <v>103</v>
      </c>
      <c r="D594" s="9" t="s">
        <v>980</v>
      </c>
      <c r="E594" s="9" t="s">
        <v>941</v>
      </c>
      <c r="F594" s="25">
        <v>980060.125</v>
      </c>
      <c r="G594" s="25">
        <v>13341799</v>
      </c>
      <c r="H594" s="25">
        <v>3421558</v>
      </c>
      <c r="I594" s="25">
        <v>14034691</v>
      </c>
      <c r="J594" s="25">
        <v>329913.0625</v>
      </c>
      <c r="K594" s="25">
        <v>151.96049499511719</v>
      </c>
      <c r="L594" s="25">
        <v>0</v>
      </c>
      <c r="M594" s="25">
        <f t="shared" si="20"/>
        <v>151.96049499511719</v>
      </c>
      <c r="N594" s="52">
        <f t="shared" ca="1" si="19"/>
        <v>31.960494995117188</v>
      </c>
      <c r="O594" s="52" t="str">
        <f>TEXT(VLOOKUP(ROUND(_xlfn.NUMBERVALUE(M594),-0.1),'LIST FISCAL YEAR DAYS'!$E$2:$F$2000,2,FALSE),"mm/dd/yyyy")</f>
        <v>11/29/2025</v>
      </c>
      <c r="P594" s="25">
        <v>133.72659301757813</v>
      </c>
      <c r="Q594" s="25">
        <v>18.822746276855469</v>
      </c>
      <c r="R594" s="9"/>
    </row>
    <row r="595" spans="1:18" x14ac:dyDescent="0.25">
      <c r="A595" s="9">
        <v>129548803</v>
      </c>
      <c r="B595" s="9"/>
      <c r="C595" s="9" t="s">
        <v>7</v>
      </c>
      <c r="D595" s="9" t="s">
        <v>980</v>
      </c>
      <c r="E595" s="9" t="s">
        <v>938</v>
      </c>
      <c r="F595" s="25">
        <v>190312.953125</v>
      </c>
      <c r="G595" s="25">
        <v>2104964</v>
      </c>
      <c r="H595" s="25">
        <v>521598</v>
      </c>
      <c r="I595" s="25">
        <v>2073219.25</v>
      </c>
      <c r="J595" s="25">
        <v>51630.2265625</v>
      </c>
      <c r="K595" s="25">
        <v>55.140239715576172</v>
      </c>
      <c r="L595" s="25">
        <v>42.946044921875</v>
      </c>
      <c r="M595" s="25">
        <f t="shared" si="20"/>
        <v>98.086284637451172</v>
      </c>
      <c r="N595" s="52" t="str">
        <f t="shared" ca="1" si="19"/>
        <v>Out</v>
      </c>
      <c r="O595" s="52" t="str">
        <f>TEXT(VLOOKUP(ROUND(_xlfn.NUMBERVALUE(M595),-0.1),'LIST FISCAL YEAR DAYS'!$E$2:$F$2000,2,FALSE),"mm/dd/yyyy")</f>
        <v>10/06/2025</v>
      </c>
      <c r="P595" s="25"/>
      <c r="Q595" s="25"/>
      <c r="R595" s="9"/>
    </row>
    <row r="596" spans="1:18" x14ac:dyDescent="0.25">
      <c r="A596" s="9">
        <v>108079004</v>
      </c>
      <c r="B596" s="9"/>
      <c r="C596" s="9" t="s">
        <v>327</v>
      </c>
      <c r="D596" s="9" t="s">
        <v>980</v>
      </c>
      <c r="E596" s="9" t="s">
        <v>935</v>
      </c>
      <c r="F596" s="25">
        <v>68706.8984375</v>
      </c>
      <c r="G596" s="25">
        <v>1169821.25</v>
      </c>
      <c r="H596" s="25">
        <v>250574.84375</v>
      </c>
      <c r="I596" s="25">
        <v>1181470.875</v>
      </c>
      <c r="J596" s="25">
        <v>23650.138671875</v>
      </c>
      <c r="K596" s="25">
        <v>67.949661254882813</v>
      </c>
      <c r="L596" s="25">
        <v>191.61451721191406</v>
      </c>
      <c r="M596" s="25">
        <f t="shared" si="20"/>
        <v>259.56417846679688</v>
      </c>
      <c r="N596" s="52">
        <f t="shared" ca="1" si="19"/>
        <v>139.56417846679688</v>
      </c>
      <c r="O596" s="52" t="str">
        <f>TEXT(VLOOKUP(ROUND(_xlfn.NUMBERVALUE(M596),-0.1),'LIST FISCAL YEAR DAYS'!$E$2:$F$2000,2,FALSE),"mm/dd/yyyy")</f>
        <v>03/17/2026</v>
      </c>
      <c r="P596" s="25">
        <v>114.55161285400391</v>
      </c>
      <c r="Q596" s="25">
        <v>14.84205436706543</v>
      </c>
      <c r="R596" s="9"/>
    </row>
    <row r="597" spans="1:18" x14ac:dyDescent="0.25">
      <c r="A597" s="9">
        <v>117417202</v>
      </c>
      <c r="B597" s="9"/>
      <c r="C597" s="9" t="s">
        <v>268</v>
      </c>
      <c r="D597" s="9" t="s">
        <v>980</v>
      </c>
      <c r="E597" s="9" t="s">
        <v>935</v>
      </c>
      <c r="F597" s="25">
        <v>882038.6875</v>
      </c>
      <c r="G597" s="25">
        <v>10363676</v>
      </c>
      <c r="H597" s="25">
        <v>3084629.75</v>
      </c>
      <c r="I597" s="25">
        <v>10539405</v>
      </c>
      <c r="J597" s="25">
        <v>284013.15625</v>
      </c>
      <c r="K597" s="25">
        <v>75.590293884277344</v>
      </c>
      <c r="L597" s="25">
        <v>119.13553619384766</v>
      </c>
      <c r="M597" s="25">
        <f t="shared" si="20"/>
        <v>194.725830078125</v>
      </c>
      <c r="N597" s="52">
        <f t="shared" ref="N597:N609" ca="1" si="21">IF(M597-$N$2&gt;0,M597-$N$2,"Out")</f>
        <v>74.725830078125</v>
      </c>
      <c r="O597" s="52" t="str">
        <f>TEXT(VLOOKUP(ROUND(_xlfn.NUMBERVALUE(M597),-0.1),'LIST FISCAL YEAR DAYS'!$E$2:$F$2000,2,FALSE),"mm/dd/yyyy")</f>
        <v>01/11/2026</v>
      </c>
      <c r="P597" s="25">
        <v>85.349502563476563</v>
      </c>
      <c r="Q597" s="25">
        <v>10.585352897644043</v>
      </c>
      <c r="R597" s="9"/>
    </row>
    <row r="598" spans="1:18" x14ac:dyDescent="0.25">
      <c r="A598" s="9">
        <v>104378003</v>
      </c>
      <c r="B598" s="9"/>
      <c r="C598" s="9" t="s">
        <v>16</v>
      </c>
      <c r="D598" s="9" t="s">
        <v>980</v>
      </c>
      <c r="E598" s="9" t="s">
        <v>933</v>
      </c>
      <c r="F598" s="25">
        <v>180768</v>
      </c>
      <c r="G598" s="25">
        <v>1687764.625</v>
      </c>
      <c r="H598" s="25">
        <v>506960.40625</v>
      </c>
      <c r="I598" s="25">
        <v>1474181.375</v>
      </c>
      <c r="J598" s="25">
        <v>70721.515625</v>
      </c>
      <c r="K598" s="25">
        <v>108.94200897216797</v>
      </c>
      <c r="L598" s="25">
        <v>85.109725952148438</v>
      </c>
      <c r="M598" s="25">
        <f t="shared" si="20"/>
        <v>194.05173492431641</v>
      </c>
      <c r="N598" s="52">
        <f t="shared" ca="1" si="21"/>
        <v>74.051734924316406</v>
      </c>
      <c r="O598" s="52" t="str">
        <f>TEXT(VLOOKUP(ROUND(_xlfn.NUMBERVALUE(M598),-0.1),'LIST FISCAL YEAR DAYS'!$E$2:$F$2000,2,FALSE),"mm/dd/yyyy")</f>
        <v>01/10/2026</v>
      </c>
      <c r="P598" s="25">
        <v>112.24671173095703</v>
      </c>
      <c r="Q598" s="25">
        <v>15.547432899475098</v>
      </c>
      <c r="R598" s="9"/>
    </row>
    <row r="599" spans="1:18" x14ac:dyDescent="0.25">
      <c r="A599" s="9">
        <v>114069103</v>
      </c>
      <c r="B599" s="9"/>
      <c r="C599" s="9" t="s">
        <v>189</v>
      </c>
      <c r="D599" s="9" t="s">
        <v>980</v>
      </c>
      <c r="E599" s="9" t="s">
        <v>938</v>
      </c>
      <c r="F599" s="25">
        <v>616782.4375</v>
      </c>
      <c r="G599" s="25">
        <v>5901663.5</v>
      </c>
      <c r="H599" s="25">
        <v>2920593.5</v>
      </c>
      <c r="I599" s="25">
        <v>5895435.5</v>
      </c>
      <c r="J599" s="25">
        <v>332013.4375</v>
      </c>
      <c r="K599" s="25">
        <v>235.67984008789063</v>
      </c>
      <c r="L599" s="25">
        <v>103.63767242431641</v>
      </c>
      <c r="M599" s="25">
        <f t="shared" si="20"/>
        <v>339.31751251220703</v>
      </c>
      <c r="N599" s="52">
        <f t="shared" ca="1" si="21"/>
        <v>219.31751251220703</v>
      </c>
      <c r="O599" s="52" t="str">
        <f>TEXT(VLOOKUP(ROUND(_xlfn.NUMBERVALUE(M599),-0.1),'LIST FISCAL YEAR DAYS'!$E$2:$F$2000,2,FALSE),"mm/dd/yyyy")</f>
        <v>06/04/2026</v>
      </c>
      <c r="P599" s="25">
        <v>71.732696533203125</v>
      </c>
      <c r="Q599" s="25">
        <v>8.3346719741821289</v>
      </c>
      <c r="R599" s="9"/>
    </row>
    <row r="600" spans="1:18" x14ac:dyDescent="0.25">
      <c r="A600" s="9">
        <v>120488603</v>
      </c>
      <c r="B600" s="9"/>
      <c r="C600" s="9" t="s">
        <v>200</v>
      </c>
      <c r="D600" s="9" t="s">
        <v>980</v>
      </c>
      <c r="E600" s="9" t="s">
        <v>938</v>
      </c>
      <c r="F600" s="25">
        <v>314364</v>
      </c>
      <c r="G600" s="25">
        <v>3141680.25</v>
      </c>
      <c r="H600" s="25">
        <v>1094908.5</v>
      </c>
      <c r="I600" s="25">
        <v>3299624.5</v>
      </c>
      <c r="J600" s="25">
        <v>134985.515625</v>
      </c>
      <c r="K600" s="25">
        <v>170.25192260742188</v>
      </c>
      <c r="L600" s="25">
        <v>116.03750610351563</v>
      </c>
      <c r="M600" s="25">
        <f t="shared" si="20"/>
        <v>286.2894287109375</v>
      </c>
      <c r="N600" s="52">
        <f t="shared" ca="1" si="21"/>
        <v>166.2894287109375</v>
      </c>
      <c r="O600" s="52" t="str">
        <f>TEXT(VLOOKUP(ROUND(_xlfn.NUMBERVALUE(M600),-0.1),'LIST FISCAL YEAR DAYS'!$E$2:$F$2000,2,FALSE),"mm/dd/yyyy")</f>
        <v>04/12/2026</v>
      </c>
      <c r="P600" s="25">
        <v>90.789054870605469</v>
      </c>
      <c r="Q600" s="25">
        <v>14.155818939208984</v>
      </c>
      <c r="R600" s="9"/>
    </row>
    <row r="601" spans="1:18" x14ac:dyDescent="0.25">
      <c r="A601" s="9">
        <v>108569103</v>
      </c>
      <c r="B601" s="9"/>
      <c r="C601" s="9" t="s">
        <v>375</v>
      </c>
      <c r="D601" s="9" t="s">
        <v>980</v>
      </c>
      <c r="E601" s="9" t="s">
        <v>936</v>
      </c>
      <c r="F601" s="25">
        <v>172878.90625</v>
      </c>
      <c r="G601" s="25">
        <v>2457400.5</v>
      </c>
      <c r="H601" s="25">
        <v>597805.0625</v>
      </c>
      <c r="I601" s="25">
        <v>2438904.25</v>
      </c>
      <c r="J601" s="25">
        <v>53761.8515625</v>
      </c>
      <c r="K601" s="25">
        <v>70.758445739746094</v>
      </c>
      <c r="L601" s="25">
        <v>213.8927001953125</v>
      </c>
      <c r="M601" s="25">
        <f t="shared" si="20"/>
        <v>284.65114593505859</v>
      </c>
      <c r="N601" s="52">
        <f t="shared" ca="1" si="21"/>
        <v>164.65114593505859</v>
      </c>
      <c r="O601" s="52" t="str">
        <f>TEXT(VLOOKUP(ROUND(_xlfn.NUMBERVALUE(M601),-0.1),'LIST FISCAL YEAR DAYS'!$E$2:$F$2000,2,FALSE),"mm/dd/yyyy")</f>
        <v>04/11/2026</v>
      </c>
      <c r="P601" s="25">
        <v>64.439201354980469</v>
      </c>
      <c r="Q601" s="25">
        <v>8.1449365615844727</v>
      </c>
      <c r="R601" s="9"/>
    </row>
    <row r="602" spans="1:18" x14ac:dyDescent="0.25">
      <c r="A602" s="9">
        <v>123469303</v>
      </c>
      <c r="B602" s="9"/>
      <c r="C602" s="9" t="s">
        <v>207</v>
      </c>
      <c r="D602" s="9" t="s">
        <v>980</v>
      </c>
      <c r="E602" s="9" t="s">
        <v>940</v>
      </c>
      <c r="F602" s="25">
        <v>330168</v>
      </c>
      <c r="G602" s="25">
        <v>3381635.25</v>
      </c>
      <c r="H602" s="25">
        <v>2672943</v>
      </c>
      <c r="I602" s="25">
        <v>3272740.5</v>
      </c>
      <c r="J602" s="25">
        <v>321047.5</v>
      </c>
      <c r="K602" s="25">
        <v>263.94314575195313</v>
      </c>
      <c r="L602" s="25">
        <v>10.814355850219727</v>
      </c>
      <c r="M602" s="25">
        <f t="shared" si="20"/>
        <v>274.75750160217285</v>
      </c>
      <c r="N602" s="52">
        <f t="shared" ca="1" si="21"/>
        <v>154.75750160217285</v>
      </c>
      <c r="O602" s="52" t="str">
        <f>TEXT(VLOOKUP(ROUND(_xlfn.NUMBERVALUE(M602),-0.1),'LIST FISCAL YEAR DAYS'!$E$2:$F$2000,2,FALSE),"mm/dd/yyyy")</f>
        <v>04/01/2026</v>
      </c>
      <c r="P602" s="25">
        <v>75.805267333984375</v>
      </c>
      <c r="Q602" s="25">
        <v>7.5770769119262695</v>
      </c>
      <c r="R602" s="9"/>
    </row>
    <row r="603" spans="1:18" x14ac:dyDescent="0.25">
      <c r="A603" s="9">
        <v>103029902</v>
      </c>
      <c r="B603" s="9"/>
      <c r="C603" s="9" t="s">
        <v>419</v>
      </c>
      <c r="D603" s="9" t="s">
        <v>980</v>
      </c>
      <c r="E603" s="9" t="s">
        <v>932</v>
      </c>
      <c r="F603" s="25">
        <v>833092.1875</v>
      </c>
      <c r="G603" s="25">
        <v>8134632.5</v>
      </c>
      <c r="H603" s="25">
        <v>2214721</v>
      </c>
      <c r="I603" s="25">
        <v>8247533</v>
      </c>
      <c r="J603" s="25">
        <v>298182.28125</v>
      </c>
      <c r="K603" s="25">
        <v>157.66816711425781</v>
      </c>
      <c r="L603" s="25">
        <v>41.66534423828125</v>
      </c>
      <c r="M603" s="25">
        <f t="shared" si="20"/>
        <v>199.33351135253906</v>
      </c>
      <c r="N603" s="52">
        <f t="shared" ca="1" si="21"/>
        <v>79.333511352539063</v>
      </c>
      <c r="O603" s="52" t="str">
        <f>TEXT(VLOOKUP(ROUND(_xlfn.NUMBERVALUE(M603),-0.1),'LIST FISCAL YEAR DAYS'!$E$2:$F$2000,2,FALSE),"mm/dd/yyyy")</f>
        <v>01/15/2026</v>
      </c>
      <c r="P603" s="25">
        <v>55.839729309082031</v>
      </c>
      <c r="Q603" s="25">
        <v>6.7612781524658203</v>
      </c>
      <c r="R603" s="9"/>
    </row>
    <row r="604" spans="1:18" x14ac:dyDescent="0.25">
      <c r="A604" s="9">
        <v>117089003</v>
      </c>
      <c r="B604" s="9"/>
      <c r="C604" s="9" t="s">
        <v>92</v>
      </c>
      <c r="D604" s="9" t="s">
        <v>980</v>
      </c>
      <c r="E604" s="9" t="s">
        <v>939</v>
      </c>
      <c r="F604" s="25">
        <v>189852.15625</v>
      </c>
      <c r="G604" s="25">
        <v>2421235</v>
      </c>
      <c r="H604" s="25">
        <v>652985.125</v>
      </c>
      <c r="I604" s="25">
        <v>2236912.5</v>
      </c>
      <c r="J604" s="25">
        <v>76156.640625</v>
      </c>
      <c r="K604" s="25">
        <v>127.17070770263672</v>
      </c>
      <c r="L604" s="25">
        <v>141.73487854003906</v>
      </c>
      <c r="M604" s="25">
        <f t="shared" si="20"/>
        <v>268.90558624267578</v>
      </c>
      <c r="N604" s="52">
        <f t="shared" ca="1" si="21"/>
        <v>148.90558624267578</v>
      </c>
      <c r="O604" s="52" t="str">
        <f>TEXT(VLOOKUP(ROUND(_xlfn.NUMBERVALUE(M604),-0.1),'LIST FISCAL YEAR DAYS'!$E$2:$F$2000,2,FALSE),"mm/dd/yyyy")</f>
        <v>03/26/2026</v>
      </c>
      <c r="P604" s="25">
        <v>73.950920104980469</v>
      </c>
      <c r="Q604" s="25">
        <v>9.5455551147460938</v>
      </c>
      <c r="R604" s="9"/>
    </row>
    <row r="605" spans="1:18" x14ac:dyDescent="0.25">
      <c r="A605" s="9">
        <v>118409203</v>
      </c>
      <c r="B605" s="9"/>
      <c r="C605" s="9" t="s">
        <v>165</v>
      </c>
      <c r="D605" s="9" t="s">
        <v>980</v>
      </c>
      <c r="E605" s="9" t="s">
        <v>939</v>
      </c>
      <c r="F605" s="25">
        <v>326021.40625</v>
      </c>
      <c r="G605" s="25">
        <v>2774351.5</v>
      </c>
      <c r="H605" s="25">
        <v>1098867.5</v>
      </c>
      <c r="I605" s="25">
        <v>2363924</v>
      </c>
      <c r="J605" s="25">
        <v>113372.453125</v>
      </c>
      <c r="K605" s="25">
        <v>164.72250366210938</v>
      </c>
      <c r="L605" s="25">
        <v>37.518692016601563</v>
      </c>
      <c r="M605" s="25">
        <f t="shared" si="20"/>
        <v>202.24119567871094</v>
      </c>
      <c r="N605" s="52">
        <f t="shared" ca="1" si="21"/>
        <v>82.241195678710938</v>
      </c>
      <c r="O605" s="52" t="str">
        <f>TEXT(VLOOKUP(ROUND(_xlfn.NUMBERVALUE(M605),-0.1),'LIST FISCAL YEAR DAYS'!$E$2:$F$2000,2,FALSE),"mm/dd/yyyy")</f>
        <v>01/18/2026</v>
      </c>
      <c r="P605" s="25">
        <v>69.167976379394531</v>
      </c>
      <c r="Q605" s="25">
        <v>8.569854736328125</v>
      </c>
      <c r="R605" s="9"/>
    </row>
    <row r="606" spans="1:18" x14ac:dyDescent="0.25">
      <c r="A606" s="9">
        <v>118409302</v>
      </c>
      <c r="B606" s="9"/>
      <c r="C606" s="9" t="s">
        <v>203</v>
      </c>
      <c r="D606" s="9" t="s">
        <v>980</v>
      </c>
      <c r="E606" s="9" t="s">
        <v>939</v>
      </c>
      <c r="F606" s="25">
        <v>896766.4375</v>
      </c>
      <c r="G606" s="25">
        <v>11047654</v>
      </c>
      <c r="H606" s="25">
        <v>2634145.75</v>
      </c>
      <c r="I606" s="25">
        <v>11681080</v>
      </c>
      <c r="J606" s="25">
        <v>240716.5625</v>
      </c>
      <c r="K606" s="25">
        <v>124.11465454101563</v>
      </c>
      <c r="L606" s="25">
        <v>109.24192047119141</v>
      </c>
      <c r="M606" s="25">
        <f t="shared" si="20"/>
        <v>233.35657501220703</v>
      </c>
      <c r="N606" s="52">
        <f t="shared" ca="1" si="21"/>
        <v>113.35657501220703</v>
      </c>
      <c r="O606" s="52" t="str">
        <f>TEXT(VLOOKUP(ROUND(_xlfn.NUMBERVALUE(M606),-0.1),'LIST FISCAL YEAR DAYS'!$E$2:$F$2000,2,FALSE),"mm/dd/yyyy")</f>
        <v>02/18/2026</v>
      </c>
      <c r="P606" s="25"/>
      <c r="Q606" s="25"/>
      <c r="R606" s="9"/>
    </row>
    <row r="607" spans="1:18" x14ac:dyDescent="0.25">
      <c r="A607" s="9">
        <v>114069353</v>
      </c>
      <c r="B607" s="9"/>
      <c r="C607" s="9" t="s">
        <v>367</v>
      </c>
      <c r="D607" s="9" t="s">
        <v>980</v>
      </c>
      <c r="E607" s="9" t="s">
        <v>938</v>
      </c>
      <c r="F607" s="25">
        <v>171359.84375</v>
      </c>
      <c r="G607" s="25">
        <v>1161561.375</v>
      </c>
      <c r="H607" s="25">
        <v>878667.375</v>
      </c>
      <c r="I607" s="25">
        <v>1051954.875</v>
      </c>
      <c r="J607" s="25">
        <v>110679.53125</v>
      </c>
      <c r="K607" s="25">
        <v>249.47195434570313</v>
      </c>
      <c r="L607" s="25">
        <v>146.89714050292969</v>
      </c>
      <c r="M607" s="25">
        <f t="shared" si="20"/>
        <v>396.36909484863281</v>
      </c>
      <c r="N607" s="52">
        <f t="shared" ca="1" si="21"/>
        <v>276.36909484863281</v>
      </c>
      <c r="O607" s="52" t="str">
        <f>TEXT(VLOOKUP(ROUND(_xlfn.NUMBERVALUE(M607),-0.1),'LIST FISCAL YEAR DAYS'!$E$2:$F$2000,2,FALSE),"mm/dd/yyyy")</f>
        <v>07/31/2026</v>
      </c>
      <c r="P607" s="25">
        <v>70.273017883300781</v>
      </c>
      <c r="Q607" s="25">
        <v>7.220761775970459</v>
      </c>
      <c r="R607" s="9"/>
    </row>
    <row r="608" spans="1:18" x14ac:dyDescent="0.25">
      <c r="A608" s="9">
        <v>112679002</v>
      </c>
      <c r="B608" s="9"/>
      <c r="C608" s="9" t="s">
        <v>177</v>
      </c>
      <c r="D608" s="9" t="s">
        <v>980</v>
      </c>
      <c r="E608" s="9" t="s">
        <v>937</v>
      </c>
      <c r="F608" s="25">
        <v>1429886.5</v>
      </c>
      <c r="G608" s="25">
        <v>26413742</v>
      </c>
      <c r="H608" s="25">
        <v>5478318</v>
      </c>
      <c r="I608" s="25">
        <v>27795408</v>
      </c>
      <c r="J608" s="25">
        <v>497039.1875</v>
      </c>
      <c r="K608" s="25">
        <v>61.871131896972656</v>
      </c>
      <c r="L608" s="25">
        <v>104.02122497558594</v>
      </c>
      <c r="M608" s="25">
        <f t="shared" si="20"/>
        <v>165.89235687255859</v>
      </c>
      <c r="N608" s="52">
        <f t="shared" ca="1" si="21"/>
        <v>45.892356872558594</v>
      </c>
      <c r="O608" s="52" t="str">
        <f>TEXT(VLOOKUP(ROUND(_xlfn.NUMBERVALUE(M608),-0.1),'LIST FISCAL YEAR DAYS'!$E$2:$F$2000,2,FALSE),"mm/dd/yyyy")</f>
        <v>12/13/2025</v>
      </c>
      <c r="P608" s="25">
        <v>72.774444580078125</v>
      </c>
      <c r="Q608" s="25">
        <v>10.040620803833008</v>
      </c>
      <c r="R608" s="9"/>
    </row>
    <row r="609" spans="1:18" x14ac:dyDescent="0.25">
      <c r="A609" s="9">
        <v>112679403</v>
      </c>
      <c r="B609" s="9"/>
      <c r="C609" s="9" t="s">
        <v>343</v>
      </c>
      <c r="D609" s="9" t="s">
        <v>980</v>
      </c>
      <c r="E609" s="9" t="s">
        <v>937</v>
      </c>
      <c r="F609" s="25">
        <v>279548.84375</v>
      </c>
      <c r="G609" s="25">
        <v>2299305</v>
      </c>
      <c r="H609" s="25">
        <v>1285087.625</v>
      </c>
      <c r="I609" s="25">
        <v>2142092.25</v>
      </c>
      <c r="J609" s="25">
        <v>180583.75</v>
      </c>
      <c r="K609" s="25">
        <v>259.98397827148438</v>
      </c>
      <c r="L609" s="25">
        <v>79.861030578613281</v>
      </c>
      <c r="M609" s="25">
        <f t="shared" si="20"/>
        <v>339.84500885009766</v>
      </c>
      <c r="N609" s="52">
        <f t="shared" ca="1" si="21"/>
        <v>219.84500885009766</v>
      </c>
      <c r="O609" s="52" t="str">
        <f>TEXT(VLOOKUP(ROUND(_xlfn.NUMBERVALUE(M609),-0.1),'LIST FISCAL YEAR DAYS'!$E$2:$F$2000,2,FALSE),"mm/dd/yyyy")</f>
        <v>06/05/2026</v>
      </c>
      <c r="P609" s="25">
        <v>75.523139953613281</v>
      </c>
      <c r="Q609" s="25">
        <v>8.42742919921875</v>
      </c>
      <c r="R609" s="9"/>
    </row>
    <row r="610" spans="1:18" x14ac:dyDescent="0.25">
      <c r="A610" s="2">
        <v>107658903</v>
      </c>
      <c r="B610" s="9"/>
      <c r="C610" s="9" t="s">
        <v>430</v>
      </c>
      <c r="D610" s="9" t="s">
        <v>980</v>
      </c>
      <c r="E610" s="9" t="s">
        <v>931</v>
      </c>
      <c r="F610" s="25">
        <v>285349.0625</v>
      </c>
      <c r="G610" s="25">
        <v>3365537.25</v>
      </c>
      <c r="H610" s="25">
        <v>927706.875</v>
      </c>
      <c r="I610" s="25">
        <v>3230959.5</v>
      </c>
      <c r="J610" s="25">
        <v>98029.46875</v>
      </c>
      <c r="K610" s="25">
        <v>113.53173828125</v>
      </c>
      <c r="L610" s="25">
        <v>44.988204956054688</v>
      </c>
      <c r="M610" s="25">
        <f t="shared" ref="M610" si="22">K610+L610</f>
        <v>158.51994323730469</v>
      </c>
      <c r="N610" s="52">
        <f t="shared" ref="N610" ca="1" si="23">IF(M610-$N$2&gt;0,M610-$N$2,"Out")</f>
        <v>38.519943237304688</v>
      </c>
      <c r="O610" s="52" t="str">
        <f>TEXT(VLOOKUP(ROUND(_xlfn.NUMBERVALUE(M610),-0.1),'LIST FISCAL YEAR DAYS'!$E$2:$F$2000,2,FALSE),"mm/dd/yyyy")</f>
        <v>12/06/2025</v>
      </c>
      <c r="P610" s="25">
        <v>71.155242919921875</v>
      </c>
      <c r="Q610" s="25">
        <v>7.0641951560974121</v>
      </c>
      <c r="R610" s="9"/>
    </row>
    <row r="611" spans="1:18" x14ac:dyDescent="0.25">
      <c r="A611" s="9"/>
      <c r="B611" s="9"/>
      <c r="C611" s="9"/>
      <c r="D611" s="9"/>
      <c r="E611" s="9"/>
      <c r="F611" s="9"/>
      <c r="G611" s="9"/>
      <c r="H611" s="9"/>
      <c r="I611" s="9"/>
      <c r="J611" s="9"/>
      <c r="K611" s="9"/>
      <c r="L611" s="9"/>
      <c r="M611" s="9"/>
      <c r="N611" s="9"/>
      <c r="O611" s="9"/>
      <c r="P611" s="9"/>
      <c r="Q611" s="9"/>
    </row>
    <row r="612" spans="1:18" x14ac:dyDescent="0.25">
      <c r="L612" s="68"/>
    </row>
    <row r="613" spans="1:18" x14ac:dyDescent="0.25">
      <c r="L613" s="68"/>
    </row>
  </sheetData>
  <sortState xmlns:xlrd2="http://schemas.microsoft.com/office/spreadsheetml/2017/richdata2" ref="A11:N609">
    <sortCondition ref="D11:D609"/>
    <sortCondition ref="N11:N609"/>
  </sortState>
  <mergeCells count="10">
    <mergeCell ref="K6:O6"/>
    <mergeCell ref="E9:E10"/>
    <mergeCell ref="C9:D10"/>
    <mergeCell ref="J9:J10"/>
    <mergeCell ref="I9:I10"/>
    <mergeCell ref="H9:H10"/>
    <mergeCell ref="G9:G10"/>
    <mergeCell ref="F9:F10"/>
    <mergeCell ref="N10:O10"/>
    <mergeCell ref="K9:O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1179-C250-41A4-8279-67277747B7F9}">
  <sheetPr>
    <pageSetUpPr fitToPage="1"/>
  </sheetPr>
  <dimension ref="A1:E21"/>
  <sheetViews>
    <sheetView workbookViewId="0">
      <selection activeCell="D10" sqref="D10"/>
    </sheetView>
  </sheetViews>
  <sheetFormatPr defaultColWidth="8.88671875" defaultRowHeight="13.8" x14ac:dyDescent="0.25"/>
  <cols>
    <col min="1" max="1" width="5.6640625" style="2" customWidth="1"/>
    <col min="2" max="2" width="27.33203125" style="2" bestFit="1" customWidth="1"/>
    <col min="3" max="3" width="27.33203125" style="2" customWidth="1"/>
    <col min="4" max="4" width="83.109375" style="2" customWidth="1"/>
    <col min="5" max="5" width="5.6640625" style="2" customWidth="1"/>
    <col min="6" max="16384" width="8.88671875" style="2"/>
  </cols>
  <sheetData>
    <row r="1" spans="1:5" x14ac:dyDescent="0.25">
      <c r="B1" s="9"/>
      <c r="C1" s="9"/>
      <c r="D1" s="9"/>
    </row>
    <row r="2" spans="1:5" ht="56.4" customHeight="1" x14ac:dyDescent="0.25">
      <c r="A2" s="9"/>
      <c r="B2" s="159" t="s">
        <v>986</v>
      </c>
      <c r="C2" s="159"/>
      <c r="D2" s="159"/>
      <c r="E2" s="9"/>
    </row>
    <row r="3" spans="1:5" ht="15.6" x14ac:dyDescent="0.3">
      <c r="A3" s="9"/>
      <c r="B3" s="160" t="s">
        <v>977</v>
      </c>
      <c r="C3" s="160"/>
      <c r="D3" s="160"/>
      <c r="E3" s="9"/>
    </row>
    <row r="4" spans="1:5" x14ac:dyDescent="0.25">
      <c r="A4" s="9"/>
      <c r="B4" s="31" t="s">
        <v>915</v>
      </c>
      <c r="C4" s="31" t="s">
        <v>917</v>
      </c>
      <c r="D4" s="31" t="s">
        <v>914</v>
      </c>
      <c r="E4" s="9"/>
    </row>
    <row r="5" spans="1:5" ht="60.6" customHeight="1" x14ac:dyDescent="0.25">
      <c r="A5" s="9"/>
      <c r="B5" s="27" t="s">
        <v>913</v>
      </c>
      <c r="C5" s="26" t="s">
        <v>918</v>
      </c>
      <c r="D5" s="37" t="s">
        <v>967</v>
      </c>
      <c r="E5" s="9"/>
    </row>
    <row r="6" spans="1:5" ht="76.95" customHeight="1" x14ac:dyDescent="0.25">
      <c r="A6" s="9"/>
      <c r="B6" s="34" t="s">
        <v>916</v>
      </c>
      <c r="C6" s="32" t="s">
        <v>919</v>
      </c>
      <c r="D6" s="38" t="s">
        <v>968</v>
      </c>
      <c r="E6" s="9"/>
    </row>
    <row r="7" spans="1:5" ht="15.6" x14ac:dyDescent="0.3">
      <c r="A7" s="9"/>
      <c r="B7" s="160" t="s">
        <v>978</v>
      </c>
      <c r="C7" s="160"/>
      <c r="D7" s="160"/>
      <c r="E7" s="9"/>
    </row>
    <row r="8" spans="1:5" x14ac:dyDescent="0.25">
      <c r="A8" s="9"/>
      <c r="B8" s="31" t="s">
        <v>915</v>
      </c>
      <c r="C8" s="31" t="s">
        <v>917</v>
      </c>
      <c r="D8" s="31" t="s">
        <v>914</v>
      </c>
      <c r="E8" s="9"/>
    </row>
    <row r="9" spans="1:5" ht="82.8" x14ac:dyDescent="0.25">
      <c r="A9" s="9"/>
      <c r="B9" s="33" t="s">
        <v>920</v>
      </c>
      <c r="C9" s="26" t="s">
        <v>918</v>
      </c>
      <c r="D9" s="35" t="s">
        <v>976</v>
      </c>
      <c r="E9" s="9"/>
    </row>
    <row r="10" spans="1:5" ht="87" customHeight="1" x14ac:dyDescent="0.25">
      <c r="A10" s="9"/>
      <c r="B10" s="34" t="s">
        <v>921</v>
      </c>
      <c r="C10" s="32" t="s">
        <v>918</v>
      </c>
      <c r="D10" s="36" t="s">
        <v>1906</v>
      </c>
      <c r="E10" s="9"/>
    </row>
    <row r="11" spans="1:5" ht="82.8" x14ac:dyDescent="0.25">
      <c r="A11" s="9"/>
      <c r="B11" s="33" t="s">
        <v>922</v>
      </c>
      <c r="C11" s="26" t="s">
        <v>918</v>
      </c>
      <c r="D11" s="35" t="s">
        <v>969</v>
      </c>
      <c r="E11" s="9"/>
    </row>
    <row r="12" spans="1:5" ht="82.95" customHeight="1" x14ac:dyDescent="0.25">
      <c r="A12" s="9"/>
      <c r="B12" s="34" t="s">
        <v>923</v>
      </c>
      <c r="C12" s="32" t="s">
        <v>918</v>
      </c>
      <c r="D12" s="36" t="s">
        <v>970</v>
      </c>
      <c r="E12" s="9"/>
    </row>
    <row r="13" spans="1:5" ht="87.6" customHeight="1" x14ac:dyDescent="0.25">
      <c r="A13" s="9"/>
      <c r="B13" s="33" t="s">
        <v>924</v>
      </c>
      <c r="C13" s="26" t="s">
        <v>925</v>
      </c>
      <c r="D13" s="35" t="s">
        <v>971</v>
      </c>
      <c r="E13" s="9"/>
    </row>
    <row r="14" spans="1:5" ht="89.4" customHeight="1" x14ac:dyDescent="0.25">
      <c r="A14" s="9"/>
      <c r="B14" s="34" t="s">
        <v>926</v>
      </c>
      <c r="C14" s="32" t="s">
        <v>919</v>
      </c>
      <c r="D14" s="36" t="s">
        <v>972</v>
      </c>
      <c r="E14" s="9"/>
    </row>
    <row r="15" spans="1:5" ht="90.75" customHeight="1" x14ac:dyDescent="0.25">
      <c r="A15" s="9"/>
      <c r="B15" s="33" t="s">
        <v>927</v>
      </c>
      <c r="C15" s="26" t="s">
        <v>919</v>
      </c>
      <c r="D15" s="35" t="s">
        <v>973</v>
      </c>
      <c r="E15" s="9"/>
    </row>
    <row r="16" spans="1:5" ht="75" customHeight="1" x14ac:dyDescent="0.25">
      <c r="A16" s="9"/>
      <c r="B16" s="39" t="s">
        <v>928</v>
      </c>
      <c r="C16" s="40" t="s">
        <v>929</v>
      </c>
      <c r="D16" s="41" t="s">
        <v>974</v>
      </c>
      <c r="E16" s="9"/>
    </row>
    <row r="17" spans="1:5" ht="15.6" x14ac:dyDescent="0.3">
      <c r="A17" s="9"/>
      <c r="B17" s="160" t="s">
        <v>979</v>
      </c>
      <c r="C17" s="160"/>
      <c r="D17" s="160"/>
      <c r="E17" s="9"/>
    </row>
    <row r="18" spans="1:5" x14ac:dyDescent="0.25">
      <c r="A18" s="9"/>
      <c r="B18" s="31" t="s">
        <v>915</v>
      </c>
      <c r="C18" s="31" t="s">
        <v>917</v>
      </c>
      <c r="D18" s="31" t="s">
        <v>914</v>
      </c>
      <c r="E18" s="9"/>
    </row>
    <row r="19" spans="1:5" ht="110.25" customHeight="1" x14ac:dyDescent="0.25">
      <c r="A19" s="9"/>
      <c r="B19" s="33" t="s">
        <v>975</v>
      </c>
      <c r="C19" s="26" t="s">
        <v>925</v>
      </c>
      <c r="D19" s="35" t="s">
        <v>1741</v>
      </c>
      <c r="E19" s="9"/>
    </row>
    <row r="20" spans="1:5" ht="64.5" customHeight="1" x14ac:dyDescent="0.25">
      <c r="A20" s="9"/>
      <c r="B20" s="162" t="s">
        <v>1742</v>
      </c>
      <c r="C20" s="162"/>
      <c r="D20" s="162"/>
      <c r="E20" s="9"/>
    </row>
    <row r="21" spans="1:5" ht="27.6" customHeight="1" x14ac:dyDescent="0.25">
      <c r="A21" s="9"/>
      <c r="B21" s="161" t="s">
        <v>942</v>
      </c>
      <c r="C21" s="161"/>
      <c r="D21" s="161"/>
      <c r="E21" s="9"/>
    </row>
  </sheetData>
  <mergeCells count="6">
    <mergeCell ref="B2:D2"/>
    <mergeCell ref="B17:D17"/>
    <mergeCell ref="B3:D3"/>
    <mergeCell ref="B7:D7"/>
    <mergeCell ref="B21:D21"/>
    <mergeCell ref="B20:D20"/>
  </mergeCells>
  <printOptions horizontalCentered="1"/>
  <pageMargins left="0.25" right="0.25" top="0.75" bottom="0.75" header="0.3" footer="0.3"/>
  <pageSetup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07939-5985-4B3D-A7AC-9A5E9A1AC083}">
  <dimension ref="A1:M50"/>
  <sheetViews>
    <sheetView workbookViewId="0">
      <selection activeCell="F1" sqref="F1:F1048576"/>
    </sheetView>
  </sheetViews>
  <sheetFormatPr defaultColWidth="8.88671875" defaultRowHeight="13.8" x14ac:dyDescent="0.25"/>
  <cols>
    <col min="1" max="2" width="5.6640625" style="2" customWidth="1"/>
    <col min="3" max="3" width="30.88671875" style="2" customWidth="1"/>
    <col min="4" max="4" width="18.88671875" style="2" customWidth="1"/>
    <col min="5" max="5" width="16" style="2" bestFit="1" customWidth="1"/>
    <col min="6" max="6" width="16" style="2" hidden="1" customWidth="1"/>
    <col min="7" max="7" width="47.6640625" style="2" hidden="1" customWidth="1"/>
    <col min="8" max="8" width="5.6640625" style="2" customWidth="1"/>
    <col min="9" max="9" width="13.5546875" style="2" bestFit="1" customWidth="1"/>
    <col min="10" max="10" width="31.6640625" style="2" bestFit="1" customWidth="1"/>
    <col min="11" max="11" width="18.33203125" style="2" bestFit="1" customWidth="1"/>
    <col min="12" max="12" width="17.88671875" style="2" bestFit="1" customWidth="1"/>
    <col min="13" max="13" width="17.6640625" style="2" bestFit="1" customWidth="1"/>
    <col min="14" max="16384" width="8.88671875" style="2"/>
  </cols>
  <sheetData>
    <row r="1" spans="1:13" ht="14.4" thickBot="1" x14ac:dyDescent="0.3">
      <c r="A1" s="9"/>
      <c r="B1" s="9"/>
      <c r="C1" s="9"/>
      <c r="D1" s="9"/>
      <c r="E1" s="9"/>
      <c r="F1" s="9"/>
      <c r="G1" s="9"/>
      <c r="H1" s="9"/>
    </row>
    <row r="2" spans="1:13" ht="117.6" customHeight="1" thickTop="1" thickBot="1" x14ac:dyDescent="0.3">
      <c r="A2" s="9"/>
      <c r="B2" s="166" t="s">
        <v>1778</v>
      </c>
      <c r="C2" s="167"/>
      <c r="D2" s="167"/>
      <c r="E2" s="167"/>
      <c r="F2" s="167"/>
      <c r="G2" s="168"/>
      <c r="H2" s="9"/>
    </row>
    <row r="3" spans="1:13" ht="39" customHeight="1" thickTop="1" thickBot="1" x14ac:dyDescent="0.3">
      <c r="A3" s="9"/>
      <c r="B3" s="82" t="s">
        <v>1757</v>
      </c>
      <c r="C3" s="83"/>
      <c r="D3" s="94" t="s">
        <v>1776</v>
      </c>
      <c r="E3" s="83" t="s">
        <v>1747</v>
      </c>
      <c r="F3" s="83" t="s">
        <v>1748</v>
      </c>
      <c r="G3" s="93" t="s">
        <v>1761</v>
      </c>
      <c r="H3" s="9"/>
    </row>
    <row r="4" spans="1:13" ht="25.8" thickTop="1" thickBot="1" x14ac:dyDescent="0.45">
      <c r="A4" s="9"/>
      <c r="B4" s="169" t="s">
        <v>1749</v>
      </c>
      <c r="C4" s="170"/>
      <c r="D4" s="170"/>
      <c r="E4" s="170"/>
      <c r="F4" s="170"/>
      <c r="G4" s="171"/>
      <c r="H4" s="9"/>
    </row>
    <row r="5" spans="1:13" ht="57" customHeight="1" thickTop="1" x14ac:dyDescent="0.25">
      <c r="A5" s="9"/>
      <c r="B5" s="26">
        <v>1</v>
      </c>
      <c r="C5" s="70" t="s">
        <v>1750</v>
      </c>
      <c r="D5" s="17">
        <v>255000000</v>
      </c>
      <c r="E5" s="17">
        <v>212255376</v>
      </c>
      <c r="F5" s="17">
        <v>235838288</v>
      </c>
      <c r="G5" s="37" t="s">
        <v>1754</v>
      </c>
      <c r="H5" s="9"/>
      <c r="K5" s="68"/>
      <c r="L5" s="68"/>
      <c r="M5" s="68"/>
    </row>
    <row r="6" spans="1:13" ht="14.4" thickBot="1" x14ac:dyDescent="0.3">
      <c r="A6" s="9"/>
      <c r="B6" s="75">
        <f>B5+1</f>
        <v>2</v>
      </c>
      <c r="C6" s="76" t="s">
        <v>1762</v>
      </c>
      <c r="D6" s="153"/>
      <c r="E6" s="154">
        <v>21734220</v>
      </c>
      <c r="F6" s="154"/>
      <c r="G6" s="81"/>
      <c r="H6" s="9"/>
      <c r="K6" s="68"/>
      <c r="L6" s="68"/>
    </row>
    <row r="7" spans="1:13" ht="15" thickTop="1" thickBot="1" x14ac:dyDescent="0.3">
      <c r="A7" s="9"/>
      <c r="B7" s="26">
        <f>B6+1</f>
        <v>3</v>
      </c>
      <c r="C7" s="84" t="s">
        <v>1773</v>
      </c>
      <c r="D7" s="155">
        <f>D5</f>
        <v>255000000</v>
      </c>
      <c r="E7" s="156">
        <f>E5+E6</f>
        <v>233989596</v>
      </c>
      <c r="F7" s="156">
        <f>F5</f>
        <v>235838288</v>
      </c>
      <c r="G7" s="85"/>
      <c r="H7" s="9"/>
    </row>
    <row r="8" spans="1:13" ht="25.8" thickTop="1" thickBot="1" x14ac:dyDescent="0.3">
      <c r="A8" s="9"/>
      <c r="B8" s="163" t="s">
        <v>1751</v>
      </c>
      <c r="C8" s="164"/>
      <c r="D8" s="164"/>
      <c r="E8" s="164"/>
      <c r="F8" s="164"/>
      <c r="G8" s="165"/>
      <c r="H8" s="9"/>
      <c r="L8" s="68"/>
    </row>
    <row r="9" spans="1:13" ht="25.95" customHeight="1" thickTop="1" x14ac:dyDescent="0.25">
      <c r="A9" s="9"/>
      <c r="B9" s="26">
        <f>B7+1</f>
        <v>4</v>
      </c>
      <c r="C9" s="70" t="s">
        <v>920</v>
      </c>
      <c r="D9" s="17">
        <v>1400000000</v>
      </c>
      <c r="E9" s="17">
        <v>1234866560</v>
      </c>
      <c r="F9" s="17">
        <v>1372068224</v>
      </c>
      <c r="G9" s="37" t="s">
        <v>1754</v>
      </c>
      <c r="H9" s="9"/>
      <c r="I9" s="68"/>
      <c r="L9" s="68"/>
    </row>
    <row r="10" spans="1:13" ht="49.2" customHeight="1" x14ac:dyDescent="0.25">
      <c r="A10" s="9"/>
      <c r="B10" s="26">
        <f>B9+1</f>
        <v>5</v>
      </c>
      <c r="C10" s="27" t="s">
        <v>1755</v>
      </c>
      <c r="D10" s="157"/>
      <c r="E10" s="17">
        <v>601927744</v>
      </c>
      <c r="F10" s="17">
        <v>684909568</v>
      </c>
      <c r="G10" s="35" t="s">
        <v>1775</v>
      </c>
      <c r="H10" s="9"/>
      <c r="L10" s="68"/>
    </row>
    <row r="11" spans="1:13" x14ac:dyDescent="0.25">
      <c r="A11" s="9"/>
      <c r="B11" s="26">
        <f t="shared" ref="B11:B18" si="0">B10+1</f>
        <v>6</v>
      </c>
      <c r="C11" s="70" t="s">
        <v>923</v>
      </c>
      <c r="D11" s="26" t="s">
        <v>1777</v>
      </c>
      <c r="E11" s="71">
        <v>115783256</v>
      </c>
      <c r="F11" s="25"/>
      <c r="G11" s="9"/>
      <c r="H11" s="9"/>
      <c r="J11" s="69"/>
      <c r="K11" s="68"/>
      <c r="L11" s="68"/>
    </row>
    <row r="12" spans="1:13" x14ac:dyDescent="0.25">
      <c r="A12" s="9"/>
      <c r="B12" s="26">
        <f t="shared" si="0"/>
        <v>7</v>
      </c>
      <c r="C12" s="70" t="s">
        <v>1767</v>
      </c>
      <c r="D12" s="70"/>
      <c r="E12" s="71">
        <v>124453960</v>
      </c>
      <c r="F12" s="25"/>
      <c r="G12" s="67"/>
      <c r="H12" s="9"/>
      <c r="K12" s="68"/>
      <c r="L12" s="68"/>
    </row>
    <row r="13" spans="1:13" ht="27.6" x14ac:dyDescent="0.25">
      <c r="A13" s="9"/>
      <c r="B13" s="26">
        <f t="shared" si="0"/>
        <v>8</v>
      </c>
      <c r="C13" s="27" t="s">
        <v>1766</v>
      </c>
      <c r="D13" s="26" t="s">
        <v>1777</v>
      </c>
      <c r="E13" s="71">
        <v>9233714</v>
      </c>
      <c r="F13" s="25"/>
      <c r="G13" s="67"/>
      <c r="H13" s="9"/>
      <c r="L13" s="68"/>
    </row>
    <row r="14" spans="1:13" ht="27.6" x14ac:dyDescent="0.25">
      <c r="A14" s="9"/>
      <c r="B14" s="26">
        <f t="shared" si="0"/>
        <v>9</v>
      </c>
      <c r="C14" s="27" t="s">
        <v>1768</v>
      </c>
      <c r="D14" s="172">
        <v>21000000</v>
      </c>
      <c r="E14" s="71">
        <v>2660891</v>
      </c>
      <c r="F14" s="25"/>
      <c r="G14" s="9"/>
      <c r="H14" s="9"/>
      <c r="L14" s="68"/>
    </row>
    <row r="15" spans="1:13" ht="27.6" x14ac:dyDescent="0.25">
      <c r="A15" s="9"/>
      <c r="B15" s="26">
        <f t="shared" si="0"/>
        <v>10</v>
      </c>
      <c r="C15" s="27" t="s">
        <v>1769</v>
      </c>
      <c r="D15" s="172"/>
      <c r="E15" s="25">
        <v>15736894</v>
      </c>
      <c r="F15" s="25"/>
      <c r="G15" s="9"/>
      <c r="H15" s="9"/>
    </row>
    <row r="16" spans="1:13" x14ac:dyDescent="0.25">
      <c r="A16" s="9"/>
      <c r="B16" s="26">
        <f t="shared" si="0"/>
        <v>11</v>
      </c>
      <c r="C16" s="70" t="s">
        <v>1758</v>
      </c>
      <c r="D16" s="70"/>
      <c r="E16" s="71">
        <v>23330324</v>
      </c>
      <c r="F16" s="25"/>
      <c r="G16" s="9"/>
      <c r="H16" s="9"/>
      <c r="K16" s="68"/>
      <c r="L16" s="68"/>
    </row>
    <row r="17" spans="1:12" x14ac:dyDescent="0.25">
      <c r="A17" s="9"/>
      <c r="B17" s="26">
        <f t="shared" si="0"/>
        <v>12</v>
      </c>
      <c r="C17" s="70" t="s">
        <v>926</v>
      </c>
      <c r="D17" s="70"/>
      <c r="E17" s="71">
        <v>35140568</v>
      </c>
      <c r="F17" s="25"/>
      <c r="G17" s="9"/>
      <c r="H17" s="9"/>
      <c r="L17" s="68"/>
    </row>
    <row r="18" spans="1:12" ht="14.4" thickBot="1" x14ac:dyDescent="0.3">
      <c r="A18" s="9"/>
      <c r="B18" s="26">
        <f t="shared" si="0"/>
        <v>13</v>
      </c>
      <c r="C18" s="76" t="s">
        <v>1762</v>
      </c>
      <c r="D18" s="76"/>
      <c r="E18" s="78">
        <v>21734220</v>
      </c>
      <c r="F18" s="77"/>
      <c r="G18" s="78"/>
      <c r="H18" s="9"/>
      <c r="L18" s="68"/>
    </row>
    <row r="19" spans="1:12" ht="15" thickTop="1" thickBot="1" x14ac:dyDescent="0.3">
      <c r="A19" s="9"/>
      <c r="B19" s="86">
        <f>B18+1</f>
        <v>14</v>
      </c>
      <c r="C19" s="87" t="s">
        <v>1774</v>
      </c>
      <c r="D19" s="92">
        <f>D9+D14</f>
        <v>1421000000</v>
      </c>
      <c r="E19" s="90">
        <f>SUM(E9:E18)</f>
        <v>2184868131</v>
      </c>
      <c r="F19" s="90">
        <f>SUM(F9:F18)</f>
        <v>2056977792</v>
      </c>
      <c r="G19" s="88"/>
      <c r="H19" s="9"/>
    </row>
    <row r="20" spans="1:12" ht="49.95" customHeight="1" thickTop="1" thickBot="1" x14ac:dyDescent="0.3">
      <c r="A20" s="9"/>
      <c r="B20" s="74">
        <f>B19+1</f>
        <v>15</v>
      </c>
      <c r="C20" s="15" t="s">
        <v>1764</v>
      </c>
      <c r="D20" s="95">
        <f>D19+D7</f>
        <v>1676000000</v>
      </c>
      <c r="E20" s="72">
        <f>SUM(E9:E18)+E7</f>
        <v>2418857727</v>
      </c>
      <c r="F20" s="72">
        <v>2292816128</v>
      </c>
      <c r="G20" s="73"/>
      <c r="H20" s="9"/>
      <c r="I20" s="68"/>
    </row>
    <row r="21" spans="1:12" ht="25.8" thickTop="1" thickBot="1" x14ac:dyDescent="0.3">
      <c r="A21" s="9"/>
      <c r="B21" s="163" t="s">
        <v>1752</v>
      </c>
      <c r="C21" s="164"/>
      <c r="D21" s="164"/>
      <c r="E21" s="164"/>
      <c r="F21" s="164"/>
      <c r="G21" s="165"/>
      <c r="H21" s="9"/>
    </row>
    <row r="22" spans="1:12" ht="87.6" customHeight="1" thickTop="1" x14ac:dyDescent="0.25">
      <c r="A22" s="9"/>
      <c r="B22" s="26">
        <f>B20+1</f>
        <v>16</v>
      </c>
      <c r="C22" s="27" t="s">
        <v>1750</v>
      </c>
      <c r="D22" s="70"/>
      <c r="E22" s="71">
        <v>212255376</v>
      </c>
      <c r="F22" s="71">
        <v>235838288</v>
      </c>
      <c r="G22" s="37" t="s">
        <v>1756</v>
      </c>
      <c r="H22" s="9"/>
      <c r="L22" s="68"/>
    </row>
    <row r="23" spans="1:12" ht="114" customHeight="1" x14ac:dyDescent="0.25">
      <c r="A23" s="9"/>
      <c r="B23" s="26">
        <f>B22+1</f>
        <v>17</v>
      </c>
      <c r="C23" s="27" t="s">
        <v>1753</v>
      </c>
      <c r="D23" s="70"/>
      <c r="E23" s="71">
        <v>653454272</v>
      </c>
      <c r="F23" s="71">
        <v>629998272</v>
      </c>
      <c r="G23" s="35" t="s">
        <v>1770</v>
      </c>
      <c r="H23" s="9"/>
      <c r="L23" s="68"/>
    </row>
    <row r="24" spans="1:12" ht="14.4" thickBot="1" x14ac:dyDescent="0.3">
      <c r="A24" s="9"/>
      <c r="B24" s="75">
        <f>B23+1</f>
        <v>18</v>
      </c>
      <c r="C24" s="80" t="s">
        <v>1759</v>
      </c>
      <c r="D24" s="78"/>
      <c r="E24" s="77">
        <v>21734220</v>
      </c>
      <c r="F24" s="79"/>
      <c r="G24" s="80"/>
      <c r="H24" s="9"/>
      <c r="L24" s="68"/>
    </row>
    <row r="25" spans="1:12" ht="15" thickTop="1" thickBot="1" x14ac:dyDescent="0.3">
      <c r="A25" s="9"/>
      <c r="B25" s="86">
        <f>B24+1</f>
        <v>19</v>
      </c>
      <c r="C25" s="87" t="s">
        <v>1771</v>
      </c>
      <c r="D25" s="87"/>
      <c r="E25" s="90">
        <f>SUM(E22:E24)</f>
        <v>887443868</v>
      </c>
      <c r="F25" s="90">
        <f>F24+F23+F22</f>
        <v>865836560</v>
      </c>
      <c r="G25" s="89"/>
      <c r="H25" s="9"/>
    </row>
    <row r="26" spans="1:12" ht="49.95" customHeight="1" thickTop="1" thickBot="1" x14ac:dyDescent="0.3">
      <c r="A26" s="9"/>
      <c r="B26" s="26">
        <f>B25+1</f>
        <v>20</v>
      </c>
      <c r="C26" s="15" t="s">
        <v>1765</v>
      </c>
      <c r="D26" s="15"/>
      <c r="E26" s="72">
        <f>E20+E22+E23+E24</f>
        <v>3306301595</v>
      </c>
      <c r="F26" s="72">
        <v>3158652672</v>
      </c>
      <c r="G26" s="73"/>
      <c r="H26" s="9"/>
      <c r="I26" s="68"/>
    </row>
    <row r="27" spans="1:12" ht="30.6" customHeight="1" thickTop="1" thickBot="1" x14ac:dyDescent="0.3">
      <c r="A27" s="9"/>
      <c r="B27" s="163" t="s">
        <v>1760</v>
      </c>
      <c r="C27" s="164"/>
      <c r="D27" s="164"/>
      <c r="E27" s="164"/>
      <c r="F27" s="164"/>
      <c r="G27" s="165"/>
      <c r="H27" s="9"/>
      <c r="I27" s="68"/>
    </row>
    <row r="28" spans="1:12" ht="84.6" customHeight="1" thickTop="1" x14ac:dyDescent="0.25">
      <c r="A28" s="9"/>
      <c r="B28" s="26">
        <f>B26+1</f>
        <v>21</v>
      </c>
      <c r="C28" s="70" t="s">
        <v>920</v>
      </c>
      <c r="D28" s="70"/>
      <c r="E28" s="71">
        <v>1234866560</v>
      </c>
      <c r="F28" s="71">
        <v>1372068224</v>
      </c>
      <c r="G28" s="37" t="s">
        <v>1756</v>
      </c>
      <c r="H28" s="9"/>
      <c r="L28" s="68"/>
    </row>
    <row r="29" spans="1:12" ht="55.2" x14ac:dyDescent="0.25">
      <c r="A29" s="9"/>
      <c r="B29" s="26">
        <f>B28+1</f>
        <v>22</v>
      </c>
      <c r="C29" s="27" t="s">
        <v>1755</v>
      </c>
      <c r="D29" s="27"/>
      <c r="E29" s="71">
        <v>735689472</v>
      </c>
      <c r="F29" s="71">
        <v>684909568</v>
      </c>
      <c r="G29" s="35" t="s">
        <v>1779</v>
      </c>
      <c r="H29" s="9"/>
      <c r="L29" s="68"/>
    </row>
    <row r="30" spans="1:12" ht="27.6" x14ac:dyDescent="0.25">
      <c r="A30" s="9"/>
      <c r="B30" s="26">
        <f t="shared" ref="B30:B32" si="1">B29+1</f>
        <v>23</v>
      </c>
      <c r="C30" s="27" t="s">
        <v>1768</v>
      </c>
      <c r="D30" s="27"/>
      <c r="E30" s="71">
        <v>2660891</v>
      </c>
      <c r="F30" s="71"/>
      <c r="G30" s="9"/>
      <c r="H30" s="9"/>
      <c r="L30" s="68"/>
    </row>
    <row r="31" spans="1:12" ht="27.6" x14ac:dyDescent="0.25">
      <c r="A31" s="9"/>
      <c r="B31" s="26">
        <f t="shared" si="1"/>
        <v>24</v>
      </c>
      <c r="C31" s="27" t="s">
        <v>1769</v>
      </c>
      <c r="D31" s="27"/>
      <c r="E31" s="91">
        <v>15736894</v>
      </c>
      <c r="F31" s="71"/>
      <c r="G31" s="9"/>
      <c r="H31" s="9"/>
    </row>
    <row r="32" spans="1:12" ht="14.4" thickBot="1" x14ac:dyDescent="0.3">
      <c r="A32" s="9"/>
      <c r="B32" s="26">
        <f t="shared" si="1"/>
        <v>25</v>
      </c>
      <c r="C32" s="76" t="s">
        <v>1759</v>
      </c>
      <c r="D32" s="76"/>
      <c r="E32" s="79">
        <v>21734220</v>
      </c>
      <c r="F32" s="79"/>
      <c r="G32" s="78"/>
      <c r="H32" s="9"/>
      <c r="L32" s="68"/>
    </row>
    <row r="33" spans="1:9" ht="15" thickTop="1" thickBot="1" x14ac:dyDescent="0.3">
      <c r="A33" s="9"/>
      <c r="B33" s="26">
        <f>B32+1</f>
        <v>26</v>
      </c>
      <c r="C33" s="87" t="s">
        <v>1772</v>
      </c>
      <c r="D33" s="87"/>
      <c r="E33" s="92">
        <f>SUM(E28:E32)</f>
        <v>2010688037</v>
      </c>
      <c r="F33" s="92">
        <f>SUM(F28:F32)</f>
        <v>2056977792</v>
      </c>
      <c r="G33" s="89"/>
      <c r="H33" s="9"/>
    </row>
    <row r="34" spans="1:9" ht="49.95" customHeight="1" thickTop="1" thickBot="1" x14ac:dyDescent="0.3">
      <c r="A34" s="9"/>
      <c r="B34" s="26">
        <f>B33+1</f>
        <v>27</v>
      </c>
      <c r="C34" s="15" t="s">
        <v>1763</v>
      </c>
      <c r="D34" s="15"/>
      <c r="E34" s="72">
        <f>SUM(E33+E26)</f>
        <v>5316989632</v>
      </c>
      <c r="F34" s="72">
        <v>5215630336</v>
      </c>
      <c r="G34" s="73"/>
      <c r="H34" s="9"/>
      <c r="I34" s="68"/>
    </row>
    <row r="35" spans="1:9" ht="25.8" thickTop="1" thickBot="1" x14ac:dyDescent="0.3">
      <c r="A35" s="9"/>
      <c r="B35" s="163" t="s">
        <v>1921</v>
      </c>
      <c r="C35" s="164"/>
      <c r="D35" s="164"/>
      <c r="E35" s="164"/>
      <c r="F35" s="164"/>
      <c r="G35" s="165"/>
      <c r="H35" s="9"/>
    </row>
    <row r="36" spans="1:9" ht="14.4" thickTop="1" x14ac:dyDescent="0.25">
      <c r="A36" s="9"/>
      <c r="B36" s="26">
        <f>B34+1</f>
        <v>28</v>
      </c>
      <c r="C36" s="27" t="s">
        <v>1750</v>
      </c>
      <c r="D36" s="9"/>
      <c r="E36" s="25">
        <v>212255376</v>
      </c>
      <c r="F36" s="9"/>
      <c r="G36" s="9"/>
      <c r="H36" s="9"/>
    </row>
    <row r="37" spans="1:9" x14ac:dyDescent="0.25">
      <c r="A37" s="9"/>
      <c r="B37" s="26">
        <f>B36+1</f>
        <v>29</v>
      </c>
      <c r="C37" s="70" t="s">
        <v>923</v>
      </c>
      <c r="D37" s="26"/>
      <c r="E37" s="25">
        <v>115783256</v>
      </c>
      <c r="F37" s="9"/>
      <c r="G37" s="9"/>
      <c r="H37" s="9"/>
    </row>
    <row r="38" spans="1:9" x14ac:dyDescent="0.25">
      <c r="A38" s="9"/>
      <c r="B38" s="26">
        <f t="shared" ref="B38:B42" si="2">B37+1</f>
        <v>30</v>
      </c>
      <c r="C38" s="70" t="s">
        <v>1924</v>
      </c>
      <c r="D38" s="9"/>
      <c r="E38" s="25">
        <v>133687680</v>
      </c>
      <c r="F38" s="9"/>
      <c r="G38" s="9"/>
      <c r="H38" s="9"/>
    </row>
    <row r="39" spans="1:9" x14ac:dyDescent="0.25">
      <c r="A39" s="9"/>
      <c r="B39" s="26">
        <f t="shared" si="2"/>
        <v>31</v>
      </c>
      <c r="C39" s="70" t="s">
        <v>1758</v>
      </c>
      <c r="D39" s="9"/>
      <c r="E39" s="25">
        <v>23330324</v>
      </c>
      <c r="F39" s="9"/>
      <c r="G39" s="9"/>
      <c r="H39" s="9"/>
    </row>
    <row r="40" spans="1:9" ht="14.4" thickBot="1" x14ac:dyDescent="0.3">
      <c r="A40" s="9"/>
      <c r="B40" s="26">
        <f t="shared" si="2"/>
        <v>32</v>
      </c>
      <c r="C40" s="70" t="s">
        <v>1762</v>
      </c>
      <c r="D40" s="9"/>
      <c r="E40" s="25">
        <v>21734220</v>
      </c>
      <c r="F40" s="9"/>
      <c r="G40" s="9"/>
      <c r="H40" s="9"/>
    </row>
    <row r="41" spans="1:9" ht="15" thickTop="1" thickBot="1" x14ac:dyDescent="0.3">
      <c r="A41" s="9"/>
      <c r="B41" s="26">
        <f t="shared" si="2"/>
        <v>33</v>
      </c>
      <c r="C41" s="87" t="s">
        <v>1926</v>
      </c>
      <c r="D41" s="87"/>
      <c r="E41" s="92">
        <f>SUM(E36:E40)</f>
        <v>506790856</v>
      </c>
      <c r="F41" s="92"/>
      <c r="G41" s="89"/>
      <c r="H41" s="9"/>
    </row>
    <row r="42" spans="1:9" ht="42.6" thickTop="1" thickBot="1" x14ac:dyDescent="0.3">
      <c r="A42" s="9"/>
      <c r="B42" s="26">
        <f t="shared" si="2"/>
        <v>34</v>
      </c>
      <c r="C42" s="15" t="s">
        <v>1927</v>
      </c>
      <c r="D42" s="15"/>
      <c r="E42" s="72">
        <f>SUM(E41+E34)</f>
        <v>5823780488</v>
      </c>
      <c r="F42" s="72"/>
      <c r="G42" s="73"/>
      <c r="H42" s="9"/>
    </row>
    <row r="43" spans="1:9" ht="25.8" thickTop="1" thickBot="1" x14ac:dyDescent="0.3">
      <c r="A43" s="9"/>
      <c r="B43" s="163" t="s">
        <v>1922</v>
      </c>
      <c r="C43" s="164"/>
      <c r="D43" s="164"/>
      <c r="E43" s="164"/>
      <c r="F43" s="164"/>
      <c r="G43" s="165"/>
      <c r="H43" s="9"/>
    </row>
    <row r="44" spans="1:9" ht="14.4" thickTop="1" x14ac:dyDescent="0.25">
      <c r="A44" s="9"/>
      <c r="B44" s="26">
        <f>B42+1</f>
        <v>35</v>
      </c>
      <c r="C44" s="70" t="s">
        <v>920</v>
      </c>
      <c r="D44" s="9"/>
      <c r="E44" s="25">
        <v>1234866560</v>
      </c>
      <c r="F44" s="9"/>
      <c r="G44" s="9"/>
      <c r="H44" s="9"/>
    </row>
    <row r="45" spans="1:9" ht="27.6" x14ac:dyDescent="0.25">
      <c r="A45" s="9"/>
      <c r="B45" s="26">
        <f>B44+1</f>
        <v>36</v>
      </c>
      <c r="C45" s="27" t="s">
        <v>1753</v>
      </c>
      <c r="D45" s="9"/>
      <c r="E45" s="25">
        <v>653454272</v>
      </c>
      <c r="F45" s="9"/>
      <c r="G45" s="9"/>
      <c r="H45" s="9"/>
    </row>
    <row r="46" spans="1:9" ht="27.6" x14ac:dyDescent="0.25">
      <c r="A46" s="9"/>
      <c r="B46" s="26">
        <f t="shared" ref="B46:B49" si="3">B45+1</f>
        <v>37</v>
      </c>
      <c r="C46" s="27" t="s">
        <v>1925</v>
      </c>
      <c r="D46" s="9"/>
      <c r="E46" s="25">
        <v>18397786</v>
      </c>
      <c r="F46" s="9"/>
      <c r="G46" s="9"/>
      <c r="H46" s="9"/>
    </row>
    <row r="47" spans="1:9" ht="14.4" thickBot="1" x14ac:dyDescent="0.3">
      <c r="A47" s="9"/>
      <c r="B47" s="26">
        <f t="shared" si="3"/>
        <v>38</v>
      </c>
      <c r="C47" s="76" t="s">
        <v>1762</v>
      </c>
      <c r="D47" s="9"/>
      <c r="E47" s="25">
        <v>21734220</v>
      </c>
      <c r="F47" s="9"/>
      <c r="G47" s="9"/>
      <c r="H47" s="9"/>
    </row>
    <row r="48" spans="1:9" ht="15" thickTop="1" thickBot="1" x14ac:dyDescent="0.3">
      <c r="A48" s="9"/>
      <c r="B48" s="26">
        <f t="shared" si="3"/>
        <v>39</v>
      </c>
      <c r="C48" s="87" t="s">
        <v>1928</v>
      </c>
      <c r="D48" s="87"/>
      <c r="E48" s="92">
        <f>SUM(E44:E47)</f>
        <v>1928452838</v>
      </c>
      <c r="F48" s="92"/>
      <c r="G48" s="89"/>
      <c r="H48" s="9"/>
    </row>
    <row r="49" spans="1:8" ht="42" thickTop="1" x14ac:dyDescent="0.25">
      <c r="A49" s="9"/>
      <c r="B49" s="26">
        <f t="shared" si="3"/>
        <v>40</v>
      </c>
      <c r="C49" s="15" t="s">
        <v>1929</v>
      </c>
      <c r="D49" s="15"/>
      <c r="E49" s="72">
        <f>E48+E42</f>
        <v>7752233326</v>
      </c>
      <c r="F49" s="72"/>
      <c r="G49" s="73"/>
      <c r="H49" s="9"/>
    </row>
    <row r="50" spans="1:8" x14ac:dyDescent="0.25">
      <c r="A50" s="9"/>
      <c r="B50" s="9"/>
      <c r="C50" s="9"/>
      <c r="D50" s="9"/>
      <c r="E50" s="9"/>
      <c r="F50" s="9"/>
      <c r="G50" s="9"/>
      <c r="H50" s="9"/>
    </row>
  </sheetData>
  <mergeCells count="8">
    <mergeCell ref="B35:G35"/>
    <mergeCell ref="B43:G43"/>
    <mergeCell ref="B2:G2"/>
    <mergeCell ref="B4:G4"/>
    <mergeCell ref="B8:G8"/>
    <mergeCell ref="B21:G21"/>
    <mergeCell ref="B27:G27"/>
    <mergeCell ref="D14:D15"/>
  </mergeCells>
  <printOptions horizontalCentered="1"/>
  <pageMargins left="0.25" right="0.25" top="0.75" bottom="0.75" header="0.3" footer="0.3"/>
  <pageSetup orientation="portrait" r:id="rId1"/>
  <rowBreaks count="5" manualBreakCount="5">
    <brk id="7" max="16383" man="1"/>
    <brk id="20" max="16383" man="1"/>
    <brk id="26" max="16383" man="1"/>
    <brk id="34" max="16383" man="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80F07-ADAE-4451-8590-CC7D34EB12A8}">
  <dimension ref="A1:AO52"/>
  <sheetViews>
    <sheetView topLeftCell="Z26" workbookViewId="0">
      <selection activeCell="AD47" sqref="AD47:AD50"/>
    </sheetView>
  </sheetViews>
  <sheetFormatPr defaultColWidth="8.88671875" defaultRowHeight="13.8" x14ac:dyDescent="0.25"/>
  <cols>
    <col min="1" max="21" width="8.88671875" style="2" hidden="1" customWidth="1"/>
    <col min="22" max="22" width="10" style="2" hidden="1" customWidth="1"/>
    <col min="23" max="25" width="8.88671875" style="2" hidden="1" customWidth="1"/>
    <col min="26" max="26" width="5.6640625" style="2" customWidth="1"/>
    <col min="27" max="27" width="53" style="2" customWidth="1"/>
    <col min="28" max="31" width="13.33203125" style="2" customWidth="1"/>
    <col min="32" max="32" width="20" style="2" customWidth="1"/>
    <col min="33" max="34" width="23.88671875" style="2" customWidth="1"/>
    <col min="35" max="35" width="26.33203125" style="2" customWidth="1"/>
    <col min="36" max="36" width="29" style="2" customWidth="1"/>
    <col min="37" max="37" width="11.6640625" style="2" bestFit="1" customWidth="1"/>
    <col min="38" max="38" width="5.6640625" style="2" customWidth="1"/>
    <col min="39" max="39" width="8.88671875" style="2"/>
    <col min="40" max="40" width="10.6640625" style="2" bestFit="1" customWidth="1"/>
    <col min="41" max="16384" width="8.88671875" style="2"/>
  </cols>
  <sheetData>
    <row r="1" spans="24:37" hidden="1" x14ac:dyDescent="0.25">
      <c r="X1" s="11" t="s">
        <v>1896</v>
      </c>
      <c r="AA1" s="2" t="s">
        <v>1</v>
      </c>
      <c r="AB1" s="2" t="s">
        <v>619</v>
      </c>
      <c r="AC1" s="2" t="s">
        <v>620</v>
      </c>
      <c r="AD1" s="2" t="s">
        <v>951</v>
      </c>
      <c r="AE1" s="2" t="s">
        <v>952</v>
      </c>
      <c r="AF1" s="2" t="s">
        <v>959</v>
      </c>
      <c r="AG1" s="2" t="s">
        <v>963</v>
      </c>
      <c r="AH1" s="2" t="s">
        <v>966</v>
      </c>
    </row>
    <row r="2" spans="24:37" hidden="1" x14ac:dyDescent="0.25">
      <c r="X2" s="128">
        <f>VLOOKUP(X1,_xlfn.ANCHORARRAY(KEY!W2),2,FALSE)</f>
        <v>14</v>
      </c>
      <c r="AA2" s="133">
        <f>VLOOKUP(AA1,KEY!$AD$2:$AE$14,2,FALSE)</f>
        <v>2</v>
      </c>
      <c r="AB2" s="133">
        <f>VLOOKUP(AB1,KEY!$AD$2:$AE$14,2,FALSE)</f>
        <v>5</v>
      </c>
      <c r="AC2" s="133">
        <f>VLOOKUP(AC1,KEY!$AD$2:$AE$14,2,FALSE)</f>
        <v>6</v>
      </c>
      <c r="AD2" s="133">
        <f>VLOOKUP(AD1,KEY!$AD$2:$AE$14,2,FALSE)</f>
        <v>7</v>
      </c>
      <c r="AE2" s="133">
        <f>VLOOKUP(AE1,KEY!$AD$2:$AE$14,2,FALSE)</f>
        <v>8</v>
      </c>
      <c r="AF2" s="133">
        <f>VLOOKUP(AF1,KEY!$AD$2:$AE$14,2,FALSE)</f>
        <v>9</v>
      </c>
      <c r="AG2" s="133">
        <f>VLOOKUP(AG1,KEY!$AD$2:$AE$14,2,FALSE)</f>
        <v>10</v>
      </c>
      <c r="AH2" s="133">
        <f>VLOOKUP(AH1,KEY!$AD$2:$AE$14,2,FALSE)</f>
        <v>13</v>
      </c>
    </row>
    <row r="3" spans="24:37" hidden="1" x14ac:dyDescent="0.25"/>
    <row r="4" spans="24:37" hidden="1" x14ac:dyDescent="0.25"/>
    <row r="5" spans="24:37" hidden="1" x14ac:dyDescent="0.25">
      <c r="AJ5" s="118">
        <f ca="1">TODAY()</f>
        <v>45958</v>
      </c>
      <c r="AK5" s="118"/>
    </row>
    <row r="6" spans="24:37" hidden="1" x14ac:dyDescent="0.25">
      <c r="AJ6" s="26">
        <f ca="1">VLOOKUP(AJ5,'LIST FISCAL YEAR DAYS'!$B$2:$C$185,2,FALSE)</f>
        <v>120</v>
      </c>
      <c r="AK6" s="26"/>
    </row>
    <row r="7" spans="24:37" hidden="1" x14ac:dyDescent="0.25">
      <c r="AA7" s="2">
        <v>1</v>
      </c>
      <c r="AB7" s="2">
        <v>2</v>
      </c>
      <c r="AC7" s="2">
        <v>3</v>
      </c>
      <c r="AD7" s="2">
        <v>4</v>
      </c>
      <c r="AE7" s="2">
        <v>5</v>
      </c>
      <c r="AF7" s="2">
        <v>6</v>
      </c>
      <c r="AG7" s="2">
        <v>7</v>
      </c>
      <c r="AH7" s="2">
        <v>8</v>
      </c>
      <c r="AI7" s="2">
        <v>9</v>
      </c>
      <c r="AJ7" s="2">
        <v>10</v>
      </c>
      <c r="AK7" s="2">
        <v>11</v>
      </c>
    </row>
    <row r="8" spans="24:37" hidden="1" x14ac:dyDescent="0.25"/>
    <row r="9" spans="24:37" hidden="1" x14ac:dyDescent="0.25"/>
    <row r="10" spans="24:37" hidden="1" x14ac:dyDescent="0.25"/>
    <row r="11" spans="24:37" hidden="1" x14ac:dyDescent="0.25"/>
    <row r="12" spans="24:37" hidden="1" x14ac:dyDescent="0.25"/>
    <row r="13" spans="24:37" hidden="1" x14ac:dyDescent="0.25"/>
    <row r="14" spans="24:37" hidden="1" x14ac:dyDescent="0.25"/>
    <row r="15" spans="24:37" hidden="1" x14ac:dyDescent="0.25"/>
    <row r="16" spans="24:37" hidden="1" x14ac:dyDescent="0.25"/>
    <row r="17" spans="22:38" hidden="1" x14ac:dyDescent="0.25"/>
    <row r="18" spans="22:38" hidden="1" x14ac:dyDescent="0.25"/>
    <row r="19" spans="22:38" hidden="1" x14ac:dyDescent="0.25"/>
    <row r="20" spans="22:38" hidden="1" x14ac:dyDescent="0.25"/>
    <row r="21" spans="22:38" hidden="1" x14ac:dyDescent="0.25"/>
    <row r="22" spans="22:38" hidden="1" x14ac:dyDescent="0.25"/>
    <row r="23" spans="22:38" hidden="1" x14ac:dyDescent="0.25"/>
    <row r="24" spans="22:38" ht="39.6" hidden="1" x14ac:dyDescent="0.25">
      <c r="Z24" s="9"/>
      <c r="AA24" s="123" t="s">
        <v>1893</v>
      </c>
      <c r="AB24" s="9"/>
      <c r="AC24" s="9"/>
      <c r="AD24" s="25">
        <f>SUM(AB41:AC41)</f>
        <v>2940219.9375</v>
      </c>
      <c r="AE24" s="9"/>
      <c r="AF24" s="9"/>
      <c r="AG24" s="9"/>
      <c r="AH24" s="9"/>
      <c r="AI24" s="9"/>
      <c r="AJ24" s="9"/>
      <c r="AK24" s="9"/>
      <c r="AL24" s="9"/>
    </row>
    <row r="25" spans="22:38" hidden="1" x14ac:dyDescent="0.25">
      <c r="Z25" s="9"/>
      <c r="AA25" s="124" t="s">
        <v>1894</v>
      </c>
      <c r="AB25" s="9"/>
      <c r="AC25" s="9"/>
      <c r="AD25" s="9"/>
      <c r="AE25" s="9"/>
      <c r="AF25" s="9"/>
      <c r="AG25" s="9"/>
      <c r="AH25" s="9"/>
      <c r="AI25" s="9"/>
      <c r="AJ25" s="9"/>
      <c r="AK25" s="9"/>
      <c r="AL25" s="9"/>
    </row>
    <row r="26" spans="22:38" x14ac:dyDescent="0.25">
      <c r="X26" s="11">
        <f>VLOOKUP(Y26,'CROSSWALK CLUSTER to AUN'!$A$2:$N$83,X2,FALSE)</f>
        <v>9</v>
      </c>
      <c r="Y26" s="11">
        <f>VLOOKUP(AA26,'LIST UNISERV'!A2:B83,2,FALSE)</f>
        <v>204</v>
      </c>
      <c r="Z26" s="9"/>
      <c r="AA26" s="61" t="s">
        <v>1804</v>
      </c>
      <c r="AB26" s="9"/>
      <c r="AC26" s="9"/>
      <c r="AD26" s="9"/>
      <c r="AE26" s="9"/>
      <c r="AF26" s="9"/>
      <c r="AG26" s="9"/>
      <c r="AH26" s="9"/>
      <c r="AI26" s="9"/>
      <c r="AJ26" s="9"/>
      <c r="AK26" s="9"/>
      <c r="AL26" s="9"/>
    </row>
    <row r="27" spans="22:38" x14ac:dyDescent="0.25">
      <c r="Y27" s="9"/>
      <c r="Z27" s="9"/>
      <c r="AA27" s="9"/>
      <c r="AB27" s="9"/>
      <c r="AC27" s="9"/>
      <c r="AD27" s="9"/>
      <c r="AE27" s="9"/>
      <c r="AF27" s="9"/>
      <c r="AG27" s="9"/>
      <c r="AH27" s="9"/>
      <c r="AI27" s="9"/>
      <c r="AJ27" s="9"/>
      <c r="AK27" s="9"/>
      <c r="AL27" s="9"/>
    </row>
    <row r="28" spans="22:38" ht="33.6" customHeight="1" x14ac:dyDescent="0.25">
      <c r="Y28" s="9"/>
      <c r="Z28" s="9"/>
      <c r="AA28" s="190" t="s">
        <v>1901</v>
      </c>
      <c r="AB28" s="190"/>
      <c r="AC28" s="190"/>
      <c r="AD28" s="190"/>
      <c r="AE28" s="190"/>
      <c r="AF28" s="190"/>
      <c r="AG28" s="190"/>
      <c r="AH28" s="190"/>
      <c r="AI28" s="190"/>
      <c r="AJ28" s="190"/>
      <c r="AK28" s="190"/>
      <c r="AL28" s="9"/>
    </row>
    <row r="29" spans="22:38" x14ac:dyDescent="0.25">
      <c r="Y29" s="9"/>
      <c r="Z29" s="9"/>
      <c r="AA29" s="9"/>
      <c r="AB29" s="9"/>
      <c r="AC29" s="9"/>
      <c r="AD29" s="9"/>
      <c r="AE29" s="9"/>
      <c r="AF29" s="9"/>
      <c r="AG29" s="9"/>
      <c r="AH29" s="9"/>
      <c r="AI29" s="9"/>
      <c r="AJ29" s="9"/>
      <c r="AK29" s="9"/>
      <c r="AL29" s="9"/>
    </row>
    <row r="30" spans="22:38" x14ac:dyDescent="0.25">
      <c r="Y30" s="9"/>
      <c r="Z30" s="9"/>
      <c r="AA30" s="139" t="str">
        <f>CONCATENATE("Column ",AA7)</f>
        <v>Column 1</v>
      </c>
      <c r="AB30" s="139" t="str">
        <f t="shared" ref="AB30:AK30" si="0">CONCATENATE("Column ",AB7)</f>
        <v>Column 2</v>
      </c>
      <c r="AC30" s="139" t="str">
        <f t="shared" si="0"/>
        <v>Column 3</v>
      </c>
      <c r="AD30" s="139" t="str">
        <f t="shared" si="0"/>
        <v>Column 4</v>
      </c>
      <c r="AE30" s="139" t="str">
        <f t="shared" si="0"/>
        <v>Column 5</v>
      </c>
      <c r="AF30" s="139" t="str">
        <f t="shared" si="0"/>
        <v>Column 6</v>
      </c>
      <c r="AG30" s="139" t="str">
        <f t="shared" si="0"/>
        <v>Column 7</v>
      </c>
      <c r="AH30" s="139" t="str">
        <f t="shared" si="0"/>
        <v>Column 8</v>
      </c>
      <c r="AI30" s="139" t="str">
        <f t="shared" si="0"/>
        <v>Column 9</v>
      </c>
      <c r="AJ30" s="139" t="str">
        <f t="shared" si="0"/>
        <v>Column 10</v>
      </c>
      <c r="AK30" s="139" t="str">
        <f t="shared" si="0"/>
        <v>Column 11</v>
      </c>
      <c r="AL30" s="9"/>
    </row>
    <row r="31" spans="22:38" x14ac:dyDescent="0.25">
      <c r="Y31" s="9"/>
      <c r="Z31" s="9"/>
      <c r="AA31" s="141"/>
      <c r="AB31" s="140"/>
      <c r="AC31" s="140"/>
      <c r="AD31" s="140"/>
      <c r="AE31" s="140"/>
      <c r="AF31" s="140"/>
      <c r="AG31" s="189" t="str">
        <f ca="1">CONCATENATE("As of today (",TEXT(AJ5,"mm/dd/yyyy"),") schools are ",FIXED(AJ6,0,TRUE)," days into the fiscal year")</f>
        <v>As of today (10/28/2025) schools are 120 days into the fiscal year</v>
      </c>
      <c r="AH31" s="189"/>
      <c r="AI31" s="189"/>
      <c r="AJ31" s="189"/>
      <c r="AK31" s="189"/>
      <c r="AL31" s="9"/>
    </row>
    <row r="32" spans="22:38" x14ac:dyDescent="0.25">
      <c r="V32" s="10"/>
      <c r="W32" s="10"/>
      <c r="X32" s="10"/>
      <c r="Y32" s="10"/>
      <c r="Z32" s="10"/>
      <c r="AA32" s="193" t="s">
        <v>1897</v>
      </c>
      <c r="AB32" s="9"/>
      <c r="AC32" s="9"/>
      <c r="AD32" s="9"/>
      <c r="AE32" s="9"/>
      <c r="AF32" s="9"/>
      <c r="AG32" s="192" t="s">
        <v>982</v>
      </c>
      <c r="AH32" s="192"/>
      <c r="AI32" s="192"/>
      <c r="AJ32" s="192"/>
      <c r="AK32" s="192"/>
      <c r="AL32" s="9"/>
    </row>
    <row r="33" spans="17:41" ht="43.2" customHeight="1" thickBot="1" x14ac:dyDescent="0.3">
      <c r="V33" s="10"/>
      <c r="W33" s="10"/>
      <c r="X33" s="10"/>
      <c r="Y33" s="10"/>
      <c r="Z33" s="10"/>
      <c r="AA33" s="193"/>
      <c r="AB33" s="195" t="s">
        <v>1899</v>
      </c>
      <c r="AC33" s="195"/>
      <c r="AD33" s="195"/>
      <c r="AE33" s="195"/>
      <c r="AF33" s="185" t="str">
        <f>CONCATENATE("Five year average",CHAR(10)," expenditures per day (360 day year)")</f>
        <v>Five year average
 expenditures per day (360 day year)</v>
      </c>
      <c r="AG33" s="184" t="s">
        <v>981</v>
      </c>
      <c r="AH33" s="184" t="s">
        <v>985</v>
      </c>
      <c r="AI33" s="184" t="s">
        <v>1900</v>
      </c>
      <c r="AJ33" s="183" t="str">
        <f ca="1">CONCATENATE("Days until the school is out of reserves and property tax revenue",CHAR(10)," (Column 9 - ",FIXED(AJ6,0,TRUE),")")</f>
        <v>Days until the school is out of reserves and property tax revenue
 (Column 9 - 120)</v>
      </c>
      <c r="AK33" s="183"/>
      <c r="AL33" s="9"/>
    </row>
    <row r="34" spans="17:41" ht="27.6" x14ac:dyDescent="0.25">
      <c r="V34" s="11" t="s">
        <v>0</v>
      </c>
      <c r="W34" s="11"/>
      <c r="X34" s="11"/>
      <c r="Y34" s="11"/>
      <c r="Z34" s="10"/>
      <c r="AA34" s="194"/>
      <c r="AB34" s="107" t="str">
        <f>CONCATENATE("July",CHAR(10),"31st")</f>
        <v>July
31st</v>
      </c>
      <c r="AC34" s="134" t="str">
        <f>CONCATENATE("August",CHAR(10),"28th")</f>
        <v>August
28th</v>
      </c>
      <c r="AD34" s="107" t="str">
        <f>CONCATENATE("September 25th")</f>
        <v>September 25th</v>
      </c>
      <c r="AE34" s="107" t="str">
        <f>CONCATENATE("October",CHAR(10),"30th")</f>
        <v>October
30th</v>
      </c>
      <c r="AF34" s="196"/>
      <c r="AG34" s="191"/>
      <c r="AH34" s="191"/>
      <c r="AI34" s="191"/>
      <c r="AJ34" s="191"/>
      <c r="AK34" s="191"/>
      <c r="AL34" s="9"/>
    </row>
    <row r="35" spans="17:41" x14ac:dyDescent="0.25">
      <c r="Q35" s="10" t="s">
        <v>1880</v>
      </c>
      <c r="R35" s="11">
        <f>VLOOKUP(Q35,_xlfn.ANCHORARRAY(KEY!$W$2),2,FALSE)</f>
        <v>2</v>
      </c>
      <c r="S35" s="10"/>
      <c r="T35" s="129">
        <v>1</v>
      </c>
      <c r="U35" s="11">
        <f>IF($X$26-T35&gt;=0,1,0)</f>
        <v>1</v>
      </c>
      <c r="V35" s="10">
        <f>IF(U35=1,VLOOKUP($Y$26,'CROSSWALK CLUSTER to AUN'!$A$2:$XX$1000,$R35,FALSE),"")</f>
        <v>101260303</v>
      </c>
      <c r="Y35" s="9"/>
      <c r="Z35" s="9"/>
      <c r="AA35" s="9" t="str">
        <f>IF($U35=1,VLOOKUP($V35,'DATA MISSED with ExpPerDay'!$A$2:$CW$45000,AA$2,FALSE),"")</f>
        <v>ALBERT GALLATIN AREA</v>
      </c>
      <c r="AB35" s="25">
        <f>IF($U35=1,VLOOKUP($V35,'DATA MISSED with ExpPerDay'!$A$2:$CW$45000,AB$2,FALSE),"")</f>
        <v>567137.6875</v>
      </c>
      <c r="AC35" s="25">
        <f>IF($U35=1,VLOOKUP($V35,'DATA MISSED with ExpPerDay'!$A$2:$CW$45000,AC$2,FALSE),"")</f>
        <v>5646463.5</v>
      </c>
      <c r="AD35" s="25">
        <f>IF($U35=1,VLOOKUP($V35,'DATA MISSED with ExpPerDay'!$A$2:$CW$45000,AD$2,FALSE),"")</f>
        <v>1810217.75</v>
      </c>
      <c r="AE35" s="25">
        <f>IF($U35=1,VLOOKUP($V35,'DATA MISSED with ExpPerDay'!$A$2:$CW$45000,AE$2,FALSE),"")</f>
        <v>5128033</v>
      </c>
      <c r="AF35" s="25">
        <f>IF($U35=1,VLOOKUP($V35,'DATA MISSED with ExpPerDay'!$A$2:$CW$45000,AF$2,FALSE),"")</f>
        <v>162628.015625</v>
      </c>
      <c r="AG35" s="25">
        <f>IF($U35=1,VLOOKUP($V35,'DATA MISSED with ExpPerDay'!$A$2:$CW$45000,AG$2,FALSE),"")</f>
        <v>55.123195648193359</v>
      </c>
      <c r="AH35" s="25">
        <f>IF($U35=1,VLOOKUP($V35,'DATA MISSED with ExpPerDay'!$A$2:$CW$45000,AH$2,FALSE),"")</f>
        <v>68.774971008300781</v>
      </c>
      <c r="AI35" s="25">
        <f>IF($U35=1,IF(AG35+AH35&lt;1,1,AG35+AH35),"")</f>
        <v>123.89816665649414</v>
      </c>
      <c r="AJ35" s="52">
        <f ca="1">IF($U35=1,IF(AI35-$AJ$6&gt;0,AI35-$AJ$6,"Out"),"")</f>
        <v>3.8981666564941406</v>
      </c>
      <c r="AK35" s="52" t="str">
        <f>IF($U35=1,TEXT(VLOOKUP(ROUND(_xlfn.NUMBERVALUE(AI35),-0.1),'LIST FISCAL YEAR DAYS'!$E$2:$F$2000,2,FALSE),"mm/dd/yyyy"),"")</f>
        <v>11/01/2025</v>
      </c>
      <c r="AL35" s="9"/>
      <c r="AN35" s="68">
        <f>SUM(AB35:AD35)</f>
        <v>8023818.9375</v>
      </c>
      <c r="AO35" s="137"/>
    </row>
    <row r="36" spans="17:41" x14ac:dyDescent="0.25">
      <c r="Q36" s="10" t="s">
        <v>1881</v>
      </c>
      <c r="R36" s="11">
        <f>VLOOKUP(Q36,_xlfn.ANCHORARRAY(KEY!$W$2),2,FALSE)</f>
        <v>3</v>
      </c>
      <c r="S36" s="10"/>
      <c r="T36" s="129">
        <v>2</v>
      </c>
      <c r="U36" s="11">
        <f t="shared" ref="U36:U46" si="1">IF($X$26-T36&gt;=0,1,0)</f>
        <v>1</v>
      </c>
      <c r="V36" s="10">
        <f>IF(U36=1,VLOOKUP($Y$26,'CROSSWALK CLUSTER to AUN'!$A$2:$XX$1000,$R36,FALSE),"")</f>
        <v>101260803</v>
      </c>
      <c r="Y36" s="9"/>
      <c r="Z36" s="9"/>
      <c r="AA36" s="9" t="str">
        <f>IF($U36=1,VLOOKUP($V36,'DATA MISSED with ExpPerDay'!$A$2:$CW$45000,AA$2,FALSE),"")</f>
        <v>BROWNSVILLE AREA</v>
      </c>
      <c r="AB36" s="25">
        <f>IF($U36=1,VLOOKUP($V36,'DATA MISSED with ExpPerDay'!$A$2:$CW$45000,AB$2,FALSE),"")</f>
        <v>311895.59375</v>
      </c>
      <c r="AC36" s="25">
        <f>IF($U36=1,VLOOKUP($V36,'DATA MISSED with ExpPerDay'!$A$2:$CW$45000,AC$2,FALSE),"")</f>
        <v>4138045</v>
      </c>
      <c r="AD36" s="25">
        <f>IF($U36=1,VLOOKUP($V36,'DATA MISSED with ExpPerDay'!$A$2:$CW$45000,AD$2,FALSE),"")</f>
        <v>970716.5</v>
      </c>
      <c r="AE36" s="25">
        <f>IF($U36=1,VLOOKUP($V36,'DATA MISSED with ExpPerDay'!$A$2:$CW$45000,AE$2,FALSE),"")</f>
        <v>3927237.5</v>
      </c>
      <c r="AF36" s="25">
        <f>IF($U36=1,VLOOKUP($V36,'DATA MISSED with ExpPerDay'!$A$2:$CW$45000,AF$2,FALSE),"")</f>
        <v>99610.078125</v>
      </c>
      <c r="AG36" s="25">
        <f>IF($U36=1,VLOOKUP($V36,'DATA MISSED with ExpPerDay'!$A$2:$CW$45000,AG$2,FALSE),"")</f>
        <v>49.695194244384766</v>
      </c>
      <c r="AH36" s="25">
        <f>IF($U36=1,VLOOKUP($V36,'DATA MISSED with ExpPerDay'!$A$2:$CW$45000,AH$2,FALSE),"")</f>
        <v>54.369197845458984</v>
      </c>
      <c r="AI36" s="25">
        <f t="shared" ref="AI36:AI46" si="2">IF($U36=1,IF(AG36+AH36&lt;1,1,AG36+AH36),"")</f>
        <v>104.06439208984375</v>
      </c>
      <c r="AJ36" s="52" t="str">
        <f ca="1">IF($U36=1,IF(AI36-$AJ$6&gt;0,AI36-$AJ$6,"Out"),"")</f>
        <v>Out</v>
      </c>
      <c r="AK36" s="52" t="str">
        <f>IF($U36=1,TEXT(VLOOKUP(ROUND(_xlfn.NUMBERVALUE(AI36),-0.1),'LIST FISCAL YEAR DAYS'!$E$2:$F$2000,2,FALSE),"mm/dd/yyyy"),"")</f>
        <v>10/12/2025</v>
      </c>
      <c r="AL36" s="9"/>
    </row>
    <row r="37" spans="17:41" x14ac:dyDescent="0.25">
      <c r="Q37" s="10" t="s">
        <v>1882</v>
      </c>
      <c r="R37" s="11">
        <f>VLOOKUP(Q37,_xlfn.ANCHORARRAY(KEY!$W$2),2,FALSE)</f>
        <v>4</v>
      </c>
      <c r="S37" s="10"/>
      <c r="T37" s="129">
        <v>3</v>
      </c>
      <c r="U37" s="11">
        <f t="shared" si="1"/>
        <v>1</v>
      </c>
      <c r="V37" s="10">
        <f>IF(U37=1,VLOOKUP($Y$26,'CROSSWALK CLUSTER to AUN'!$A$2:$XX$1000,$R37,FALSE),"")</f>
        <v>101261302</v>
      </c>
      <c r="Y37" s="9"/>
      <c r="Z37" s="9"/>
      <c r="AA37" s="9" t="str">
        <f>IF($U37=1,VLOOKUP($V37,'DATA MISSED with ExpPerDay'!$A$2:$CW$45000,AA$2,FALSE),"")</f>
        <v>CONNELLSVILLE AREA</v>
      </c>
      <c r="AB37" s="25">
        <f>IF($U37=1,VLOOKUP($V37,'DATA MISSED with ExpPerDay'!$A$2:$CW$45000,AB$2,FALSE),"")</f>
        <v>870626.375</v>
      </c>
      <c r="AC37" s="25">
        <f>IF($U37=1,VLOOKUP($V37,'DATA MISSED with ExpPerDay'!$A$2:$CW$45000,AC$2,FALSE),"")</f>
        <v>8103003</v>
      </c>
      <c r="AD37" s="25">
        <f>IF($U37=1,VLOOKUP($V37,'DATA MISSED with ExpPerDay'!$A$2:$CW$45000,AD$2,FALSE),"")</f>
        <v>2506181</v>
      </c>
      <c r="AE37" s="25">
        <f>IF($U37=1,VLOOKUP($V37,'DATA MISSED with ExpPerDay'!$A$2:$CW$45000,AE$2,FALSE),"")</f>
        <v>7236399.5</v>
      </c>
      <c r="AF37" s="25">
        <f>IF($U37=1,VLOOKUP($V37,'DATA MISSED with ExpPerDay'!$A$2:$CW$45000,AF$2,FALSE),"")</f>
        <v>222173.4375</v>
      </c>
      <c r="AG37" s="25">
        <f>IF($U37=1,VLOOKUP($V37,'DATA MISSED with ExpPerDay'!$A$2:$CW$45000,AG$2,FALSE),"")</f>
        <v>70.874748229980469</v>
      </c>
      <c r="AH37" s="25">
        <f>IF($U37=1,VLOOKUP($V37,'DATA MISSED with ExpPerDay'!$A$2:$CW$45000,AH$2,FALSE),"")</f>
        <v>98.271286010742188</v>
      </c>
      <c r="AI37" s="25">
        <f t="shared" si="2"/>
        <v>169.14603424072266</v>
      </c>
      <c r="AJ37" s="52">
        <f t="shared" ref="AJ37:AJ46" ca="1" si="3">IF($U37=1,IF(AI37-$AJ$6&gt;0,AI37-$AJ$6,"Out"),"")</f>
        <v>49.146034240722656</v>
      </c>
      <c r="AK37" s="52" t="str">
        <f>IF($U37=1,TEXT(VLOOKUP(ROUND(_xlfn.NUMBERVALUE(AI37),-0.1),'LIST FISCAL YEAR DAYS'!$E$2:$F$2000,2,FALSE),"mm/dd/yyyy"),"")</f>
        <v>12/16/2025</v>
      </c>
      <c r="AL37" s="9"/>
    </row>
    <row r="38" spans="17:41" x14ac:dyDescent="0.25">
      <c r="Q38" s="10" t="s">
        <v>1883</v>
      </c>
      <c r="R38" s="11">
        <f>VLOOKUP(Q38,_xlfn.ANCHORARRAY(KEY!$W$2),2,FALSE)</f>
        <v>5</v>
      </c>
      <c r="S38" s="10"/>
      <c r="T38" s="129">
        <v>4</v>
      </c>
      <c r="U38" s="11">
        <f t="shared" si="1"/>
        <v>1</v>
      </c>
      <c r="V38" s="10">
        <f>IF(U38=1,VLOOKUP($Y$26,'CROSSWALK CLUSTER to AUN'!$A$2:$XX$1000,$R38,FALSE),"")</f>
        <v>101262507</v>
      </c>
      <c r="Y38" s="9"/>
      <c r="Z38" s="9"/>
      <c r="AA38" s="9" t="str">
        <f>IF($U38=1,VLOOKUP($V38,'DATA MISSED with ExpPerDay'!$A$2:$CW$45000,AA$2,FALSE),"")</f>
        <v>FAYETTE COUNTY AVTS</v>
      </c>
      <c r="AB38" s="25">
        <f>IF($U38=1,VLOOKUP($V38,'DATA MISSED with ExpPerDay'!$A$2:$CW$45000,AB$2,FALSE),"")</f>
        <v>0</v>
      </c>
      <c r="AC38" s="25">
        <f>IF($U38=1,VLOOKUP($V38,'DATA MISSED with ExpPerDay'!$A$2:$CW$45000,AC$2,FALSE),"")</f>
        <v>195361.390625</v>
      </c>
      <c r="AD38" s="25">
        <f>IF($U38=1,VLOOKUP($V38,'DATA MISSED with ExpPerDay'!$A$2:$CW$45000,AD$2,FALSE),"")</f>
        <v>171556.5625</v>
      </c>
      <c r="AE38" s="25">
        <f>IF($U38=1,VLOOKUP($V38,'DATA MISSED with ExpPerDay'!$A$2:$CW$45000,AE$2,FALSE),"")</f>
        <v>155282.25</v>
      </c>
      <c r="AF38" s="25">
        <f>IF($U38=1,VLOOKUP($V38,'DATA MISSED with ExpPerDay'!$A$2:$CW$45000,AF$2,FALSE),"")</f>
        <v>24928.53515625</v>
      </c>
      <c r="AG38" s="25">
        <f>IF($U38=1,VLOOKUP($V38,'DATA MISSED with ExpPerDay'!$A$2:$CW$45000,AG$2,FALSE),"")</f>
        <v>0</v>
      </c>
      <c r="AH38" s="25">
        <f>IF($U38=1,VLOOKUP($V38,'DATA MISSED with ExpPerDay'!$A$2:$CW$45000,AH$2,FALSE),"")</f>
        <v>14.932165145874023</v>
      </c>
      <c r="AI38" s="25">
        <f t="shared" si="2"/>
        <v>14.932165145874023</v>
      </c>
      <c r="AJ38" s="52" t="str">
        <f t="shared" ca="1" si="3"/>
        <v>Out</v>
      </c>
      <c r="AK38" s="52" t="str">
        <f>IF($U38=1,TEXT(VLOOKUP(ROUND(_xlfn.NUMBERVALUE(AI38),-0.1),'LIST FISCAL YEAR DAYS'!$E$2:$F$2000,2,FALSE),"mm/dd/yyyy"),"")</f>
        <v>07/15/2025</v>
      </c>
      <c r="AL38" s="9"/>
      <c r="AN38" s="68">
        <f>SUM(AB38:AD38)</f>
        <v>366917.953125</v>
      </c>
    </row>
    <row r="39" spans="17:41" x14ac:dyDescent="0.25">
      <c r="Q39" s="10" t="s">
        <v>1884</v>
      </c>
      <c r="R39" s="11">
        <f>VLOOKUP(Q39,_xlfn.ANCHORARRAY(KEY!$W$2),2,FALSE)</f>
        <v>6</v>
      </c>
      <c r="S39" s="10"/>
      <c r="T39" s="129">
        <v>5</v>
      </c>
      <c r="U39" s="11">
        <f t="shared" si="1"/>
        <v>1</v>
      </c>
      <c r="V39" s="10">
        <f>IF(U39=1,VLOOKUP($Y$26,'CROSSWALK CLUSTER to AUN'!$A$2:$XX$1000,$R39,FALSE),"")</f>
        <v>101262903</v>
      </c>
      <c r="Y39" s="9"/>
      <c r="Z39" s="9"/>
      <c r="AA39" s="9" t="str">
        <f>IF($U39=1,VLOOKUP($V39,'DATA MISSED with ExpPerDay'!$A$2:$CW$45000,AA$2,FALSE),"")</f>
        <v>FRAZIER</v>
      </c>
      <c r="AB39" s="25">
        <f>IF($U39=1,VLOOKUP($V39,'DATA MISSED with ExpPerDay'!$A$2:$CW$45000,AB$2,FALSE),"")</f>
        <v>148186.046875</v>
      </c>
      <c r="AC39" s="25">
        <f>IF($U39=1,VLOOKUP($V39,'DATA MISSED with ExpPerDay'!$A$2:$CW$45000,AC$2,FALSE),"")</f>
        <v>1838548.25</v>
      </c>
      <c r="AD39" s="25">
        <f>IF($U39=1,VLOOKUP($V39,'DATA MISSED with ExpPerDay'!$A$2:$CW$45000,AD$2,FALSE),"")</f>
        <v>572179.25</v>
      </c>
      <c r="AE39" s="25">
        <f>IF($U39=1,VLOOKUP($V39,'DATA MISSED with ExpPerDay'!$A$2:$CW$45000,AE$2,FALSE),"")</f>
        <v>1630667.5</v>
      </c>
      <c r="AF39" s="25">
        <f>IF($U39=1,VLOOKUP($V39,'DATA MISSED with ExpPerDay'!$A$2:$CW$45000,AF$2,FALSE),"")</f>
        <v>56569.37890625</v>
      </c>
      <c r="AG39" s="25">
        <f>IF($U39=1,VLOOKUP($V39,'DATA MISSED with ExpPerDay'!$A$2:$CW$45000,AG$2,FALSE),"")</f>
        <v>111.67043304443359</v>
      </c>
      <c r="AH39" s="25">
        <f>IF($U39=1,VLOOKUP($V39,'DATA MISSED with ExpPerDay'!$A$2:$CW$45000,AH$2,FALSE),"")</f>
        <v>0</v>
      </c>
      <c r="AI39" s="25">
        <f t="shared" si="2"/>
        <v>111.67043304443359</v>
      </c>
      <c r="AJ39" s="52" t="str">
        <f t="shared" ca="1" si="3"/>
        <v>Out</v>
      </c>
      <c r="AK39" s="52" t="str">
        <f>IF($U39=1,TEXT(VLOOKUP(ROUND(_xlfn.NUMBERVALUE(AI39),-0.1),'LIST FISCAL YEAR DAYS'!$E$2:$F$2000,2,FALSE),"mm/dd/yyyy"),"")</f>
        <v>10/20/2025</v>
      </c>
      <c r="AL39" s="9"/>
      <c r="AN39" s="68">
        <f>SUM(AB39:AD39)</f>
        <v>2558913.546875</v>
      </c>
    </row>
    <row r="40" spans="17:41" x14ac:dyDescent="0.25">
      <c r="Q40" s="10" t="s">
        <v>1885</v>
      </c>
      <c r="R40" s="11">
        <f>VLOOKUP(Q40,_xlfn.ANCHORARRAY(KEY!$W$2),2,FALSE)</f>
        <v>7</v>
      </c>
      <c r="S40" s="10"/>
      <c r="T40" s="129">
        <v>6</v>
      </c>
      <c r="U40" s="11">
        <f t="shared" si="1"/>
        <v>1</v>
      </c>
      <c r="V40" s="10">
        <f>IF(U40=1,VLOOKUP($Y$26,'CROSSWALK CLUSTER to AUN'!$A$2:$XX$1000,$R40,FALSE),"")</f>
        <v>101264003</v>
      </c>
      <c r="Y40" s="9"/>
      <c r="Z40" s="9"/>
      <c r="AA40" s="9" t="str">
        <f>IF($U40=1,VLOOKUP($V40,'DATA MISSED with ExpPerDay'!$A$2:$CW$45000,AA$2,FALSE),"")</f>
        <v>LAUREL HIGHLANDS</v>
      </c>
      <c r="AB40" s="25">
        <f>IF($U40=1,VLOOKUP($V40,'DATA MISSED with ExpPerDay'!$A$2:$CW$45000,AB$2,FALSE),"")</f>
        <v>466982.40625</v>
      </c>
      <c r="AC40" s="25">
        <f>IF($U40=1,VLOOKUP($V40,'DATA MISSED with ExpPerDay'!$A$2:$CW$45000,AC$2,FALSE),"")</f>
        <v>4120300.5</v>
      </c>
      <c r="AD40" s="25">
        <f>IF($U40=1,VLOOKUP($V40,'DATA MISSED with ExpPerDay'!$A$2:$CW$45000,AD$2,FALSE),"")</f>
        <v>1572770.25</v>
      </c>
      <c r="AE40" s="25">
        <f>IF($U40=1,VLOOKUP($V40,'DATA MISSED with ExpPerDay'!$A$2:$CW$45000,AE$2,FALSE),"")</f>
        <v>3776858.25</v>
      </c>
      <c r="AF40" s="25">
        <f>IF($U40=1,VLOOKUP($V40,'DATA MISSED with ExpPerDay'!$A$2:$CW$45000,AF$2,FALSE),"")</f>
        <v>158740.21875</v>
      </c>
      <c r="AG40" s="25">
        <f>IF($U40=1,VLOOKUP($V40,'DATA MISSED with ExpPerDay'!$A$2:$CW$45000,AG$2,FALSE),"")</f>
        <v>132.29362487792969</v>
      </c>
      <c r="AH40" s="25">
        <f>IF($U40=1,VLOOKUP($V40,'DATA MISSED with ExpPerDay'!$A$2:$CW$45000,AH$2,FALSE),"")</f>
        <v>24.852775573730469</v>
      </c>
      <c r="AI40" s="25">
        <f t="shared" si="2"/>
        <v>157.14640045166016</v>
      </c>
      <c r="AJ40" s="52">
        <f t="shared" ca="1" si="3"/>
        <v>37.146400451660156</v>
      </c>
      <c r="AK40" s="52" t="str">
        <f>IF($U40=1,TEXT(VLOOKUP(ROUND(_xlfn.NUMBERVALUE(AI40),-0.1),'LIST FISCAL YEAR DAYS'!$E$2:$F$2000,2,FALSE),"mm/dd/yyyy"),"")</f>
        <v>12/04/2025</v>
      </c>
      <c r="AL40" s="9"/>
    </row>
    <row r="41" spans="17:41" x14ac:dyDescent="0.25">
      <c r="Q41" s="10" t="s">
        <v>1886</v>
      </c>
      <c r="R41" s="11">
        <f>VLOOKUP(Q41,_xlfn.ANCHORARRAY(KEY!$W$2),2,FALSE)</f>
        <v>8</v>
      </c>
      <c r="S41" s="10"/>
      <c r="T41" s="129">
        <v>7</v>
      </c>
      <c r="U41" s="11">
        <f t="shared" si="1"/>
        <v>1</v>
      </c>
      <c r="V41" s="10">
        <f>IF(U41=1,VLOOKUP($Y$26,'CROSSWALK CLUSTER to AUN'!$A$2:$XX$1000,$R41,FALSE),"")</f>
        <v>107655903</v>
      </c>
      <c r="Y41" s="9"/>
      <c r="Z41" s="9"/>
      <c r="AA41" s="9" t="str">
        <f>IF($U41=1,VLOOKUP($V41,'DATA MISSED with ExpPerDay'!$A$2:$CW$45000,AA$2,FALSE),"")</f>
        <v>MT. PLEASANT AREA</v>
      </c>
      <c r="AB41" s="25">
        <f>IF($U41=1,VLOOKUP($V41,'DATA MISSED with ExpPerDay'!$A$2:$CW$45000,AB$2,FALSE),"")</f>
        <v>270771.4375</v>
      </c>
      <c r="AC41" s="25">
        <f>IF($U41=1,VLOOKUP($V41,'DATA MISSED with ExpPerDay'!$A$2:$CW$45000,AC$2,FALSE),"")</f>
        <v>2669448.5</v>
      </c>
      <c r="AD41" s="25">
        <f>IF($U41=1,VLOOKUP($V41,'DATA MISSED with ExpPerDay'!$A$2:$CW$45000,AD$2,FALSE),"")</f>
        <v>842434.1875</v>
      </c>
      <c r="AE41" s="25">
        <f>IF($U41=1,VLOOKUP($V41,'DATA MISSED with ExpPerDay'!$A$2:$CW$45000,AE$2,FALSE),"")</f>
        <v>2300264.5</v>
      </c>
      <c r="AF41" s="25">
        <f>IF($U41=1,VLOOKUP($V41,'DATA MISSED with ExpPerDay'!$A$2:$CW$45000,AF$2,FALSE),"")</f>
        <v>105444.421875</v>
      </c>
      <c r="AG41" s="25">
        <f>IF($U41=1,VLOOKUP($V41,'DATA MISSED with ExpPerDay'!$A$2:$CW$45000,AG$2,FALSE),"")</f>
        <v>127.48722076416016</v>
      </c>
      <c r="AH41" s="25">
        <f>IF($U41=1,VLOOKUP($V41,'DATA MISSED with ExpPerDay'!$A$2:$CW$45000,AH$2,FALSE),"")</f>
        <v>51.750476837158203</v>
      </c>
      <c r="AI41" s="25">
        <f t="shared" si="2"/>
        <v>179.23769760131836</v>
      </c>
      <c r="AJ41" s="52">
        <f t="shared" ca="1" si="3"/>
        <v>59.237697601318359</v>
      </c>
      <c r="AK41" s="52" t="str">
        <f>IF($U41=1,TEXT(VLOOKUP(ROUND(_xlfn.NUMBERVALUE(AI41),-0.1),'LIST FISCAL YEAR DAYS'!$E$2:$F$2000,2,FALSE),"mm/dd/yyyy"),"")</f>
        <v>12/26/2025</v>
      </c>
      <c r="AL41" s="9"/>
      <c r="AN41" s="68">
        <f>SUM(AB41:AD41)</f>
        <v>3782654.125</v>
      </c>
    </row>
    <row r="42" spans="17:41" x14ac:dyDescent="0.25">
      <c r="Q42" s="10" t="s">
        <v>1887</v>
      </c>
      <c r="R42" s="11">
        <f>VLOOKUP(Q42,_xlfn.ANCHORARRAY(KEY!$W$2),2,FALSE)</f>
        <v>9</v>
      </c>
      <c r="S42" s="10"/>
      <c r="T42" s="129">
        <v>8</v>
      </c>
      <c r="U42" s="11">
        <f t="shared" si="1"/>
        <v>1</v>
      </c>
      <c r="V42" s="10">
        <f>IF(U42=1,VLOOKUP($Y$26,'CROSSWALK CLUSTER to AUN'!$A$2:$XX$1000,$R42,FALSE),"")</f>
        <v>107657503</v>
      </c>
      <c r="Y42" s="9"/>
      <c r="Z42" s="9"/>
      <c r="AA42" s="9" t="str">
        <f>IF($U42=1,VLOOKUP($V42,'DATA MISSED with ExpPerDay'!$A$2:$CW$45000,AA$2,FALSE),"")</f>
        <v>SOUTHMORELAND</v>
      </c>
      <c r="AB42" s="25">
        <f>IF($U42=1,VLOOKUP($V42,'DATA MISSED with ExpPerDay'!$A$2:$CW$45000,AB$2,FALSE),"")</f>
        <v>262569.59375</v>
      </c>
      <c r="AC42" s="25">
        <f>IF($U42=1,VLOOKUP($V42,'DATA MISSED with ExpPerDay'!$A$2:$CW$45000,AC$2,FALSE),"")</f>
        <v>2639606.5</v>
      </c>
      <c r="AD42" s="25">
        <f>IF($U42=1,VLOOKUP($V42,'DATA MISSED with ExpPerDay'!$A$2:$CW$45000,AD$2,FALSE),"")</f>
        <v>894691.125</v>
      </c>
      <c r="AE42" s="25">
        <f>IF($U42=1,VLOOKUP($V42,'DATA MISSED with ExpPerDay'!$A$2:$CW$45000,AE$2,FALSE),"")</f>
        <v>2459991.25</v>
      </c>
      <c r="AF42" s="25">
        <f>IF($U42=1,VLOOKUP($V42,'DATA MISSED with ExpPerDay'!$A$2:$CW$45000,AF$2,FALSE),"")</f>
        <v>91188.296875</v>
      </c>
      <c r="AG42" s="25">
        <f>IF($U42=1,VLOOKUP($V42,'DATA MISSED with ExpPerDay'!$A$2:$CW$45000,AG$2,FALSE),"")</f>
        <v>123.57467651367188</v>
      </c>
      <c r="AH42" s="25">
        <f>IF($U42=1,VLOOKUP($V42,'DATA MISSED with ExpPerDay'!$A$2:$CW$45000,AH$2,FALSE),"")</f>
        <v>59.92578125</v>
      </c>
      <c r="AI42" s="25">
        <f t="shared" si="2"/>
        <v>183.50045776367188</v>
      </c>
      <c r="AJ42" s="52">
        <f t="shared" ca="1" si="3"/>
        <v>63.500457763671875</v>
      </c>
      <c r="AK42" s="52" t="str">
        <f>IF($U42=1,TEXT(VLOOKUP(ROUND(_xlfn.NUMBERVALUE(AI42),-0.1),'LIST FISCAL YEAR DAYS'!$E$2:$F$2000,2,FALSE),"mm/dd/yyyy"),"")</f>
        <v>12/31/2025</v>
      </c>
      <c r="AL42" s="9"/>
    </row>
    <row r="43" spans="17:41" x14ac:dyDescent="0.25">
      <c r="Q43" s="10" t="s">
        <v>1888</v>
      </c>
      <c r="R43" s="11">
        <f>VLOOKUP(Q43,_xlfn.ANCHORARRAY(KEY!$W$2),2,FALSE)</f>
        <v>10</v>
      </c>
      <c r="S43" s="10"/>
      <c r="T43" s="129">
        <v>9</v>
      </c>
      <c r="U43" s="11">
        <f t="shared" si="1"/>
        <v>1</v>
      </c>
      <c r="V43" s="10">
        <f>IF(U43=1,VLOOKUP($Y$26,'CROSSWALK CLUSTER to AUN'!$A$2:$XX$1000,$R43,FALSE),"")</f>
        <v>101268003</v>
      </c>
      <c r="Y43" s="9"/>
      <c r="Z43" s="9"/>
      <c r="AA43" s="9" t="str">
        <f>IF($U43=1,VLOOKUP($V43,'DATA MISSED with ExpPerDay'!$A$2:$CW$45000,AA$2,FALSE),"")</f>
        <v>UNIONTOWN AREA</v>
      </c>
      <c r="AB43" s="25">
        <f>IF($U43=1,VLOOKUP($V43,'DATA MISSED with ExpPerDay'!$A$2:$CW$45000,AB$2,FALSE),"")</f>
        <v>399998.84375</v>
      </c>
      <c r="AC43" s="25">
        <f>IF($U43=1,VLOOKUP($V43,'DATA MISSED with ExpPerDay'!$A$2:$CW$45000,AC$2,FALSE),"")</f>
        <v>4098714.75</v>
      </c>
      <c r="AD43" s="25">
        <f>IF($U43=1,VLOOKUP($V43,'DATA MISSED with ExpPerDay'!$A$2:$CW$45000,AD$2,FALSE),"")</f>
        <v>1401136.5</v>
      </c>
      <c r="AE43" s="25">
        <f>IF($U43=1,VLOOKUP($V43,'DATA MISSED with ExpPerDay'!$A$2:$CW$45000,AE$2,FALSE),"")</f>
        <v>3552987</v>
      </c>
      <c r="AF43" s="25">
        <f>IF($U43=1,VLOOKUP($V43,'DATA MISSED with ExpPerDay'!$A$2:$CW$45000,AF$2,FALSE),"")</f>
        <v>151091.828125</v>
      </c>
      <c r="AG43" s="25">
        <f>IF($U43=1,VLOOKUP($V43,'DATA MISSED with ExpPerDay'!$A$2:$CW$45000,AG$2,FALSE),"")</f>
        <v>92.757011413574219</v>
      </c>
      <c r="AH43" s="25">
        <f>IF($U43=1,VLOOKUP($V43,'DATA MISSED with ExpPerDay'!$A$2:$CW$45000,AH$2,FALSE),"")</f>
        <v>32.681331634521484</v>
      </c>
      <c r="AI43" s="25">
        <f t="shared" si="2"/>
        <v>125.4383430480957</v>
      </c>
      <c r="AJ43" s="52">
        <f t="shared" ca="1" si="3"/>
        <v>5.4383430480957031</v>
      </c>
      <c r="AK43" s="52" t="str">
        <f>IF($U43=1,TEXT(VLOOKUP(ROUND(_xlfn.NUMBERVALUE(AI43),-0.1),'LIST FISCAL YEAR DAYS'!$E$2:$F$2000,2,FALSE),"mm/dd/yyyy"),"")</f>
        <v>11/02/2025</v>
      </c>
      <c r="AL43" s="9"/>
    </row>
    <row r="44" spans="17:41" x14ac:dyDescent="0.25">
      <c r="Q44" s="10" t="s">
        <v>1889</v>
      </c>
      <c r="R44" s="11">
        <f>VLOOKUP(Q44,_xlfn.ANCHORARRAY(KEY!$W$2),2,FALSE)</f>
        <v>11</v>
      </c>
      <c r="S44" s="10"/>
      <c r="T44" s="129">
        <v>10</v>
      </c>
      <c r="U44" s="11">
        <f t="shared" si="1"/>
        <v>0</v>
      </c>
      <c r="V44" s="10" t="str">
        <f>IF(U44=1,VLOOKUP($Y$26,'CROSSWALK CLUSTER to AUN'!$A$2:$XX$1000,$R44,FALSE),"")</f>
        <v/>
      </c>
      <c r="Y44" s="9"/>
      <c r="Z44" s="9"/>
      <c r="AA44" s="9" t="str">
        <f>IF($U44=1,VLOOKUP($V44,'DATA MISSED with ExpPerDay'!$A$2:$CW$45000,AA$2,FALSE),"")</f>
        <v/>
      </c>
      <c r="AB44" s="25" t="str">
        <f>IF($U44=1,VLOOKUP($V44,'DATA MISSED with ExpPerDay'!$A$2:$CW$45000,AB$2,FALSE),"")</f>
        <v/>
      </c>
      <c r="AC44" s="25" t="str">
        <f>IF($U44=1,VLOOKUP($V44,'DATA MISSED with ExpPerDay'!$A$2:$CW$45000,AC$2,FALSE),"")</f>
        <v/>
      </c>
      <c r="AD44" s="25" t="str">
        <f>IF($U44=1,VLOOKUP($V44,'DATA MISSED with ExpPerDay'!$A$2:$CW$45000,AD$2,FALSE),"")</f>
        <v/>
      </c>
      <c r="AE44" s="25" t="str">
        <f>IF($U44=1,VLOOKUP($V44,'DATA MISSED with ExpPerDay'!$A$2:$CW$45000,AE$2,FALSE),"")</f>
        <v/>
      </c>
      <c r="AF44" s="25" t="str">
        <f>IF($U44=1,VLOOKUP($V44,'DATA MISSED with ExpPerDay'!$A$2:$CW$45000,AF$2,FALSE),"")</f>
        <v/>
      </c>
      <c r="AG44" s="25" t="str">
        <f>IF($U44=1,VLOOKUP($V44,'DATA MISSED with ExpPerDay'!$A$2:$CW$45000,AG$2,FALSE),"")</f>
        <v/>
      </c>
      <c r="AH44" s="25" t="str">
        <f>IF($U44=1,VLOOKUP($V44,'DATA MISSED with ExpPerDay'!$A$2:$CW$45000,AH$2,FALSE),"")</f>
        <v/>
      </c>
      <c r="AI44" s="25" t="str">
        <f t="shared" si="2"/>
        <v/>
      </c>
      <c r="AJ44" s="52" t="str">
        <f t="shared" si="3"/>
        <v/>
      </c>
      <c r="AK44" s="52" t="str">
        <f>IF($U44=1,TEXT(VLOOKUP(ROUND(_xlfn.NUMBERVALUE(AI44),-0.1),'LIST FISCAL YEAR DAYS'!$E$2:$F$2000,2,FALSE),"mm/dd/yyyy"),"")</f>
        <v/>
      </c>
      <c r="AL44" s="9"/>
    </row>
    <row r="45" spans="17:41" x14ac:dyDescent="0.25">
      <c r="Q45" s="10" t="s">
        <v>1890</v>
      </c>
      <c r="R45" s="11">
        <f>VLOOKUP(Q45,_xlfn.ANCHORARRAY(KEY!$W$2),2,FALSE)</f>
        <v>12</v>
      </c>
      <c r="S45" s="10"/>
      <c r="T45" s="11">
        <v>11</v>
      </c>
      <c r="U45" s="11">
        <f t="shared" si="1"/>
        <v>0</v>
      </c>
      <c r="V45" s="10" t="str">
        <f>IF(U45=1,VLOOKUP($Y$26,'CROSSWALK CLUSTER to AUN'!$A$2:$XX$1000,$R45,FALSE),"")</f>
        <v/>
      </c>
      <c r="Y45" s="9"/>
      <c r="Z45" s="9"/>
      <c r="AA45" s="9" t="str">
        <f>IF($U45=1,VLOOKUP($V45,'DATA MISSED with ExpPerDay'!$A$2:$CW$45000,AA$2,FALSE),"")</f>
        <v/>
      </c>
      <c r="AB45" s="25" t="str">
        <f>IF($U45=1,VLOOKUP($V45,'DATA MISSED with ExpPerDay'!$A$2:$CW$45000,AB$2,FALSE),"")</f>
        <v/>
      </c>
      <c r="AC45" s="25" t="str">
        <f>IF($U45=1,VLOOKUP($V45,'DATA MISSED with ExpPerDay'!$A$2:$CW$45000,AC$2,FALSE),"")</f>
        <v/>
      </c>
      <c r="AD45" s="25" t="str">
        <f>IF($U45=1,VLOOKUP($V45,'DATA MISSED with ExpPerDay'!$A$2:$CW$45000,AD$2,FALSE),"")</f>
        <v/>
      </c>
      <c r="AE45" s="25" t="str">
        <f>IF($U45=1,VLOOKUP($V45,'DATA MISSED with ExpPerDay'!$A$2:$CW$45000,AE$2,FALSE),"")</f>
        <v/>
      </c>
      <c r="AF45" s="25" t="str">
        <f>IF($U45=1,VLOOKUP($V45,'DATA MISSED with ExpPerDay'!$A$2:$CW$45000,AF$2,FALSE),"")</f>
        <v/>
      </c>
      <c r="AG45" s="25" t="str">
        <f>IF($U45=1,VLOOKUP($V45,'DATA MISSED with ExpPerDay'!$A$2:$CW$45000,AG$2,FALSE),"")</f>
        <v/>
      </c>
      <c r="AH45" s="25" t="str">
        <f>IF($U45=1,VLOOKUP($V45,'DATA MISSED with ExpPerDay'!$A$2:$CW$45000,AH$2,FALSE),"")</f>
        <v/>
      </c>
      <c r="AI45" s="25" t="str">
        <f t="shared" si="2"/>
        <v/>
      </c>
      <c r="AJ45" s="52" t="str">
        <f t="shared" si="3"/>
        <v/>
      </c>
      <c r="AK45" s="52" t="str">
        <f>IF($U45=1,TEXT(VLOOKUP(ROUND(_xlfn.NUMBERVALUE(AI45),-0.1),'LIST FISCAL YEAR DAYS'!$E$2:$F$2000,2,FALSE),"mm/dd/yyyy"),"")</f>
        <v/>
      </c>
      <c r="AL45" s="9"/>
    </row>
    <row r="46" spans="17:41" ht="14.4" thickBot="1" x14ac:dyDescent="0.3">
      <c r="Q46" s="10" t="s">
        <v>1891</v>
      </c>
      <c r="R46" s="11">
        <f>VLOOKUP(Q46,_xlfn.ANCHORARRAY(KEY!$W$2),2,FALSE)</f>
        <v>13</v>
      </c>
      <c r="S46" s="10"/>
      <c r="T46" s="11">
        <v>12</v>
      </c>
      <c r="U46" s="11">
        <f t="shared" si="1"/>
        <v>0</v>
      </c>
      <c r="V46" s="10" t="str">
        <f>IF(U46=1,VLOOKUP($Y$26,'CROSSWALK CLUSTER to AUN'!$A$2:$XX$1000,$R46,FALSE),"")</f>
        <v/>
      </c>
      <c r="Y46" s="9"/>
      <c r="Z46" s="9"/>
      <c r="AA46" s="9" t="str">
        <f>IF($U46=1,VLOOKUP($V46,'DATA MISSED with ExpPerDay'!$A$2:$CW$45000,AA$2,FALSE),"")</f>
        <v/>
      </c>
      <c r="AB46" s="25" t="str">
        <f>IF($U46=1,VLOOKUP($V46,'DATA MISSED with ExpPerDay'!$A$2:$CW$45000,AB$2,FALSE),"")</f>
        <v/>
      </c>
      <c r="AC46" s="25" t="str">
        <f>IF($U46=1,VLOOKUP($V46,'DATA MISSED with ExpPerDay'!$A$2:$CW$45000,AC$2,FALSE),"")</f>
        <v/>
      </c>
      <c r="AD46" s="25" t="str">
        <f>IF($U46=1,VLOOKUP($V46,'DATA MISSED with ExpPerDay'!$A$2:$CW$45000,AD$2,FALSE),"")</f>
        <v/>
      </c>
      <c r="AE46" s="25" t="str">
        <f>IF($U46=1,VLOOKUP($V46,'DATA MISSED with ExpPerDay'!$A$2:$CW$45000,AE$2,FALSE),"")</f>
        <v/>
      </c>
      <c r="AF46" s="25" t="str">
        <f>IF($U46=1,VLOOKUP($V46,'DATA MISSED with ExpPerDay'!$A$2:$CW$45000,AF$2,FALSE),"")</f>
        <v/>
      </c>
      <c r="AG46" s="25" t="str">
        <f>IF($U46=1,VLOOKUP($V46,'DATA MISSED with ExpPerDay'!$A$2:$CW$45000,AG$2,FALSE),"")</f>
        <v/>
      </c>
      <c r="AH46" s="25" t="str">
        <f>IF($U46=1,VLOOKUP($V46,'DATA MISSED with ExpPerDay'!$A$2:$CW$45000,AH$2,FALSE),"")</f>
        <v/>
      </c>
      <c r="AI46" s="25" t="str">
        <f t="shared" si="2"/>
        <v/>
      </c>
      <c r="AJ46" s="52" t="str">
        <f t="shared" si="3"/>
        <v/>
      </c>
      <c r="AK46" s="138" t="str">
        <f>IF($U46=1,TEXT(VLOOKUP(ROUND(_xlfn.NUMBERVALUE(AI46),-0.1),'LIST FISCAL YEAR DAYS'!$E$2:$F$2000,2,FALSE),"mm/dd/yyyy"),"")</f>
        <v/>
      </c>
      <c r="AL46" s="9"/>
    </row>
    <row r="47" spans="17:41" x14ac:dyDescent="0.25">
      <c r="Y47" s="9"/>
      <c r="Z47" s="9"/>
      <c r="AA47" s="135"/>
      <c r="AB47" s="135"/>
      <c r="AC47" s="135"/>
      <c r="AD47" s="135"/>
      <c r="AE47" s="135"/>
      <c r="AF47" s="135"/>
      <c r="AG47" s="135"/>
      <c r="AH47" s="135"/>
      <c r="AI47" s="135"/>
      <c r="AJ47" s="135"/>
      <c r="AK47" s="9"/>
      <c r="AL47" s="9"/>
    </row>
    <row r="49" spans="28:32" x14ac:dyDescent="0.25">
      <c r="AB49" s="68"/>
      <c r="AD49" s="68"/>
    </row>
    <row r="52" spans="28:32" x14ac:dyDescent="0.25">
      <c r="AD52" s="68"/>
      <c r="AF52" s="158"/>
    </row>
  </sheetData>
  <mergeCells count="10">
    <mergeCell ref="AG31:AK31"/>
    <mergeCell ref="AA28:AK28"/>
    <mergeCell ref="AI33:AI34"/>
    <mergeCell ref="AJ33:AK34"/>
    <mergeCell ref="AG32:AK32"/>
    <mergeCell ref="AA32:AA34"/>
    <mergeCell ref="AB33:AE33"/>
    <mergeCell ref="AF33:AF34"/>
    <mergeCell ref="AG33:AG34"/>
    <mergeCell ref="AH33:AH34"/>
  </mergeCells>
  <conditionalFormatting sqref="AJ35:AJ46">
    <cfRule type="containsText" dxfId="0" priority="1" operator="containsText" text="Out">
      <formula>NOT(ISERROR(SEARCH("Out",AJ35)))</formula>
    </cfRule>
  </conditionalFormatting>
  <hyperlinks>
    <hyperlink ref="AA24" r:id="rId1" display="NOTE IF YOU SEE ANY ERRORS IN CLUSTER ASSIGNMENTS OR OTHERWISE CLICK HERE TO SEND A NOTE TO MARK PRICE" xr:uid="{00000000-0004-0000-0D00-000000000000}"/>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EE7D4C9-522F-413A-8932-58C03DCED1ED}">
          <x14:formula1>
            <xm:f>'LIST UNISERV'!$A$2:$A$83</xm:f>
          </x14:formula1>
          <xm:sqref>AA26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76E79-E079-4257-B7B5-670E290F439D}">
  <sheetPr>
    <tabColor rgb="FFFF0000"/>
  </sheetPr>
  <dimension ref="A1:F10"/>
  <sheetViews>
    <sheetView workbookViewId="0">
      <selection activeCell="G4" sqref="G4"/>
    </sheetView>
  </sheetViews>
  <sheetFormatPr defaultRowHeight="14.4" x14ac:dyDescent="0.3"/>
  <cols>
    <col min="1" max="1" width="14.5546875" customWidth="1"/>
    <col min="2" max="2" width="23.6640625" customWidth="1"/>
    <col min="3" max="3" width="68.44140625" customWidth="1"/>
    <col min="6" max="6" width="10" bestFit="1" customWidth="1"/>
  </cols>
  <sheetData>
    <row r="1" spans="1:6" ht="97.95" customHeight="1" x14ac:dyDescent="0.3">
      <c r="A1" s="96">
        <f>MAX(A4:A503)</f>
        <v>5</v>
      </c>
      <c r="B1" s="104">
        <f>VLOOKUP($A$1,$A$4:$C$502,2,FALSE)</f>
        <v>45952.644444444442</v>
      </c>
      <c r="C1" s="97" t="str">
        <f>VLOOKUP($A$1,$A$4:$C$502,3,FALSE)</f>
        <v>Now adding October. Thanks to Andrew Christ of PSBA for flaging that State Property Tax Reduction Allocation payments are not delayed by the state budget impass. Missed payments in this version for August and October are revised down by $449,440,608 and $549,316,288 respectively.</v>
      </c>
    </row>
    <row r="2" spans="1:6" x14ac:dyDescent="0.3">
      <c r="A2" s="98"/>
      <c r="B2" s="98"/>
      <c r="C2" s="98"/>
    </row>
    <row r="3" spans="1:6" x14ac:dyDescent="0.3">
      <c r="A3" s="99" t="s">
        <v>1783</v>
      </c>
      <c r="B3" s="99" t="s">
        <v>1784</v>
      </c>
      <c r="C3" s="99" t="s">
        <v>1785</v>
      </c>
    </row>
    <row r="4" spans="1:6" x14ac:dyDescent="0.3">
      <c r="A4" s="100">
        <v>1</v>
      </c>
      <c r="B4" s="103">
        <v>45891</v>
      </c>
      <c r="C4" s="102" t="s">
        <v>1786</v>
      </c>
    </row>
    <row r="5" spans="1:6" x14ac:dyDescent="0.3">
      <c r="A5" s="100">
        <v>2</v>
      </c>
      <c r="B5" s="103">
        <v>45896.670138888891</v>
      </c>
      <c r="C5" s="102" t="s">
        <v>1786</v>
      </c>
    </row>
    <row r="6" spans="1:6" x14ac:dyDescent="0.3">
      <c r="A6" s="100">
        <v>3</v>
      </c>
      <c r="B6" s="103">
        <v>45897.297222222223</v>
      </c>
      <c r="C6" s="102" t="s">
        <v>1795</v>
      </c>
    </row>
    <row r="7" spans="1:6" x14ac:dyDescent="0.3">
      <c r="A7" s="100">
        <v>4</v>
      </c>
      <c r="B7" s="103">
        <v>45922.3125</v>
      </c>
      <c r="C7" s="102" t="s">
        <v>1903</v>
      </c>
    </row>
    <row r="8" spans="1:6" ht="52.8" x14ac:dyDescent="0.3">
      <c r="A8" s="100">
        <v>5</v>
      </c>
      <c r="B8" s="103">
        <v>45952.644444444442</v>
      </c>
      <c r="C8" s="102" t="s">
        <v>1933</v>
      </c>
    </row>
    <row r="9" spans="1:6" x14ac:dyDescent="0.3">
      <c r="A9" s="98"/>
      <c r="B9" s="101"/>
      <c r="C9" s="102"/>
    </row>
    <row r="10" spans="1:6" x14ac:dyDescent="0.3">
      <c r="F10" s="152"/>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70835-459A-45FA-8279-6665A6051F4B}">
  <sheetPr>
    <tabColor rgb="FFFFFF00"/>
  </sheetPr>
  <dimension ref="A1:N83"/>
  <sheetViews>
    <sheetView topLeftCell="A40" workbookViewId="0">
      <selection activeCell="A60" sqref="A60"/>
    </sheetView>
  </sheetViews>
  <sheetFormatPr defaultColWidth="8.88671875" defaultRowHeight="13.2" x14ac:dyDescent="0.25"/>
  <cols>
    <col min="1" max="1" width="12.88671875" style="122" bestFit="1" customWidth="1"/>
    <col min="2" max="13" width="11" style="122" bestFit="1" customWidth="1"/>
    <col min="14" max="14" width="8.6640625" style="122" bestFit="1" customWidth="1"/>
    <col min="15" max="16384" width="8.88671875" style="122"/>
  </cols>
  <sheetData>
    <row r="1" spans="1:14" x14ac:dyDescent="0.25">
      <c r="A1" s="122" t="s">
        <v>1797</v>
      </c>
      <c r="B1" s="122" t="s">
        <v>1880</v>
      </c>
      <c r="C1" s="122" t="s">
        <v>1881</v>
      </c>
      <c r="D1" s="122" t="s">
        <v>1882</v>
      </c>
      <c r="E1" s="122" t="s">
        <v>1883</v>
      </c>
      <c r="F1" s="122" t="s">
        <v>1884</v>
      </c>
      <c r="G1" s="122" t="s">
        <v>1885</v>
      </c>
      <c r="H1" s="122" t="s">
        <v>1886</v>
      </c>
      <c r="I1" s="122" t="s">
        <v>1887</v>
      </c>
      <c r="J1" s="122" t="s">
        <v>1888</v>
      </c>
      <c r="K1" s="122" t="s">
        <v>1889</v>
      </c>
      <c r="L1" s="122" t="s">
        <v>1890</v>
      </c>
      <c r="M1" s="122" t="s">
        <v>1891</v>
      </c>
      <c r="N1" s="122" t="s">
        <v>1892</v>
      </c>
    </row>
    <row r="2" spans="1:14" x14ac:dyDescent="0.25">
      <c r="A2" s="122">
        <v>111</v>
      </c>
      <c r="B2" s="122">
        <v>110000000</v>
      </c>
      <c r="C2" s="122">
        <v>116604003</v>
      </c>
      <c r="D2" s="122">
        <v>116555003</v>
      </c>
      <c r="E2" s="122">
        <v>111444602</v>
      </c>
      <c r="F2" s="122">
        <v>116605003</v>
      </c>
      <c r="G2" s="122">
        <v>117415004</v>
      </c>
      <c r="H2" s="122">
        <v>110147003</v>
      </c>
      <c r="I2" s="122">
        <v>116557103</v>
      </c>
      <c r="J2" s="122">
        <v>116606707</v>
      </c>
      <c r="N2" s="122">
        <v>9</v>
      </c>
    </row>
    <row r="3" spans="1:14" x14ac:dyDescent="0.25">
      <c r="A3" s="122">
        <v>112</v>
      </c>
      <c r="B3" s="122">
        <v>108070502</v>
      </c>
      <c r="C3" s="122">
        <v>108070607</v>
      </c>
      <c r="D3" s="122">
        <v>108071003</v>
      </c>
      <c r="E3" s="122">
        <v>108071504</v>
      </c>
      <c r="F3" s="122">
        <v>110173003</v>
      </c>
      <c r="G3" s="122">
        <v>110173504</v>
      </c>
      <c r="H3" s="122">
        <v>108073503</v>
      </c>
      <c r="I3" s="122">
        <v>108077503</v>
      </c>
      <c r="J3" s="122">
        <v>108079004</v>
      </c>
      <c r="N3" s="122">
        <v>9</v>
      </c>
    </row>
    <row r="4" spans="1:14" x14ac:dyDescent="0.25">
      <c r="A4" s="122">
        <v>113</v>
      </c>
      <c r="B4" s="122">
        <v>110171003</v>
      </c>
      <c r="C4" s="122">
        <v>110171607</v>
      </c>
      <c r="D4" s="122">
        <v>110171803</v>
      </c>
      <c r="E4" s="122">
        <v>106172003</v>
      </c>
      <c r="F4" s="122">
        <v>110175003</v>
      </c>
      <c r="G4" s="122">
        <v>109248003</v>
      </c>
      <c r="N4" s="122">
        <v>6</v>
      </c>
    </row>
    <row r="5" spans="1:14" x14ac:dyDescent="0.25">
      <c r="A5" s="122">
        <v>114</v>
      </c>
      <c r="B5" s="122">
        <v>117412003</v>
      </c>
      <c r="C5" s="122">
        <v>117000000</v>
      </c>
      <c r="D5" s="122">
        <v>117414003</v>
      </c>
      <c r="E5" s="122">
        <v>117414203</v>
      </c>
      <c r="F5" s="122">
        <v>117414807</v>
      </c>
      <c r="G5" s="122">
        <v>117415103</v>
      </c>
      <c r="H5" s="122">
        <v>117415303</v>
      </c>
      <c r="I5" s="122">
        <v>117416103</v>
      </c>
      <c r="J5" s="122">
        <v>117417202</v>
      </c>
      <c r="N5" s="122">
        <v>9</v>
      </c>
    </row>
    <row r="6" spans="1:14" x14ac:dyDescent="0.25">
      <c r="A6" s="122">
        <v>115</v>
      </c>
      <c r="B6" s="122">
        <v>109530304</v>
      </c>
      <c r="C6" s="122">
        <v>109531304</v>
      </c>
      <c r="D6" s="122">
        <v>109532804</v>
      </c>
      <c r="E6" s="122">
        <v>109535504</v>
      </c>
      <c r="F6" s="122">
        <v>117596003</v>
      </c>
      <c r="G6" s="122">
        <v>109537504</v>
      </c>
      <c r="H6" s="122">
        <v>117597003</v>
      </c>
      <c r="I6" s="122">
        <v>117598503</v>
      </c>
      <c r="N6" s="122">
        <v>8</v>
      </c>
    </row>
    <row r="7" spans="1:14" x14ac:dyDescent="0.25">
      <c r="A7" s="122">
        <v>116</v>
      </c>
      <c r="B7" s="122">
        <v>109420803</v>
      </c>
      <c r="C7" s="122">
        <v>109000000</v>
      </c>
      <c r="D7" s="122">
        <v>109243503</v>
      </c>
      <c r="E7" s="122">
        <v>109422303</v>
      </c>
      <c r="F7" s="122">
        <v>109426003</v>
      </c>
      <c r="G7" s="122">
        <v>109426303</v>
      </c>
      <c r="H7" s="122">
        <v>109246003</v>
      </c>
      <c r="I7" s="122">
        <v>109420107</v>
      </c>
      <c r="J7" s="122">
        <v>109427503</v>
      </c>
      <c r="N7" s="122">
        <v>9</v>
      </c>
    </row>
    <row r="8" spans="1:14" x14ac:dyDescent="0.25">
      <c r="A8" s="122">
        <v>117</v>
      </c>
      <c r="B8" s="122">
        <v>111312503</v>
      </c>
      <c r="C8" s="122">
        <v>111312607</v>
      </c>
      <c r="D8" s="122">
        <v>111312804</v>
      </c>
      <c r="E8" s="122">
        <v>111316003</v>
      </c>
      <c r="F8" s="122">
        <v>111317503</v>
      </c>
      <c r="G8" s="122">
        <v>110148002</v>
      </c>
      <c r="N8" s="122">
        <v>6</v>
      </c>
    </row>
    <row r="9" spans="1:14" x14ac:dyDescent="0.25">
      <c r="A9" s="122">
        <v>118</v>
      </c>
      <c r="B9" s="122">
        <v>110141003</v>
      </c>
      <c r="C9" s="122">
        <v>110141103</v>
      </c>
      <c r="D9" s="122">
        <v>109122703</v>
      </c>
      <c r="E9" s="122">
        <v>110183602</v>
      </c>
      <c r="F9" s="122">
        <v>110177003</v>
      </c>
      <c r="G9" s="122">
        <v>108078003</v>
      </c>
      <c r="H9" s="122">
        <v>110179003</v>
      </c>
      <c r="N9" s="122">
        <v>7</v>
      </c>
    </row>
    <row r="10" spans="1:14" x14ac:dyDescent="0.25">
      <c r="A10" s="122">
        <v>121</v>
      </c>
      <c r="B10" s="122">
        <v>106330703</v>
      </c>
      <c r="C10" s="122">
        <v>106330803</v>
      </c>
      <c r="D10" s="122">
        <v>108111203</v>
      </c>
      <c r="E10" s="122">
        <v>108112502</v>
      </c>
      <c r="F10" s="122">
        <v>106333407</v>
      </c>
      <c r="G10" s="122">
        <v>108114503</v>
      </c>
      <c r="H10" s="122">
        <v>106338003</v>
      </c>
      <c r="N10" s="122">
        <v>7</v>
      </c>
    </row>
    <row r="11" spans="1:14" x14ac:dyDescent="0.25">
      <c r="A11" s="122">
        <v>122</v>
      </c>
      <c r="B11" s="122">
        <v>108051003</v>
      </c>
      <c r="C11" s="122">
        <v>108051503</v>
      </c>
      <c r="D11" s="122">
        <v>108053003</v>
      </c>
      <c r="E11" s="122">
        <v>108056004</v>
      </c>
      <c r="F11" s="122">
        <v>108116503</v>
      </c>
      <c r="G11" s="122">
        <v>108058003</v>
      </c>
      <c r="H11" s="122">
        <v>108569103</v>
      </c>
      <c r="N11" s="122">
        <v>7</v>
      </c>
    </row>
    <row r="12" spans="1:14" x14ac:dyDescent="0.25">
      <c r="A12" s="122">
        <v>123</v>
      </c>
      <c r="B12" s="122">
        <v>108561003</v>
      </c>
      <c r="C12" s="122">
        <v>108561803</v>
      </c>
      <c r="D12" s="122">
        <v>108565203</v>
      </c>
      <c r="E12" s="122">
        <v>108565503</v>
      </c>
      <c r="F12" s="122">
        <v>108566303</v>
      </c>
      <c r="G12" s="122">
        <v>108567004</v>
      </c>
      <c r="H12" s="122">
        <v>108567204</v>
      </c>
      <c r="I12" s="122">
        <v>108567404</v>
      </c>
      <c r="J12" s="122">
        <v>108567703</v>
      </c>
      <c r="K12" s="122">
        <v>108567807</v>
      </c>
      <c r="L12" s="122">
        <v>108568404</v>
      </c>
      <c r="N12" s="122">
        <v>11</v>
      </c>
    </row>
    <row r="13" spans="1:14" x14ac:dyDescent="0.25">
      <c r="A13" s="122">
        <v>124</v>
      </c>
      <c r="B13" s="122">
        <v>128323303</v>
      </c>
      <c r="C13" s="122">
        <v>128323703</v>
      </c>
      <c r="D13" s="122">
        <v>128324207</v>
      </c>
      <c r="E13" s="122">
        <v>128325203</v>
      </c>
      <c r="F13" s="122">
        <v>128326303</v>
      </c>
      <c r="G13" s="122">
        <v>128327303</v>
      </c>
      <c r="H13" s="122">
        <v>128321103</v>
      </c>
      <c r="I13" s="122">
        <v>128328003</v>
      </c>
      <c r="N13" s="122">
        <v>8</v>
      </c>
    </row>
    <row r="14" spans="1:14" x14ac:dyDescent="0.25">
      <c r="A14" s="122">
        <v>125</v>
      </c>
      <c r="B14" s="122">
        <v>108111403</v>
      </c>
      <c r="C14" s="122">
        <v>108112003</v>
      </c>
      <c r="D14" s="122">
        <v>108112203</v>
      </c>
      <c r="E14" s="122">
        <v>108112607</v>
      </c>
      <c r="F14" s="122">
        <v>108000000</v>
      </c>
      <c r="G14" s="122">
        <v>108116003</v>
      </c>
      <c r="H14" s="122">
        <v>108116303</v>
      </c>
      <c r="I14" s="122">
        <v>108118503</v>
      </c>
      <c r="N14" s="122">
        <v>8</v>
      </c>
    </row>
    <row r="15" spans="1:14" x14ac:dyDescent="0.25">
      <c r="A15" s="122">
        <v>126</v>
      </c>
      <c r="B15" s="122">
        <v>108110307</v>
      </c>
      <c r="C15" s="122">
        <v>128030603</v>
      </c>
      <c r="D15" s="122">
        <v>128030852</v>
      </c>
      <c r="E15" s="122">
        <v>108110603</v>
      </c>
      <c r="F15" s="122">
        <v>108111303</v>
      </c>
      <c r="G15" s="122">
        <v>128033053</v>
      </c>
      <c r="H15" s="122">
        <v>128000000</v>
      </c>
      <c r="I15" s="122">
        <v>128034503</v>
      </c>
      <c r="J15" s="122">
        <v>128034607</v>
      </c>
      <c r="N15" s="122">
        <v>9</v>
      </c>
    </row>
    <row r="16" spans="1:14" x14ac:dyDescent="0.25">
      <c r="A16" s="122">
        <v>131</v>
      </c>
      <c r="B16" s="122">
        <v>121131507</v>
      </c>
      <c r="C16" s="122">
        <v>121135003</v>
      </c>
      <c r="D16" s="122">
        <v>121135503</v>
      </c>
      <c r="E16" s="122">
        <v>129544503</v>
      </c>
      <c r="F16" s="122">
        <v>121136503</v>
      </c>
      <c r="G16" s="122">
        <v>121136603</v>
      </c>
      <c r="H16" s="122">
        <v>121139004</v>
      </c>
      <c r="N16" s="122">
        <v>7</v>
      </c>
    </row>
    <row r="17" spans="1:14" x14ac:dyDescent="0.25">
      <c r="A17" s="122">
        <v>132</v>
      </c>
      <c r="B17" s="122">
        <v>129544703</v>
      </c>
      <c r="C17" s="122">
        <v>129545003</v>
      </c>
      <c r="D17" s="122">
        <v>129546103</v>
      </c>
      <c r="E17" s="122">
        <v>129546803</v>
      </c>
      <c r="F17" s="122">
        <v>129547303</v>
      </c>
      <c r="G17" s="122">
        <v>129547603</v>
      </c>
      <c r="H17" s="122">
        <v>129547803</v>
      </c>
      <c r="I17" s="122">
        <v>129548803</v>
      </c>
      <c r="N17" s="122">
        <v>8</v>
      </c>
    </row>
    <row r="18" spans="1:14" x14ac:dyDescent="0.25">
      <c r="A18" s="122">
        <v>133</v>
      </c>
      <c r="B18" s="122">
        <v>120480803</v>
      </c>
      <c r="C18" s="122">
        <v>120483007</v>
      </c>
      <c r="D18" s="122">
        <v>121000000</v>
      </c>
      <c r="E18" s="122">
        <v>120484803</v>
      </c>
      <c r="F18" s="122">
        <v>121394503</v>
      </c>
      <c r="G18" s="122">
        <v>120486003</v>
      </c>
      <c r="H18" s="122">
        <v>120488603</v>
      </c>
      <c r="N18" s="122">
        <v>7</v>
      </c>
    </row>
    <row r="19" spans="1:14" x14ac:dyDescent="0.25">
      <c r="A19" s="122">
        <v>134</v>
      </c>
      <c r="B19" s="122">
        <v>121390302</v>
      </c>
      <c r="C19" s="122">
        <v>120481002</v>
      </c>
      <c r="D19" s="122">
        <v>121391303</v>
      </c>
      <c r="E19" s="122">
        <v>120483302</v>
      </c>
      <c r="F19" s="122">
        <v>120484903</v>
      </c>
      <c r="N19" s="122">
        <v>5</v>
      </c>
    </row>
    <row r="20" spans="1:14" x14ac:dyDescent="0.25">
      <c r="A20" s="122">
        <v>135</v>
      </c>
      <c r="B20" s="122">
        <v>114061103</v>
      </c>
      <c r="C20" s="122">
        <v>114062003</v>
      </c>
      <c r="D20" s="122">
        <v>114064003</v>
      </c>
      <c r="E20" s="122">
        <v>121394603</v>
      </c>
      <c r="F20" s="122">
        <v>114066503</v>
      </c>
      <c r="G20" s="122">
        <v>121395703</v>
      </c>
      <c r="H20" s="122">
        <v>114068103</v>
      </c>
      <c r="I20" s="122">
        <v>114069103</v>
      </c>
      <c r="N20" s="122">
        <v>8</v>
      </c>
    </row>
    <row r="21" spans="1:14" x14ac:dyDescent="0.25">
      <c r="A21" s="122">
        <v>136</v>
      </c>
      <c r="B21" s="122">
        <v>120000000</v>
      </c>
      <c r="C21" s="122">
        <v>121393007</v>
      </c>
      <c r="D21" s="122">
        <v>121395103</v>
      </c>
      <c r="E21" s="122">
        <v>120485603</v>
      </c>
      <c r="F21" s="122">
        <v>121395603</v>
      </c>
      <c r="N21" s="122">
        <v>5</v>
      </c>
    </row>
    <row r="22" spans="1:14" x14ac:dyDescent="0.25">
      <c r="A22" s="122">
        <v>137</v>
      </c>
      <c r="B22" s="122">
        <v>114060503</v>
      </c>
      <c r="C22" s="122">
        <v>114060557</v>
      </c>
      <c r="D22" s="122">
        <v>114060853</v>
      </c>
      <c r="E22" s="122">
        <v>114061503</v>
      </c>
      <c r="F22" s="122">
        <v>121392303</v>
      </c>
      <c r="G22" s="122">
        <v>114000000</v>
      </c>
      <c r="H22" s="122">
        <v>121397803</v>
      </c>
      <c r="I22" s="122">
        <v>114069353</v>
      </c>
      <c r="N22" s="122">
        <v>8</v>
      </c>
    </row>
    <row r="23" spans="1:14" x14ac:dyDescent="0.25">
      <c r="A23" s="122">
        <v>138</v>
      </c>
      <c r="B23" s="122">
        <v>114060753</v>
      </c>
      <c r="C23" s="122">
        <v>114062503</v>
      </c>
      <c r="D23" s="122">
        <v>114063003</v>
      </c>
      <c r="E23" s="122">
        <v>114065503</v>
      </c>
      <c r="F23" s="122">
        <v>114067002</v>
      </c>
      <c r="G23" s="122">
        <v>114067107</v>
      </c>
      <c r="H23" s="122">
        <v>114067503</v>
      </c>
      <c r="N23" s="122">
        <v>7</v>
      </c>
    </row>
    <row r="24" spans="1:14" x14ac:dyDescent="0.25">
      <c r="A24" s="122">
        <v>139</v>
      </c>
      <c r="B24" s="122">
        <v>120481107</v>
      </c>
      <c r="C24" s="122">
        <v>129540803</v>
      </c>
      <c r="D24" s="122">
        <v>114063503</v>
      </c>
      <c r="E24" s="122">
        <v>129000000</v>
      </c>
      <c r="F24" s="122">
        <v>129546003</v>
      </c>
      <c r="G24" s="122">
        <v>129546907</v>
      </c>
      <c r="H24" s="122">
        <v>129547203</v>
      </c>
      <c r="I24" s="122">
        <v>114068003</v>
      </c>
      <c r="N24" s="122">
        <v>8</v>
      </c>
    </row>
    <row r="25" spans="1:14" x14ac:dyDescent="0.25">
      <c r="A25" s="122">
        <v>141</v>
      </c>
      <c r="B25" s="122">
        <v>122000000</v>
      </c>
      <c r="C25" s="122">
        <v>123463803</v>
      </c>
      <c r="D25" s="122">
        <v>123464603</v>
      </c>
      <c r="E25" s="122">
        <v>123465702</v>
      </c>
      <c r="F25" s="122">
        <v>122098103</v>
      </c>
      <c r="G25" s="122">
        <v>123468503</v>
      </c>
      <c r="N25" s="122">
        <v>6</v>
      </c>
    </row>
    <row r="26" spans="1:14" x14ac:dyDescent="0.25">
      <c r="A26" s="122">
        <v>142</v>
      </c>
      <c r="B26" s="122">
        <v>123465303</v>
      </c>
      <c r="C26" s="122">
        <v>122097502</v>
      </c>
      <c r="D26" s="122">
        <v>123465507</v>
      </c>
      <c r="E26" s="122">
        <v>122098403</v>
      </c>
      <c r="F26" s="122">
        <v>123467303</v>
      </c>
      <c r="G26" s="122">
        <v>123468603</v>
      </c>
      <c r="N26" s="122">
        <v>6</v>
      </c>
    </row>
    <row r="27" spans="1:14" x14ac:dyDescent="0.25">
      <c r="A27" s="122">
        <v>143</v>
      </c>
      <c r="B27" s="122">
        <v>122091002</v>
      </c>
      <c r="C27" s="122">
        <v>122092002</v>
      </c>
      <c r="D27" s="122">
        <v>123463507</v>
      </c>
      <c r="E27" s="122">
        <v>122098202</v>
      </c>
      <c r="F27" s="122">
        <v>123467103</v>
      </c>
      <c r="N27" s="122">
        <v>5</v>
      </c>
    </row>
    <row r="28" spans="1:14" x14ac:dyDescent="0.25">
      <c r="A28" s="122">
        <v>144</v>
      </c>
      <c r="B28" s="122">
        <v>123460302</v>
      </c>
      <c r="C28" s="122">
        <v>123461602</v>
      </c>
      <c r="D28" s="122">
        <v>122092353</v>
      </c>
      <c r="E28" s="122">
        <v>123468402</v>
      </c>
      <c r="N28" s="122">
        <v>4</v>
      </c>
    </row>
    <row r="29" spans="1:14" x14ac:dyDescent="0.25">
      <c r="A29" s="122">
        <v>145</v>
      </c>
      <c r="B29" s="122">
        <v>122091457</v>
      </c>
      <c r="C29" s="122">
        <v>122092102</v>
      </c>
      <c r="D29" s="122">
        <v>122097007</v>
      </c>
      <c r="E29" s="122">
        <v>122097604</v>
      </c>
      <c r="N29" s="122">
        <v>4</v>
      </c>
    </row>
    <row r="30" spans="1:14" x14ac:dyDescent="0.25">
      <c r="A30" s="122">
        <v>146</v>
      </c>
      <c r="B30" s="122">
        <v>123460957</v>
      </c>
      <c r="C30" s="122">
        <v>123464502</v>
      </c>
      <c r="D30" s="122">
        <v>123465602</v>
      </c>
      <c r="E30" s="122">
        <v>123467203</v>
      </c>
      <c r="F30" s="122">
        <v>122099007</v>
      </c>
      <c r="N30" s="122">
        <v>5</v>
      </c>
    </row>
    <row r="31" spans="1:14" x14ac:dyDescent="0.25">
      <c r="A31" s="122">
        <v>147</v>
      </c>
      <c r="B31" s="122">
        <v>122091303</v>
      </c>
      <c r="C31" s="122">
        <v>123461302</v>
      </c>
      <c r="D31" s="122">
        <v>123463603</v>
      </c>
      <c r="E31" s="122">
        <v>123000000</v>
      </c>
      <c r="F31" s="122">
        <v>122097203</v>
      </c>
      <c r="G31" s="122">
        <v>123466303</v>
      </c>
      <c r="H31" s="122">
        <v>123468303</v>
      </c>
      <c r="N31" s="122">
        <v>7</v>
      </c>
    </row>
    <row r="32" spans="1:14" x14ac:dyDescent="0.25">
      <c r="A32" s="122">
        <v>148</v>
      </c>
      <c r="B32" s="122">
        <v>122091352</v>
      </c>
      <c r="C32" s="122">
        <v>122098003</v>
      </c>
      <c r="D32" s="122">
        <v>123466103</v>
      </c>
      <c r="E32" s="122">
        <v>123469303</v>
      </c>
      <c r="N32" s="122">
        <v>4</v>
      </c>
    </row>
    <row r="33" spans="1:14" x14ac:dyDescent="0.25">
      <c r="A33" s="122">
        <v>151</v>
      </c>
      <c r="B33" s="122">
        <v>127040503</v>
      </c>
      <c r="C33" s="122">
        <v>104107803</v>
      </c>
      <c r="D33" s="122">
        <v>104105003</v>
      </c>
      <c r="E33" s="122">
        <v>127045653</v>
      </c>
      <c r="F33" s="122">
        <v>127046903</v>
      </c>
      <c r="G33" s="122">
        <v>104107903</v>
      </c>
      <c r="N33" s="122">
        <v>6</v>
      </c>
    </row>
    <row r="34" spans="1:14" x14ac:dyDescent="0.25">
      <c r="A34" s="122">
        <v>152</v>
      </c>
      <c r="B34" s="122">
        <v>104101252</v>
      </c>
      <c r="C34" s="122">
        <v>104101307</v>
      </c>
      <c r="D34" s="122">
        <v>104000000</v>
      </c>
      <c r="E34" s="122">
        <v>104103603</v>
      </c>
      <c r="F34" s="122">
        <v>104105353</v>
      </c>
      <c r="G34" s="122">
        <v>106168003</v>
      </c>
      <c r="H34" s="122">
        <v>104107503</v>
      </c>
      <c r="I34" s="122">
        <v>106169003</v>
      </c>
      <c r="N34" s="122">
        <v>8</v>
      </c>
    </row>
    <row r="35" spans="1:14" x14ac:dyDescent="0.25">
      <c r="A35" s="122">
        <v>153</v>
      </c>
      <c r="B35" s="122">
        <v>127042003</v>
      </c>
      <c r="C35" s="122">
        <v>127044103</v>
      </c>
      <c r="D35" s="122">
        <v>127045303</v>
      </c>
      <c r="E35" s="122">
        <v>127047404</v>
      </c>
      <c r="N35" s="122">
        <v>4</v>
      </c>
    </row>
    <row r="36" spans="1:14" x14ac:dyDescent="0.25">
      <c r="A36" s="122">
        <v>154</v>
      </c>
      <c r="B36" s="122">
        <v>106160303</v>
      </c>
      <c r="C36" s="122">
        <v>106161203</v>
      </c>
      <c r="D36" s="122">
        <v>106161357</v>
      </c>
      <c r="E36" s="122">
        <v>106161703</v>
      </c>
      <c r="F36" s="122">
        <v>104432903</v>
      </c>
      <c r="G36" s="122">
        <v>106000000</v>
      </c>
      <c r="H36" s="122">
        <v>106166503</v>
      </c>
      <c r="I36" s="122">
        <v>106167504</v>
      </c>
      <c r="N36" s="122">
        <v>8</v>
      </c>
    </row>
    <row r="37" spans="1:14" x14ac:dyDescent="0.25">
      <c r="A37" s="122">
        <v>155</v>
      </c>
      <c r="B37" s="122">
        <v>127041203</v>
      </c>
      <c r="C37" s="122">
        <v>127041503</v>
      </c>
      <c r="D37" s="122">
        <v>127041603</v>
      </c>
      <c r="E37" s="122">
        <v>104372003</v>
      </c>
      <c r="F37" s="122">
        <v>104374207</v>
      </c>
      <c r="G37" s="122">
        <v>104375003</v>
      </c>
      <c r="H37" s="122">
        <v>104375203</v>
      </c>
      <c r="I37" s="122">
        <v>127045853</v>
      </c>
      <c r="J37" s="122">
        <v>104376203</v>
      </c>
      <c r="K37" s="122">
        <v>104377003</v>
      </c>
      <c r="L37" s="122">
        <v>127049303</v>
      </c>
      <c r="N37" s="122">
        <v>11</v>
      </c>
    </row>
    <row r="38" spans="1:14" x14ac:dyDescent="0.25">
      <c r="A38" s="122">
        <v>156</v>
      </c>
      <c r="B38" s="122">
        <v>127040503</v>
      </c>
      <c r="C38" s="122">
        <v>127040703</v>
      </c>
      <c r="D38" s="122">
        <v>127041203</v>
      </c>
      <c r="E38" s="122">
        <v>127041307</v>
      </c>
      <c r="F38" s="122">
        <v>127042853</v>
      </c>
      <c r="G38" s="122">
        <v>127000000</v>
      </c>
      <c r="H38" s="122">
        <v>127045653</v>
      </c>
      <c r="N38" s="122">
        <v>7</v>
      </c>
    </row>
    <row r="39" spans="1:14" x14ac:dyDescent="0.25">
      <c r="A39" s="122">
        <v>157</v>
      </c>
      <c r="B39" s="122">
        <v>104431304</v>
      </c>
      <c r="C39" s="122">
        <v>104432503</v>
      </c>
      <c r="D39" s="122">
        <v>104432803</v>
      </c>
      <c r="E39" s="122">
        <v>104433303</v>
      </c>
      <c r="F39" s="122">
        <v>104433604</v>
      </c>
      <c r="G39" s="122">
        <v>104435003</v>
      </c>
      <c r="H39" s="122">
        <v>104435303</v>
      </c>
      <c r="I39" s="122">
        <v>104435603</v>
      </c>
      <c r="J39" s="122">
        <v>104435703</v>
      </c>
      <c r="K39" s="122">
        <v>104437503</v>
      </c>
      <c r="N39" s="122">
        <v>10</v>
      </c>
    </row>
    <row r="40" spans="1:14" x14ac:dyDescent="0.25">
      <c r="A40" s="122">
        <v>158</v>
      </c>
      <c r="B40" s="122">
        <v>104433903</v>
      </c>
      <c r="C40" s="122">
        <v>104374003</v>
      </c>
      <c r="D40" s="122">
        <v>104435107</v>
      </c>
      <c r="E40" s="122">
        <v>104378003</v>
      </c>
      <c r="N40" s="122">
        <v>4</v>
      </c>
    </row>
    <row r="41" spans="1:14" x14ac:dyDescent="0.25">
      <c r="A41" s="122">
        <v>161</v>
      </c>
      <c r="B41" s="122">
        <v>116191503</v>
      </c>
      <c r="C41" s="122">
        <v>118401603</v>
      </c>
      <c r="D41" s="122">
        <v>116471803</v>
      </c>
      <c r="E41" s="122">
        <v>120452003</v>
      </c>
      <c r="F41" s="122">
        <v>116493503</v>
      </c>
      <c r="G41" s="122">
        <v>116195004</v>
      </c>
      <c r="H41" s="122">
        <v>116495003</v>
      </c>
      <c r="I41" s="122">
        <v>116495207</v>
      </c>
      <c r="J41" s="122">
        <v>116496603</v>
      </c>
      <c r="K41" s="122">
        <v>116197503</v>
      </c>
      <c r="L41" s="122">
        <v>116498003</v>
      </c>
      <c r="N41" s="122">
        <v>11</v>
      </c>
    </row>
    <row r="42" spans="1:14" x14ac:dyDescent="0.25">
      <c r="A42" s="122">
        <v>162</v>
      </c>
      <c r="B42" s="122">
        <v>117080503</v>
      </c>
      <c r="C42" s="122">
        <v>117081003</v>
      </c>
      <c r="D42" s="122">
        <v>117083004</v>
      </c>
      <c r="E42" s="122">
        <v>117080607</v>
      </c>
      <c r="F42" s="122">
        <v>117086003</v>
      </c>
      <c r="G42" s="122">
        <v>117576303</v>
      </c>
      <c r="H42" s="122">
        <v>117086503</v>
      </c>
      <c r="I42" s="122">
        <v>117086653</v>
      </c>
      <c r="N42" s="122">
        <v>8</v>
      </c>
    </row>
    <row r="43" spans="1:14" x14ac:dyDescent="0.25">
      <c r="A43" s="122">
        <v>163</v>
      </c>
      <c r="B43" s="122">
        <v>119350303</v>
      </c>
      <c r="C43" s="122">
        <v>119352203</v>
      </c>
      <c r="D43" s="122">
        <v>119356503</v>
      </c>
      <c r="E43" s="122">
        <v>120455403</v>
      </c>
      <c r="F43" s="122">
        <v>119357003</v>
      </c>
      <c r="G43" s="122">
        <v>119358403</v>
      </c>
      <c r="N43" s="122">
        <v>6</v>
      </c>
    </row>
    <row r="44" spans="1:14" x14ac:dyDescent="0.25">
      <c r="A44" s="122">
        <v>164</v>
      </c>
      <c r="B44" s="122">
        <v>118401403</v>
      </c>
      <c r="C44" s="122">
        <v>118401603</v>
      </c>
      <c r="D44" s="122">
        <v>116471803</v>
      </c>
      <c r="E44" s="122">
        <v>120452003</v>
      </c>
      <c r="F44" s="122">
        <v>119583003</v>
      </c>
      <c r="G44" s="122">
        <v>118000000</v>
      </c>
      <c r="H44" s="122">
        <v>118408707</v>
      </c>
      <c r="I44" s="122">
        <v>119648903</v>
      </c>
      <c r="J44" s="122">
        <v>118408852</v>
      </c>
      <c r="K44" s="122">
        <v>118408607</v>
      </c>
      <c r="L44" s="122">
        <v>118409203</v>
      </c>
      <c r="N44" s="122">
        <v>11</v>
      </c>
    </row>
    <row r="45" spans="1:14" x14ac:dyDescent="0.25">
      <c r="A45" s="122">
        <v>165</v>
      </c>
      <c r="B45" s="122">
        <v>116191757</v>
      </c>
      <c r="C45" s="122">
        <v>118403903</v>
      </c>
      <c r="D45" s="122">
        <v>119355503</v>
      </c>
      <c r="E45" s="122">
        <v>118406602</v>
      </c>
      <c r="F45" s="122">
        <v>118409203</v>
      </c>
      <c r="G45" s="122">
        <v>118409302</v>
      </c>
      <c r="N45" s="122">
        <v>6</v>
      </c>
    </row>
    <row r="46" spans="1:14" x14ac:dyDescent="0.25">
      <c r="A46" s="122">
        <v>166</v>
      </c>
      <c r="B46" s="122">
        <v>120522003</v>
      </c>
      <c r="C46" s="122">
        <v>120454507</v>
      </c>
      <c r="D46" s="122">
        <v>119584603</v>
      </c>
      <c r="E46" s="122">
        <v>120455203</v>
      </c>
      <c r="F46" s="122">
        <v>116496503</v>
      </c>
      <c r="G46" s="122">
        <v>120456003</v>
      </c>
      <c r="N46" s="122">
        <v>6</v>
      </c>
    </row>
    <row r="47" spans="1:14" x14ac:dyDescent="0.25">
      <c r="A47" s="122">
        <v>167</v>
      </c>
      <c r="B47" s="122">
        <v>116191004</v>
      </c>
      <c r="C47" s="122">
        <v>116191103</v>
      </c>
      <c r="D47" s="122">
        <v>116191203</v>
      </c>
      <c r="E47" s="122">
        <v>118401403</v>
      </c>
      <c r="F47" s="122">
        <v>118401603</v>
      </c>
      <c r="G47" s="122">
        <v>118402603</v>
      </c>
      <c r="H47" s="122">
        <v>118403003</v>
      </c>
      <c r="I47" s="122">
        <v>118403302</v>
      </c>
      <c r="J47" s="122">
        <v>116495103</v>
      </c>
      <c r="K47" s="122">
        <v>118408852</v>
      </c>
      <c r="N47" s="122">
        <v>10</v>
      </c>
    </row>
    <row r="48" spans="1:14" x14ac:dyDescent="0.25">
      <c r="A48" s="122">
        <v>168</v>
      </c>
      <c r="B48" s="122">
        <v>119350303</v>
      </c>
      <c r="C48" s="122">
        <v>119581003</v>
      </c>
      <c r="D48" s="122">
        <v>119351303</v>
      </c>
      <c r="E48" s="122">
        <v>119582503</v>
      </c>
      <c r="F48" s="122">
        <v>119665003</v>
      </c>
      <c r="G48" s="122">
        <v>119584503</v>
      </c>
      <c r="H48" s="122">
        <v>119586503</v>
      </c>
      <c r="I48" s="122">
        <v>118667503</v>
      </c>
      <c r="J48" s="122">
        <v>117089003</v>
      </c>
      <c r="N48" s="122">
        <v>9</v>
      </c>
    </row>
    <row r="49" spans="1:14" x14ac:dyDescent="0.25">
      <c r="A49" s="122">
        <v>169</v>
      </c>
      <c r="B49" s="122">
        <v>119583003</v>
      </c>
      <c r="C49" s="122">
        <v>116000000</v>
      </c>
      <c r="D49" s="122">
        <v>119000000</v>
      </c>
      <c r="E49" s="122">
        <v>119354603</v>
      </c>
      <c r="F49" s="122">
        <v>118406003</v>
      </c>
      <c r="G49" s="122">
        <v>119356603</v>
      </c>
      <c r="H49" s="122">
        <v>119648303</v>
      </c>
      <c r="I49" s="122">
        <v>119648703</v>
      </c>
      <c r="J49" s="122">
        <v>119648903</v>
      </c>
      <c r="N49" s="122">
        <v>9</v>
      </c>
    </row>
    <row r="50" spans="1:14" x14ac:dyDescent="0.25">
      <c r="A50" s="122">
        <v>171</v>
      </c>
      <c r="B50" s="122">
        <v>105253553</v>
      </c>
      <c r="C50" s="122">
        <v>105254353</v>
      </c>
      <c r="D50" s="122">
        <v>105000000</v>
      </c>
      <c r="E50" s="122">
        <v>105257602</v>
      </c>
      <c r="F50" s="122">
        <v>105258303</v>
      </c>
      <c r="G50" s="122">
        <v>105259103</v>
      </c>
      <c r="H50" s="122">
        <v>105259703</v>
      </c>
      <c r="N50" s="122">
        <v>7</v>
      </c>
    </row>
    <row r="51" spans="1:14" x14ac:dyDescent="0.25">
      <c r="A51" s="122">
        <v>172</v>
      </c>
      <c r="B51" s="122">
        <v>105201033</v>
      </c>
      <c r="C51" s="122">
        <v>105201407</v>
      </c>
      <c r="D51" s="122">
        <v>105252602</v>
      </c>
      <c r="E51" s="122">
        <v>105253303</v>
      </c>
      <c r="F51" s="122">
        <v>105256553</v>
      </c>
      <c r="G51" s="122">
        <v>105258503</v>
      </c>
      <c r="H51" s="122">
        <v>105628302</v>
      </c>
      <c r="N51" s="122">
        <v>7</v>
      </c>
    </row>
    <row r="52" spans="1:14" x14ac:dyDescent="0.25">
      <c r="A52" s="122">
        <v>173</v>
      </c>
      <c r="B52" s="122">
        <v>105201033</v>
      </c>
      <c r="C52" s="122">
        <v>105251453</v>
      </c>
      <c r="D52" s="122">
        <v>106611303</v>
      </c>
      <c r="E52" s="122">
        <v>105201352</v>
      </c>
      <c r="F52" s="122">
        <v>106272003</v>
      </c>
      <c r="G52" s="122">
        <v>105253903</v>
      </c>
      <c r="H52" s="122">
        <v>105259703</v>
      </c>
      <c r="N52" s="122">
        <v>7</v>
      </c>
    </row>
    <row r="53" spans="1:14" x14ac:dyDescent="0.25">
      <c r="A53" s="122">
        <v>174</v>
      </c>
      <c r="B53" s="122">
        <v>106612203</v>
      </c>
      <c r="C53" s="122">
        <v>106616203</v>
      </c>
      <c r="D53" s="122">
        <v>105204703</v>
      </c>
      <c r="E53" s="122">
        <v>106617203</v>
      </c>
      <c r="F53" s="122">
        <v>106618603</v>
      </c>
      <c r="G53" s="122">
        <v>106619107</v>
      </c>
      <c r="N53" s="122">
        <v>6</v>
      </c>
    </row>
    <row r="54" spans="1:14" x14ac:dyDescent="0.25">
      <c r="A54" s="122">
        <v>181</v>
      </c>
      <c r="B54" s="122">
        <v>125231232</v>
      </c>
      <c r="C54" s="122">
        <v>125231303</v>
      </c>
      <c r="D54" s="122">
        <v>125235103</v>
      </c>
      <c r="E54" s="122">
        <v>125239603</v>
      </c>
      <c r="F54" s="122">
        <v>125239652</v>
      </c>
      <c r="N54" s="122">
        <v>5</v>
      </c>
    </row>
    <row r="55" spans="1:14" x14ac:dyDescent="0.25">
      <c r="A55" s="122">
        <v>182</v>
      </c>
      <c r="B55" s="122">
        <v>124153503</v>
      </c>
      <c r="C55" s="122">
        <v>124156603</v>
      </c>
      <c r="D55" s="122">
        <v>124157203</v>
      </c>
      <c r="E55" s="122">
        <v>124157802</v>
      </c>
      <c r="N55" s="122">
        <v>4</v>
      </c>
    </row>
    <row r="56" spans="1:14" x14ac:dyDescent="0.25">
      <c r="A56" s="122">
        <v>183</v>
      </c>
      <c r="B56" s="122">
        <v>125234103</v>
      </c>
      <c r="C56" s="122">
        <v>125237702</v>
      </c>
      <c r="D56" s="122">
        <v>125238402</v>
      </c>
      <c r="E56" s="122">
        <v>125238502</v>
      </c>
      <c r="F56" s="122">
        <v>125239452</v>
      </c>
      <c r="N56" s="122">
        <v>5</v>
      </c>
    </row>
    <row r="57" spans="1:14" x14ac:dyDescent="0.25">
      <c r="A57" s="122">
        <v>184</v>
      </c>
      <c r="B57" s="122">
        <v>125231303</v>
      </c>
      <c r="C57" s="122">
        <v>124152003</v>
      </c>
      <c r="D57" s="122">
        <v>124154003</v>
      </c>
      <c r="E57" s="122">
        <v>124156503</v>
      </c>
      <c r="F57" s="122">
        <v>124158503</v>
      </c>
      <c r="G57" s="122">
        <v>124159002</v>
      </c>
      <c r="N57" s="122">
        <v>6</v>
      </c>
    </row>
    <row r="58" spans="1:14" x14ac:dyDescent="0.25">
      <c r="A58" s="122">
        <v>185</v>
      </c>
      <c r="B58" s="122">
        <v>125234502</v>
      </c>
      <c r="C58" s="122">
        <v>125236903</v>
      </c>
      <c r="D58" s="122">
        <v>125237603</v>
      </c>
      <c r="E58" s="122">
        <v>125237903</v>
      </c>
      <c r="N58" s="122">
        <v>4</v>
      </c>
    </row>
    <row r="59" spans="1:14" x14ac:dyDescent="0.25">
      <c r="A59" s="122">
        <v>186</v>
      </c>
      <c r="B59" s="122">
        <v>124150503</v>
      </c>
      <c r="C59" s="122">
        <v>124151902</v>
      </c>
      <c r="D59" s="122">
        <v>124000000</v>
      </c>
      <c r="E59" s="122">
        <v>125000000</v>
      </c>
      <c r="F59" s="122">
        <v>125235502</v>
      </c>
      <c r="G59" s="122">
        <v>124156703</v>
      </c>
      <c r="N59" s="122">
        <v>6</v>
      </c>
    </row>
    <row r="60" spans="1:14" x14ac:dyDescent="0.25">
      <c r="A60" s="122">
        <v>190</v>
      </c>
      <c r="B60" s="122">
        <v>115221402</v>
      </c>
      <c r="C60" s="122">
        <v>115221607</v>
      </c>
      <c r="D60" s="122">
        <v>115221753</v>
      </c>
      <c r="E60" s="122">
        <v>115000000</v>
      </c>
      <c r="F60" s="122">
        <v>115224003</v>
      </c>
      <c r="G60" s="122">
        <v>115226003</v>
      </c>
      <c r="H60" s="122">
        <v>115228003</v>
      </c>
      <c r="I60" s="122">
        <v>115228303</v>
      </c>
      <c r="N60" s="122">
        <v>8</v>
      </c>
    </row>
    <row r="61" spans="1:14" x14ac:dyDescent="0.25">
      <c r="A61" s="122">
        <v>191</v>
      </c>
      <c r="B61" s="122">
        <v>113361503</v>
      </c>
      <c r="C61" s="122">
        <v>113361703</v>
      </c>
      <c r="D61" s="122">
        <v>113363103</v>
      </c>
      <c r="E61" s="122">
        <v>113363603</v>
      </c>
      <c r="F61" s="122">
        <v>113364002</v>
      </c>
      <c r="G61" s="122">
        <v>113364503</v>
      </c>
      <c r="H61" s="122">
        <v>113365203</v>
      </c>
      <c r="I61" s="122">
        <v>113365303</v>
      </c>
      <c r="J61" s="122">
        <v>113367003</v>
      </c>
      <c r="N61" s="122">
        <v>9</v>
      </c>
    </row>
    <row r="62" spans="1:14" x14ac:dyDescent="0.25">
      <c r="A62" s="122">
        <v>192</v>
      </c>
      <c r="B62" s="122">
        <v>112671303</v>
      </c>
      <c r="C62" s="122">
        <v>112671803</v>
      </c>
      <c r="D62" s="122">
        <v>112674403</v>
      </c>
      <c r="E62" s="122">
        <v>112676503</v>
      </c>
      <c r="F62" s="122">
        <v>112678503</v>
      </c>
      <c r="G62" s="122">
        <v>112679002</v>
      </c>
      <c r="H62" s="122">
        <v>112679107</v>
      </c>
      <c r="N62" s="122">
        <v>7</v>
      </c>
    </row>
    <row r="63" spans="1:14" x14ac:dyDescent="0.25">
      <c r="A63" s="122">
        <v>193</v>
      </c>
      <c r="B63" s="122">
        <v>112011103</v>
      </c>
      <c r="C63" s="122">
        <v>115210503</v>
      </c>
      <c r="D63" s="122">
        <v>115211103</v>
      </c>
      <c r="E63" s="122">
        <v>112011603</v>
      </c>
      <c r="F63" s="122">
        <v>112013054</v>
      </c>
      <c r="G63" s="122">
        <v>112013753</v>
      </c>
      <c r="H63" s="122">
        <v>112000000</v>
      </c>
      <c r="I63" s="122">
        <v>112015203</v>
      </c>
      <c r="J63" s="122">
        <v>112676403</v>
      </c>
      <c r="K63" s="122">
        <v>112018523</v>
      </c>
      <c r="N63" s="122">
        <v>10</v>
      </c>
    </row>
    <row r="64" spans="1:14" x14ac:dyDescent="0.25">
      <c r="A64" s="122">
        <v>194</v>
      </c>
      <c r="B64" s="122">
        <v>115211003</v>
      </c>
      <c r="C64" s="122">
        <v>115211657</v>
      </c>
      <c r="D64" s="122">
        <v>115211603</v>
      </c>
      <c r="E64" s="122">
        <v>115212503</v>
      </c>
      <c r="F64" s="122">
        <v>115503004</v>
      </c>
      <c r="G64" s="122">
        <v>115216503</v>
      </c>
      <c r="H64" s="122">
        <v>115504003</v>
      </c>
      <c r="I64" s="122">
        <v>115674603</v>
      </c>
      <c r="J64" s="122">
        <v>115218303</v>
      </c>
      <c r="K64" s="122">
        <v>115506003</v>
      </c>
      <c r="L64" s="122">
        <v>115508003</v>
      </c>
      <c r="M64" s="122">
        <v>115219002</v>
      </c>
      <c r="N64" s="122">
        <v>12</v>
      </c>
    </row>
    <row r="65" spans="1:14" x14ac:dyDescent="0.25">
      <c r="A65" s="122">
        <v>195</v>
      </c>
      <c r="B65" s="122">
        <v>112671603</v>
      </c>
      <c r="C65" s="122">
        <v>112672203</v>
      </c>
      <c r="D65" s="122">
        <v>112672803</v>
      </c>
      <c r="E65" s="122">
        <v>112675503</v>
      </c>
      <c r="F65" s="122">
        <v>112676203</v>
      </c>
      <c r="G65" s="122">
        <v>112676703</v>
      </c>
      <c r="H65" s="122">
        <v>112679403</v>
      </c>
      <c r="N65" s="122">
        <v>7</v>
      </c>
    </row>
    <row r="66" spans="1:14" x14ac:dyDescent="0.25">
      <c r="A66" s="122">
        <v>196</v>
      </c>
      <c r="B66" s="122">
        <v>113380303</v>
      </c>
      <c r="C66" s="122">
        <v>113381303</v>
      </c>
      <c r="D66" s="122">
        <v>113382303</v>
      </c>
      <c r="E66" s="122">
        <v>115222504</v>
      </c>
      <c r="F66" s="122">
        <v>111343603</v>
      </c>
      <c r="G66" s="122">
        <v>113384603</v>
      </c>
      <c r="H66" s="122">
        <v>113384307</v>
      </c>
      <c r="I66" s="122">
        <v>115226103</v>
      </c>
      <c r="J66" s="122">
        <v>113385003</v>
      </c>
      <c r="K66" s="122">
        <v>113385303</v>
      </c>
      <c r="L66" s="122">
        <v>115229003</v>
      </c>
      <c r="N66" s="122">
        <v>11</v>
      </c>
    </row>
    <row r="67" spans="1:14" x14ac:dyDescent="0.25">
      <c r="A67" s="122">
        <v>197</v>
      </c>
      <c r="B67" s="122">
        <v>115222752</v>
      </c>
      <c r="N67" s="122">
        <v>1</v>
      </c>
    </row>
    <row r="68" spans="1:14" x14ac:dyDescent="0.25">
      <c r="A68" s="122">
        <v>198</v>
      </c>
      <c r="B68" s="122">
        <v>111291304</v>
      </c>
      <c r="C68" s="122">
        <v>112281302</v>
      </c>
      <c r="D68" s="122">
        <v>112282004</v>
      </c>
      <c r="E68" s="122">
        <v>111292304</v>
      </c>
      <c r="F68" s="122">
        <v>112282307</v>
      </c>
      <c r="G68" s="122">
        <v>112283003</v>
      </c>
      <c r="H68" s="122">
        <v>115218003</v>
      </c>
      <c r="I68" s="122">
        <v>111297504</v>
      </c>
      <c r="J68" s="122">
        <v>112286003</v>
      </c>
      <c r="K68" s="122">
        <v>112289003</v>
      </c>
      <c r="N68" s="122">
        <v>10</v>
      </c>
    </row>
    <row r="69" spans="1:14" x14ac:dyDescent="0.25">
      <c r="A69" s="122">
        <v>199</v>
      </c>
      <c r="B69" s="122">
        <v>113361303</v>
      </c>
      <c r="C69" s="122">
        <v>113362203</v>
      </c>
      <c r="D69" s="122">
        <v>113362303</v>
      </c>
      <c r="E69" s="122">
        <v>113362403</v>
      </c>
      <c r="F69" s="122">
        <v>113362603</v>
      </c>
      <c r="G69" s="122">
        <v>113000000</v>
      </c>
      <c r="H69" s="122">
        <v>113363807</v>
      </c>
      <c r="I69" s="122">
        <v>113364403</v>
      </c>
      <c r="J69" s="122">
        <v>113369003</v>
      </c>
      <c r="N69" s="122">
        <v>9</v>
      </c>
    </row>
    <row r="70" spans="1:14" x14ac:dyDescent="0.25">
      <c r="A70" s="122">
        <v>201</v>
      </c>
      <c r="B70" s="122">
        <v>107651207</v>
      </c>
      <c r="C70" s="122">
        <v>107652207</v>
      </c>
      <c r="D70" s="122">
        <v>107653102</v>
      </c>
      <c r="E70" s="122">
        <v>107653203</v>
      </c>
      <c r="F70" s="122">
        <v>107000000</v>
      </c>
      <c r="G70" s="122">
        <v>107654103</v>
      </c>
      <c r="H70" s="122">
        <v>107656502</v>
      </c>
      <c r="N70" s="122">
        <v>7</v>
      </c>
    </row>
    <row r="71" spans="1:14" x14ac:dyDescent="0.25">
      <c r="A71" s="122">
        <v>202</v>
      </c>
      <c r="B71" s="122">
        <v>107650703</v>
      </c>
      <c r="C71" s="122">
        <v>107651603</v>
      </c>
      <c r="D71" s="122">
        <v>107652603</v>
      </c>
      <c r="E71" s="122">
        <v>107654903</v>
      </c>
      <c r="F71" s="122">
        <v>107655803</v>
      </c>
      <c r="G71" s="122">
        <v>107656303</v>
      </c>
      <c r="H71" s="122">
        <v>107656407</v>
      </c>
      <c r="N71" s="122">
        <v>7</v>
      </c>
    </row>
    <row r="72" spans="1:14" x14ac:dyDescent="0.25">
      <c r="A72" s="122">
        <v>203</v>
      </c>
      <c r="B72" s="122">
        <v>101630504</v>
      </c>
      <c r="C72" s="122">
        <v>101631203</v>
      </c>
      <c r="D72" s="122">
        <v>101631703</v>
      </c>
      <c r="E72" s="122">
        <v>101631903</v>
      </c>
      <c r="F72" s="122">
        <v>101632403</v>
      </c>
      <c r="G72" s="122">
        <v>101633903</v>
      </c>
      <c r="H72" s="122">
        <v>101636503</v>
      </c>
      <c r="I72" s="122">
        <v>101637002</v>
      </c>
      <c r="N72" s="122">
        <v>8</v>
      </c>
    </row>
    <row r="73" spans="1:14" x14ac:dyDescent="0.25">
      <c r="A73" s="122">
        <v>204</v>
      </c>
      <c r="B73" s="122">
        <v>101260303</v>
      </c>
      <c r="C73" s="122">
        <v>101260803</v>
      </c>
      <c r="D73" s="122">
        <v>101261302</v>
      </c>
      <c r="E73" s="122">
        <v>101262507</v>
      </c>
      <c r="F73" s="122">
        <v>101262903</v>
      </c>
      <c r="G73" s="122">
        <v>101264003</v>
      </c>
      <c r="H73" s="122">
        <v>107655903</v>
      </c>
      <c r="I73" s="122">
        <v>107657503</v>
      </c>
      <c r="J73" s="122">
        <v>101268003</v>
      </c>
      <c r="N73" s="122">
        <v>9</v>
      </c>
    </row>
    <row r="74" spans="1:14" x14ac:dyDescent="0.25">
      <c r="A74" s="122">
        <v>205</v>
      </c>
      <c r="B74" s="122">
        <v>101301303</v>
      </c>
      <c r="C74" s="122">
        <v>101301403</v>
      </c>
      <c r="D74" s="122">
        <v>101302607</v>
      </c>
      <c r="E74" s="122">
        <v>101000000</v>
      </c>
      <c r="F74" s="122">
        <v>101303503</v>
      </c>
      <c r="G74" s="122">
        <v>101306503</v>
      </c>
      <c r="H74" s="122">
        <v>101308503</v>
      </c>
      <c r="N74" s="122">
        <v>7</v>
      </c>
    </row>
    <row r="75" spans="1:14" x14ac:dyDescent="0.25">
      <c r="A75" s="122">
        <v>206</v>
      </c>
      <c r="B75" s="122">
        <v>101630903</v>
      </c>
      <c r="C75" s="122">
        <v>101631003</v>
      </c>
      <c r="D75" s="122">
        <v>101631503</v>
      </c>
      <c r="E75" s="122">
        <v>101631803</v>
      </c>
      <c r="F75" s="122">
        <v>101634207</v>
      </c>
      <c r="G75" s="122">
        <v>101638003</v>
      </c>
      <c r="H75" s="122">
        <v>101638803</v>
      </c>
      <c r="I75" s="122">
        <v>101638907</v>
      </c>
      <c r="N75" s="122">
        <v>8</v>
      </c>
    </row>
    <row r="76" spans="1:14" x14ac:dyDescent="0.25">
      <c r="A76" s="122">
        <v>207</v>
      </c>
      <c r="B76" s="122">
        <v>107650603</v>
      </c>
      <c r="C76" s="122">
        <v>107653802</v>
      </c>
      <c r="D76" s="122">
        <v>107654403</v>
      </c>
      <c r="E76" s="122">
        <v>107657103</v>
      </c>
      <c r="F76" s="122">
        <v>107658903</v>
      </c>
      <c r="N76" s="122">
        <v>5</v>
      </c>
    </row>
    <row r="77" spans="1:14" x14ac:dyDescent="0.25">
      <c r="A77" s="122">
        <v>211</v>
      </c>
      <c r="B77" s="122">
        <v>103021603</v>
      </c>
      <c r="C77" s="122">
        <v>103021903</v>
      </c>
      <c r="D77" s="122">
        <v>103022253</v>
      </c>
      <c r="E77" s="122">
        <v>103021003</v>
      </c>
      <c r="F77" s="122">
        <v>103027753</v>
      </c>
      <c r="G77" s="122">
        <v>103028833</v>
      </c>
      <c r="N77" s="122">
        <v>6</v>
      </c>
    </row>
    <row r="78" spans="1:14" x14ac:dyDescent="0.25">
      <c r="A78" s="122">
        <v>212</v>
      </c>
      <c r="B78" s="122">
        <v>103020407</v>
      </c>
      <c r="C78" s="122">
        <v>103020753</v>
      </c>
      <c r="D78" s="122">
        <v>103021252</v>
      </c>
      <c r="E78" s="122">
        <v>103021453</v>
      </c>
      <c r="F78" s="122">
        <v>103024603</v>
      </c>
      <c r="G78" s="122">
        <v>103028753</v>
      </c>
      <c r="N78" s="122">
        <v>6</v>
      </c>
    </row>
    <row r="79" spans="1:14" x14ac:dyDescent="0.25">
      <c r="A79" s="122">
        <v>213</v>
      </c>
      <c r="B79" s="122">
        <v>103023153</v>
      </c>
      <c r="C79" s="122">
        <v>103023912</v>
      </c>
      <c r="D79" s="122">
        <v>103024102</v>
      </c>
      <c r="E79" s="122">
        <v>103025002</v>
      </c>
      <c r="F79" s="122">
        <v>103028203</v>
      </c>
      <c r="G79" s="122">
        <v>103028302</v>
      </c>
      <c r="H79" s="122">
        <v>103029803</v>
      </c>
      <c r="N79" s="122">
        <v>7</v>
      </c>
    </row>
    <row r="80" spans="1:14" x14ac:dyDescent="0.25">
      <c r="A80" s="122">
        <v>214</v>
      </c>
      <c r="B80" s="122">
        <v>103021752</v>
      </c>
      <c r="C80" s="122">
        <v>103022103</v>
      </c>
      <c r="D80" s="122">
        <v>103026303</v>
      </c>
      <c r="E80" s="122">
        <v>103026902</v>
      </c>
      <c r="F80" s="122">
        <v>103028703</v>
      </c>
      <c r="G80" s="122">
        <v>103029203</v>
      </c>
      <c r="H80" s="122">
        <v>103029403</v>
      </c>
      <c r="N80" s="122">
        <v>7</v>
      </c>
    </row>
    <row r="81" spans="1:14" x14ac:dyDescent="0.25">
      <c r="A81" s="122">
        <v>215</v>
      </c>
      <c r="B81" s="122">
        <v>103022803</v>
      </c>
      <c r="C81" s="122">
        <v>103000000</v>
      </c>
      <c r="D81" s="122">
        <v>103026402</v>
      </c>
      <c r="E81" s="122">
        <v>103026873</v>
      </c>
      <c r="F81" s="122">
        <v>103028653</v>
      </c>
      <c r="G81" s="122">
        <v>103029902</v>
      </c>
      <c r="N81" s="122">
        <v>6</v>
      </c>
    </row>
    <row r="82" spans="1:14" x14ac:dyDescent="0.25">
      <c r="A82" s="122">
        <v>216</v>
      </c>
      <c r="B82" s="122">
        <v>103022503</v>
      </c>
      <c r="C82" s="122">
        <v>103023153</v>
      </c>
      <c r="D82" s="122">
        <v>103023807</v>
      </c>
      <c r="E82" s="122">
        <v>103024753</v>
      </c>
      <c r="F82" s="122">
        <v>103026002</v>
      </c>
      <c r="G82" s="122">
        <v>103027352</v>
      </c>
      <c r="H82" s="122">
        <v>103028853</v>
      </c>
      <c r="I82" s="122">
        <v>103029902</v>
      </c>
      <c r="N82" s="122">
        <v>8</v>
      </c>
    </row>
    <row r="83" spans="1:14" x14ac:dyDescent="0.25">
      <c r="A83" s="122">
        <v>217</v>
      </c>
      <c r="B83" s="122">
        <v>103020603</v>
      </c>
      <c r="C83" s="122">
        <v>103021102</v>
      </c>
      <c r="D83" s="122">
        <v>103021252</v>
      </c>
      <c r="E83" s="122">
        <v>103000000</v>
      </c>
      <c r="F83" s="122">
        <v>103026343</v>
      </c>
      <c r="G83" s="122">
        <v>103027503</v>
      </c>
      <c r="N83" s="122">
        <v>6</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896FC-7258-4FFD-B4BB-5E330A538B09}">
  <sheetPr>
    <tabColor rgb="FFFFFF00"/>
  </sheetPr>
  <dimension ref="A1:B83"/>
  <sheetViews>
    <sheetView topLeftCell="A44" workbookViewId="0">
      <selection activeCell="B53" sqref="B1:B1048576"/>
    </sheetView>
  </sheetViews>
  <sheetFormatPr defaultColWidth="9.6640625" defaultRowHeight="13.2" x14ac:dyDescent="0.25"/>
  <cols>
    <col min="1" max="1" width="19.88671875" style="121" bestFit="1" customWidth="1"/>
    <col min="2" max="2" width="13.5546875" style="121" bestFit="1" customWidth="1"/>
    <col min="3" max="16384" width="9.6640625" style="121"/>
  </cols>
  <sheetData>
    <row r="1" spans="1:2" x14ac:dyDescent="0.25">
      <c r="A1" s="121" t="s">
        <v>1796</v>
      </c>
      <c r="B1" s="121" t="s">
        <v>1797</v>
      </c>
    </row>
    <row r="2" spans="1:2" x14ac:dyDescent="0.25">
      <c r="A2" s="121" t="s">
        <v>1798</v>
      </c>
      <c r="B2" s="121">
        <v>152</v>
      </c>
    </row>
    <row r="3" spans="1:2" x14ac:dyDescent="0.25">
      <c r="A3" s="121" t="s">
        <v>1799</v>
      </c>
      <c r="B3" s="121">
        <v>194</v>
      </c>
    </row>
    <row r="4" spans="1:2" x14ac:dyDescent="0.25">
      <c r="A4" s="121" t="s">
        <v>1800</v>
      </c>
      <c r="B4" s="121">
        <v>201</v>
      </c>
    </row>
    <row r="5" spans="1:2" x14ac:dyDescent="0.25">
      <c r="A5" s="121" t="s">
        <v>1801</v>
      </c>
      <c r="B5" s="121">
        <v>148</v>
      </c>
    </row>
    <row r="6" spans="1:2" x14ac:dyDescent="0.25">
      <c r="A6" s="121" t="s">
        <v>1802</v>
      </c>
      <c r="B6" s="121">
        <v>211</v>
      </c>
    </row>
    <row r="7" spans="1:2" x14ac:dyDescent="0.25">
      <c r="A7" s="121" t="s">
        <v>1803</v>
      </c>
      <c r="B7" s="121">
        <v>193</v>
      </c>
    </row>
    <row r="8" spans="1:2" x14ac:dyDescent="0.25">
      <c r="A8" s="121" t="s">
        <v>1804</v>
      </c>
      <c r="B8" s="121">
        <v>204</v>
      </c>
    </row>
    <row r="9" spans="1:2" x14ac:dyDescent="0.25">
      <c r="A9" s="121" t="s">
        <v>1805</v>
      </c>
      <c r="B9" s="121">
        <v>136</v>
      </c>
    </row>
    <row r="10" spans="1:2" x14ac:dyDescent="0.25">
      <c r="A10" s="121" t="s">
        <v>1806</v>
      </c>
      <c r="B10" s="121">
        <v>147</v>
      </c>
    </row>
    <row r="11" spans="1:2" x14ac:dyDescent="0.25">
      <c r="A11" s="121" t="s">
        <v>1807</v>
      </c>
      <c r="B11" s="121">
        <v>115</v>
      </c>
    </row>
    <row r="12" spans="1:2" x14ac:dyDescent="0.25">
      <c r="A12" s="121" t="s">
        <v>1808</v>
      </c>
      <c r="B12" s="121">
        <v>125</v>
      </c>
    </row>
    <row r="13" spans="1:2" x14ac:dyDescent="0.25">
      <c r="A13" s="121" t="s">
        <v>1809</v>
      </c>
      <c r="B13" s="121">
        <v>132</v>
      </c>
    </row>
    <row r="14" spans="1:2" x14ac:dyDescent="0.25">
      <c r="A14" s="121" t="s">
        <v>1810</v>
      </c>
      <c r="B14" s="121">
        <v>126</v>
      </c>
    </row>
    <row r="15" spans="1:2" x14ac:dyDescent="0.25">
      <c r="A15" s="121" t="s">
        <v>1811</v>
      </c>
      <c r="B15" s="121">
        <v>153</v>
      </c>
    </row>
    <row r="16" spans="1:2" x14ac:dyDescent="0.25">
      <c r="A16" s="121" t="s">
        <v>1812</v>
      </c>
      <c r="B16" s="121">
        <v>199</v>
      </c>
    </row>
    <row r="17" spans="1:2" x14ac:dyDescent="0.25">
      <c r="A17" s="121" t="s">
        <v>1813</v>
      </c>
      <c r="B17" s="121">
        <v>216</v>
      </c>
    </row>
    <row r="18" spans="1:2" x14ac:dyDescent="0.25">
      <c r="A18" s="121" t="s">
        <v>1814</v>
      </c>
      <c r="B18" s="121">
        <v>167</v>
      </c>
    </row>
    <row r="19" spans="1:2" x14ac:dyDescent="0.25">
      <c r="A19" s="121" t="s">
        <v>1815</v>
      </c>
      <c r="B19" s="121">
        <v>195</v>
      </c>
    </row>
    <row r="20" spans="1:2" x14ac:dyDescent="0.25">
      <c r="A20" s="121" t="s">
        <v>1816</v>
      </c>
      <c r="B20" s="121">
        <v>203</v>
      </c>
    </row>
    <row r="21" spans="1:2" x14ac:dyDescent="0.25">
      <c r="A21" s="121" t="s">
        <v>1817</v>
      </c>
      <c r="B21" s="121">
        <v>172</v>
      </c>
    </row>
    <row r="22" spans="1:2" x14ac:dyDescent="0.25">
      <c r="A22" s="121" t="s">
        <v>1818</v>
      </c>
      <c r="B22" s="121">
        <v>137</v>
      </c>
    </row>
    <row r="23" spans="1:2" x14ac:dyDescent="0.25">
      <c r="A23" s="121" t="s">
        <v>1819</v>
      </c>
      <c r="B23" s="121">
        <v>205</v>
      </c>
    </row>
    <row r="24" spans="1:2" x14ac:dyDescent="0.25">
      <c r="A24" s="121" t="s">
        <v>1820</v>
      </c>
      <c r="B24" s="121">
        <v>183</v>
      </c>
    </row>
    <row r="25" spans="1:2" x14ac:dyDescent="0.25">
      <c r="A25" s="121" t="s">
        <v>1821</v>
      </c>
      <c r="B25" s="121">
        <v>173</v>
      </c>
    </row>
    <row r="26" spans="1:2" x14ac:dyDescent="0.25">
      <c r="A26" s="121" t="s">
        <v>1822</v>
      </c>
      <c r="B26" s="121">
        <v>192</v>
      </c>
    </row>
    <row r="27" spans="1:2" x14ac:dyDescent="0.25">
      <c r="A27" s="121" t="s">
        <v>1823</v>
      </c>
      <c r="B27" s="121">
        <v>134</v>
      </c>
    </row>
    <row r="28" spans="1:2" x14ac:dyDescent="0.25">
      <c r="A28" s="121" t="s">
        <v>1824</v>
      </c>
      <c r="B28" s="121">
        <v>121</v>
      </c>
    </row>
    <row r="29" spans="1:2" x14ac:dyDescent="0.25">
      <c r="A29" s="121" t="s">
        <v>1825</v>
      </c>
      <c r="B29" s="121">
        <v>215</v>
      </c>
    </row>
    <row r="30" spans="1:2" x14ac:dyDescent="0.25">
      <c r="A30" s="121" t="s">
        <v>1826</v>
      </c>
      <c r="B30" s="121">
        <v>133</v>
      </c>
    </row>
    <row r="31" spans="1:2" x14ac:dyDescent="0.25">
      <c r="A31" s="121" t="s">
        <v>1827</v>
      </c>
      <c r="B31" s="121">
        <v>198</v>
      </c>
    </row>
    <row r="32" spans="1:2" x14ac:dyDescent="0.25">
      <c r="A32" s="121" t="s">
        <v>1828</v>
      </c>
      <c r="B32" s="121">
        <v>143</v>
      </c>
    </row>
    <row r="33" spans="1:2" x14ac:dyDescent="0.25">
      <c r="A33" s="121" t="s">
        <v>1829</v>
      </c>
      <c r="B33" s="121">
        <v>166</v>
      </c>
    </row>
    <row r="34" spans="1:2" x14ac:dyDescent="0.25">
      <c r="A34" s="121" t="s">
        <v>1830</v>
      </c>
      <c r="B34" s="121">
        <v>165</v>
      </c>
    </row>
    <row r="35" spans="1:2" x14ac:dyDescent="0.25">
      <c r="A35" s="121" t="s">
        <v>1831</v>
      </c>
      <c r="B35" s="121">
        <v>212</v>
      </c>
    </row>
    <row r="36" spans="1:2" x14ac:dyDescent="0.25">
      <c r="A36" s="121" t="s">
        <v>1832</v>
      </c>
      <c r="B36" s="121">
        <v>217</v>
      </c>
    </row>
    <row r="37" spans="1:2" x14ac:dyDescent="0.25">
      <c r="A37" s="121" t="s">
        <v>1833</v>
      </c>
      <c r="B37" s="121">
        <v>114</v>
      </c>
    </row>
    <row r="38" spans="1:2" x14ac:dyDescent="0.25">
      <c r="A38" s="121" t="s">
        <v>1834</v>
      </c>
      <c r="B38" s="121">
        <v>155</v>
      </c>
    </row>
    <row r="39" spans="1:2" x14ac:dyDescent="0.25">
      <c r="A39" s="121" t="s">
        <v>1835</v>
      </c>
      <c r="B39" s="121">
        <v>111</v>
      </c>
    </row>
    <row r="40" spans="1:2" x14ac:dyDescent="0.25">
      <c r="A40" s="121" t="s">
        <v>1836</v>
      </c>
      <c r="B40" s="121">
        <v>113</v>
      </c>
    </row>
    <row r="41" spans="1:2" x14ac:dyDescent="0.25">
      <c r="A41" s="121" t="s">
        <v>1837</v>
      </c>
      <c r="B41" s="121">
        <v>184</v>
      </c>
    </row>
    <row r="42" spans="1:2" x14ac:dyDescent="0.25">
      <c r="A42" s="121" t="s">
        <v>1838</v>
      </c>
      <c r="B42" s="121">
        <v>163</v>
      </c>
    </row>
    <row r="43" spans="1:2" x14ac:dyDescent="0.25">
      <c r="A43" s="121" t="s">
        <v>1839</v>
      </c>
      <c r="B43" s="121">
        <v>135</v>
      </c>
    </row>
    <row r="44" spans="1:2" x14ac:dyDescent="0.25">
      <c r="A44" s="121" t="s">
        <v>1840</v>
      </c>
      <c r="B44" s="121">
        <v>168</v>
      </c>
    </row>
    <row r="45" spans="1:2" x14ac:dyDescent="0.25">
      <c r="A45" s="121" t="s">
        <v>1841</v>
      </c>
      <c r="B45" s="121">
        <v>145</v>
      </c>
    </row>
    <row r="46" spans="1:2" x14ac:dyDescent="0.25">
      <c r="A46" s="121" t="s">
        <v>1842</v>
      </c>
      <c r="B46" s="121">
        <v>161</v>
      </c>
    </row>
    <row r="47" spans="1:2" x14ac:dyDescent="0.25">
      <c r="A47" s="121" t="s">
        <v>1843</v>
      </c>
      <c r="B47" s="121">
        <v>164</v>
      </c>
    </row>
    <row r="48" spans="1:2" x14ac:dyDescent="0.25">
      <c r="A48" s="121" t="s">
        <v>1844</v>
      </c>
      <c r="B48" s="121">
        <v>138</v>
      </c>
    </row>
    <row r="49" spans="1:2" x14ac:dyDescent="0.25">
      <c r="A49" s="121" t="s">
        <v>1845</v>
      </c>
      <c r="B49" s="121">
        <v>202</v>
      </c>
    </row>
    <row r="50" spans="1:2" x14ac:dyDescent="0.25">
      <c r="A50" s="121" t="s">
        <v>1846</v>
      </c>
      <c r="B50" s="121">
        <v>146</v>
      </c>
    </row>
    <row r="51" spans="1:2" x14ac:dyDescent="0.25">
      <c r="A51" s="121" t="s">
        <v>1847</v>
      </c>
      <c r="B51" s="121">
        <v>131</v>
      </c>
    </row>
    <row r="52" spans="1:2" x14ac:dyDescent="0.25">
      <c r="A52" s="121" t="s">
        <v>1848</v>
      </c>
      <c r="B52" s="121">
        <v>144</v>
      </c>
    </row>
    <row r="53" spans="1:2" x14ac:dyDescent="0.25">
      <c r="A53" s="121" t="s">
        <v>1849</v>
      </c>
      <c r="B53" s="121">
        <v>190</v>
      </c>
    </row>
    <row r="54" spans="1:2" x14ac:dyDescent="0.25">
      <c r="A54" s="121" t="s">
        <v>1850</v>
      </c>
      <c r="B54" s="121">
        <v>117</v>
      </c>
    </row>
    <row r="55" spans="1:2" x14ac:dyDescent="0.25">
      <c r="A55" s="121" t="s">
        <v>1851</v>
      </c>
      <c r="B55" s="121">
        <v>185</v>
      </c>
    </row>
    <row r="56" spans="1:2" x14ac:dyDescent="0.25">
      <c r="A56" s="121" t="s">
        <v>1852</v>
      </c>
      <c r="B56" s="121">
        <v>141</v>
      </c>
    </row>
    <row r="57" spans="1:2" x14ac:dyDescent="0.25">
      <c r="A57" s="121" t="s">
        <v>1853</v>
      </c>
      <c r="B57" s="121">
        <v>213</v>
      </c>
    </row>
    <row r="58" spans="1:2" x14ac:dyDescent="0.25">
      <c r="A58" s="121" t="s">
        <v>1854</v>
      </c>
      <c r="B58" s="121">
        <v>174</v>
      </c>
    </row>
    <row r="59" spans="1:2" x14ac:dyDescent="0.25">
      <c r="A59" s="121" t="s">
        <v>1855</v>
      </c>
      <c r="B59" s="121">
        <v>118</v>
      </c>
    </row>
    <row r="60" spans="1:2" x14ac:dyDescent="0.25">
      <c r="A60" s="121" t="s">
        <v>1856</v>
      </c>
      <c r="B60" s="121">
        <v>207</v>
      </c>
    </row>
    <row r="61" spans="1:2" x14ac:dyDescent="0.25">
      <c r="A61" s="121" t="s">
        <v>1857</v>
      </c>
      <c r="B61" s="121">
        <v>122</v>
      </c>
    </row>
    <row r="62" spans="1:2" x14ac:dyDescent="0.25">
      <c r="A62" s="121" t="s">
        <v>1858</v>
      </c>
      <c r="B62" s="121">
        <v>181</v>
      </c>
    </row>
    <row r="63" spans="1:2" x14ac:dyDescent="0.25">
      <c r="A63" s="121" t="s">
        <v>1859</v>
      </c>
      <c r="B63" s="121">
        <v>112</v>
      </c>
    </row>
    <row r="64" spans="1:2" x14ac:dyDescent="0.25">
      <c r="A64" s="121" t="s">
        <v>1860</v>
      </c>
      <c r="B64" s="121">
        <v>139</v>
      </c>
    </row>
    <row r="65" spans="1:2" x14ac:dyDescent="0.25">
      <c r="A65" s="121" t="s">
        <v>1861</v>
      </c>
      <c r="B65" s="121">
        <v>158</v>
      </c>
    </row>
    <row r="66" spans="1:2" x14ac:dyDescent="0.25">
      <c r="A66" s="121" t="s">
        <v>1862</v>
      </c>
      <c r="B66" s="121">
        <v>206</v>
      </c>
    </row>
    <row r="67" spans="1:2" x14ac:dyDescent="0.25">
      <c r="A67" s="121" t="s">
        <v>1863</v>
      </c>
      <c r="B67" s="121">
        <v>156</v>
      </c>
    </row>
    <row r="68" spans="1:2" x14ac:dyDescent="0.25">
      <c r="A68" s="121" t="s">
        <v>1864</v>
      </c>
      <c r="B68" s="121">
        <v>154</v>
      </c>
    </row>
    <row r="69" spans="1:2" x14ac:dyDescent="0.25">
      <c r="A69" s="121" t="s">
        <v>1865</v>
      </c>
      <c r="B69" s="121">
        <v>124</v>
      </c>
    </row>
    <row r="70" spans="1:2" x14ac:dyDescent="0.25">
      <c r="A70" s="121" t="s">
        <v>1866</v>
      </c>
      <c r="B70" s="121">
        <v>191</v>
      </c>
    </row>
    <row r="71" spans="1:2" x14ac:dyDescent="0.25">
      <c r="A71" s="121" t="s">
        <v>1867</v>
      </c>
      <c r="B71" s="121">
        <v>162</v>
      </c>
    </row>
    <row r="72" spans="1:2" x14ac:dyDescent="0.25">
      <c r="A72" s="121" t="s">
        <v>1868</v>
      </c>
      <c r="B72" s="121">
        <v>123</v>
      </c>
    </row>
    <row r="73" spans="1:2" x14ac:dyDescent="0.25">
      <c r="A73" s="121" t="s">
        <v>1869</v>
      </c>
      <c r="B73" s="121">
        <v>116</v>
      </c>
    </row>
    <row r="74" spans="1:2" x14ac:dyDescent="0.25">
      <c r="A74" s="121" t="s">
        <v>1870</v>
      </c>
      <c r="B74" s="121">
        <v>197</v>
      </c>
    </row>
    <row r="75" spans="1:2" x14ac:dyDescent="0.25">
      <c r="A75" s="121" t="s">
        <v>1871</v>
      </c>
      <c r="B75" s="121">
        <v>186</v>
      </c>
    </row>
    <row r="76" spans="1:2" x14ac:dyDescent="0.25">
      <c r="A76" s="121" t="s">
        <v>1872</v>
      </c>
      <c r="B76" s="121">
        <v>171</v>
      </c>
    </row>
    <row r="77" spans="1:2" x14ac:dyDescent="0.25">
      <c r="A77" s="121" t="s">
        <v>1873</v>
      </c>
      <c r="B77" s="121">
        <v>151</v>
      </c>
    </row>
    <row r="78" spans="1:2" x14ac:dyDescent="0.25">
      <c r="A78" s="121" t="s">
        <v>1874</v>
      </c>
      <c r="B78" s="121">
        <v>142</v>
      </c>
    </row>
    <row r="79" spans="1:2" x14ac:dyDescent="0.25">
      <c r="A79" s="121" t="s">
        <v>1875</v>
      </c>
      <c r="B79" s="121">
        <v>196</v>
      </c>
    </row>
    <row r="80" spans="1:2" x14ac:dyDescent="0.25">
      <c r="A80" s="121" t="s">
        <v>1876</v>
      </c>
      <c r="B80" s="121">
        <v>157</v>
      </c>
    </row>
    <row r="81" spans="1:2" x14ac:dyDescent="0.25">
      <c r="A81" s="121" t="s">
        <v>1877</v>
      </c>
      <c r="B81" s="121">
        <v>214</v>
      </c>
    </row>
    <row r="82" spans="1:2" x14ac:dyDescent="0.25">
      <c r="A82" s="121" t="s">
        <v>1878</v>
      </c>
      <c r="B82" s="121">
        <v>182</v>
      </c>
    </row>
    <row r="83" spans="1:2" x14ac:dyDescent="0.25">
      <c r="A83" s="121" t="s">
        <v>1879</v>
      </c>
      <c r="B83" s="121">
        <v>169</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A1:AM51"/>
  <sheetViews>
    <sheetView workbookViewId="0">
      <selection activeCell="B26" sqref="B1:B1048576"/>
    </sheetView>
  </sheetViews>
  <sheetFormatPr defaultColWidth="9" defaultRowHeight="13.8" x14ac:dyDescent="0.25"/>
  <cols>
    <col min="1" max="1" width="7.88671875" style="2" bestFit="1" customWidth="1"/>
    <col min="2" max="2" width="9.33203125" style="2" bestFit="1" customWidth="1"/>
    <col min="3" max="39" width="11" style="2" bestFit="1" customWidth="1"/>
    <col min="40" max="16384" width="9" style="2"/>
  </cols>
  <sheetData>
    <row r="1" spans="1:39" x14ac:dyDescent="0.25">
      <c r="A1" s="2" t="s">
        <v>622</v>
      </c>
      <c r="B1" s="2" t="s">
        <v>623</v>
      </c>
      <c r="C1" s="2" t="s">
        <v>624</v>
      </c>
      <c r="D1" s="2" t="s">
        <v>625</v>
      </c>
      <c r="E1" s="2" t="s">
        <v>626</v>
      </c>
      <c r="F1" s="2" t="s">
        <v>627</v>
      </c>
      <c r="G1" s="2" t="s">
        <v>628</v>
      </c>
      <c r="H1" s="2" t="s">
        <v>629</v>
      </c>
      <c r="I1" s="2" t="s">
        <v>630</v>
      </c>
      <c r="J1" s="2" t="s">
        <v>631</v>
      </c>
      <c r="K1" s="2" t="s">
        <v>632</v>
      </c>
      <c r="L1" s="2" t="s">
        <v>633</v>
      </c>
      <c r="M1" s="2" t="s">
        <v>634</v>
      </c>
      <c r="N1" s="2" t="s">
        <v>635</v>
      </c>
      <c r="O1" s="2" t="s">
        <v>636</v>
      </c>
      <c r="P1" s="2" t="s">
        <v>637</v>
      </c>
      <c r="Q1" s="2" t="s">
        <v>638</v>
      </c>
      <c r="R1" s="2" t="s">
        <v>639</v>
      </c>
      <c r="S1" s="2" t="s">
        <v>640</v>
      </c>
      <c r="T1" s="2" t="s">
        <v>641</v>
      </c>
      <c r="U1" s="2" t="s">
        <v>642</v>
      </c>
      <c r="V1" s="2" t="s">
        <v>643</v>
      </c>
      <c r="W1" s="2" t="s">
        <v>644</v>
      </c>
      <c r="X1" s="2" t="s">
        <v>645</v>
      </c>
      <c r="Y1" s="2" t="s">
        <v>646</v>
      </c>
      <c r="Z1" s="2" t="s">
        <v>647</v>
      </c>
      <c r="AA1" s="2" t="s">
        <v>648</v>
      </c>
      <c r="AB1" s="2" t="s">
        <v>649</v>
      </c>
      <c r="AC1" s="2" t="s">
        <v>650</v>
      </c>
      <c r="AD1" s="2" t="s">
        <v>651</v>
      </c>
      <c r="AE1" s="2" t="s">
        <v>652</v>
      </c>
      <c r="AF1" s="2" t="s">
        <v>653</v>
      </c>
      <c r="AG1" s="2" t="s">
        <v>654</v>
      </c>
      <c r="AH1" s="2" t="s">
        <v>655</v>
      </c>
      <c r="AI1" s="2" t="s">
        <v>656</v>
      </c>
      <c r="AJ1" s="2" t="s">
        <v>657</v>
      </c>
      <c r="AK1" s="2" t="s">
        <v>658</v>
      </c>
      <c r="AL1" s="2" t="s">
        <v>659</v>
      </c>
      <c r="AM1" s="2" t="s">
        <v>660</v>
      </c>
    </row>
    <row r="2" spans="1:39" x14ac:dyDescent="0.25">
      <c r="A2" s="2">
        <v>1</v>
      </c>
      <c r="B2" s="2">
        <v>1</v>
      </c>
      <c r="C2" s="2">
        <v>126515001</v>
      </c>
    </row>
    <row r="3" spans="1:39" x14ac:dyDescent="0.25">
      <c r="A3" s="2">
        <v>2</v>
      </c>
      <c r="B3" s="2">
        <v>1</v>
      </c>
      <c r="C3" s="2">
        <v>126515001</v>
      </c>
    </row>
    <row r="4" spans="1:39" x14ac:dyDescent="0.25">
      <c r="A4" s="2">
        <v>3</v>
      </c>
      <c r="B4" s="2">
        <v>1</v>
      </c>
      <c r="C4" s="2">
        <v>126515001</v>
      </c>
    </row>
    <row r="5" spans="1:39" x14ac:dyDescent="0.25">
      <c r="A5" s="2">
        <v>4</v>
      </c>
      <c r="B5" s="2">
        <v>8</v>
      </c>
      <c r="C5" s="2">
        <v>126515001</v>
      </c>
      <c r="D5" s="2">
        <v>123460302</v>
      </c>
      <c r="E5" s="2">
        <v>123463803</v>
      </c>
      <c r="F5" s="2">
        <v>123461302</v>
      </c>
      <c r="G5" s="2">
        <v>123467203</v>
      </c>
      <c r="H5" s="2">
        <v>123468303</v>
      </c>
      <c r="I5" s="2">
        <v>123463507</v>
      </c>
      <c r="J5" s="2">
        <v>123000000</v>
      </c>
    </row>
    <row r="6" spans="1:39" x14ac:dyDescent="0.25">
      <c r="A6" s="2">
        <v>5</v>
      </c>
      <c r="B6" s="2">
        <v>1</v>
      </c>
      <c r="C6" s="2">
        <v>126515001</v>
      </c>
    </row>
    <row r="7" spans="1:39" x14ac:dyDescent="0.25">
      <c r="A7" s="2">
        <v>6</v>
      </c>
      <c r="B7" s="2">
        <v>8</v>
      </c>
      <c r="C7" s="2">
        <v>122092353</v>
      </c>
      <c r="D7" s="2">
        <v>122092002</v>
      </c>
      <c r="E7" s="2">
        <v>122097502</v>
      </c>
      <c r="F7" s="2">
        <v>122092102</v>
      </c>
      <c r="G7" s="2">
        <v>122091002</v>
      </c>
      <c r="H7" s="2">
        <v>122097007</v>
      </c>
      <c r="I7" s="2">
        <v>122091457</v>
      </c>
      <c r="J7" s="2">
        <v>122000000</v>
      </c>
    </row>
    <row r="8" spans="1:39" x14ac:dyDescent="0.25">
      <c r="A8" s="2">
        <v>7</v>
      </c>
      <c r="B8" s="2">
        <v>4</v>
      </c>
      <c r="C8" s="2">
        <v>123461602</v>
      </c>
      <c r="D8" s="2">
        <v>126515001</v>
      </c>
      <c r="E8" s="2">
        <v>123460957</v>
      </c>
      <c r="F8" s="2">
        <v>123000000</v>
      </c>
    </row>
    <row r="9" spans="1:39" x14ac:dyDescent="0.25">
      <c r="A9" s="2">
        <v>8</v>
      </c>
      <c r="B9" s="2">
        <v>6</v>
      </c>
      <c r="C9" s="2">
        <v>125235103</v>
      </c>
      <c r="D9" s="2">
        <v>126515001</v>
      </c>
      <c r="E9" s="2">
        <v>125238402</v>
      </c>
      <c r="F9" s="2">
        <v>125239652</v>
      </c>
      <c r="G9" s="2">
        <v>125232407</v>
      </c>
      <c r="H9" s="2">
        <v>125000000</v>
      </c>
    </row>
    <row r="10" spans="1:39" x14ac:dyDescent="0.25">
      <c r="A10" s="2">
        <v>9</v>
      </c>
      <c r="B10" s="2">
        <v>15</v>
      </c>
      <c r="C10" s="2">
        <v>125234103</v>
      </c>
      <c r="D10" s="2">
        <v>125236903</v>
      </c>
      <c r="E10" s="2">
        <v>124158503</v>
      </c>
      <c r="F10" s="2">
        <v>125239603</v>
      </c>
      <c r="G10" s="2">
        <v>125237903</v>
      </c>
      <c r="H10" s="2">
        <v>125231303</v>
      </c>
      <c r="I10" s="2">
        <v>125231232</v>
      </c>
      <c r="J10" s="2">
        <v>125237702</v>
      </c>
      <c r="K10" s="2">
        <v>124150503</v>
      </c>
      <c r="L10" s="2">
        <v>124154003</v>
      </c>
      <c r="M10" s="2">
        <v>124159002</v>
      </c>
      <c r="N10" s="2">
        <v>125232407</v>
      </c>
      <c r="O10" s="2">
        <v>124151607</v>
      </c>
      <c r="P10" s="2">
        <v>125000000</v>
      </c>
      <c r="Q10" s="2">
        <v>124000000</v>
      </c>
    </row>
    <row r="11" spans="1:39" x14ac:dyDescent="0.25">
      <c r="A11" s="2">
        <v>10</v>
      </c>
      <c r="B11" s="2">
        <v>13</v>
      </c>
      <c r="C11" s="2">
        <v>122091303</v>
      </c>
      <c r="D11" s="2">
        <v>122092353</v>
      </c>
      <c r="E11" s="2">
        <v>123465702</v>
      </c>
      <c r="F11" s="2">
        <v>122091352</v>
      </c>
      <c r="G11" s="2">
        <v>122097203</v>
      </c>
      <c r="H11" s="2">
        <v>122097604</v>
      </c>
      <c r="I11" s="2">
        <v>122098202</v>
      </c>
      <c r="J11" s="2">
        <v>122092102</v>
      </c>
      <c r="K11" s="2">
        <v>122091457</v>
      </c>
      <c r="L11" s="2">
        <v>122097007</v>
      </c>
      <c r="M11" s="2">
        <v>123465507</v>
      </c>
      <c r="N11" s="2">
        <v>122000000</v>
      </c>
      <c r="O11" s="2">
        <v>123000000</v>
      </c>
    </row>
    <row r="12" spans="1:39" x14ac:dyDescent="0.25">
      <c r="A12" s="2">
        <v>11</v>
      </c>
      <c r="B12" s="2">
        <v>13</v>
      </c>
      <c r="C12" s="2">
        <v>114062503</v>
      </c>
      <c r="D12" s="2">
        <v>114066503</v>
      </c>
      <c r="E12" s="2">
        <v>114067002</v>
      </c>
      <c r="F12" s="2">
        <v>114060503</v>
      </c>
      <c r="G12" s="2">
        <v>114069103</v>
      </c>
      <c r="H12" s="2">
        <v>114069353</v>
      </c>
      <c r="I12" s="2">
        <v>114062003</v>
      </c>
      <c r="J12" s="2">
        <v>114063003</v>
      </c>
      <c r="K12" s="2">
        <v>114065503</v>
      </c>
      <c r="L12" s="2">
        <v>114064003</v>
      </c>
      <c r="M12" s="2">
        <v>114060557</v>
      </c>
      <c r="N12" s="2">
        <v>114067107</v>
      </c>
      <c r="O12" s="2">
        <v>114000000</v>
      </c>
    </row>
    <row r="13" spans="1:39" x14ac:dyDescent="0.25">
      <c r="A13" s="2">
        <v>12</v>
      </c>
      <c r="B13" s="2">
        <v>15</v>
      </c>
      <c r="C13" s="2">
        <v>123469303</v>
      </c>
      <c r="D13" s="2">
        <v>123465303</v>
      </c>
      <c r="E13" s="2">
        <v>123463603</v>
      </c>
      <c r="F13" s="2">
        <v>123464603</v>
      </c>
      <c r="G13" s="2">
        <v>123465702</v>
      </c>
      <c r="H13" s="2">
        <v>123468303</v>
      </c>
      <c r="I13" s="2">
        <v>123461602</v>
      </c>
      <c r="J13" s="2">
        <v>123460504</v>
      </c>
      <c r="K13" s="2">
        <v>123467103</v>
      </c>
      <c r="L13" s="2">
        <v>123468503</v>
      </c>
      <c r="M13" s="2">
        <v>123460302</v>
      </c>
      <c r="N13" s="2">
        <v>123465507</v>
      </c>
      <c r="O13" s="2">
        <v>123460957</v>
      </c>
      <c r="P13" s="2">
        <v>123463507</v>
      </c>
      <c r="Q13" s="2">
        <v>123000000</v>
      </c>
    </row>
    <row r="14" spans="1:39" x14ac:dyDescent="0.25">
      <c r="A14" s="2">
        <v>13</v>
      </c>
      <c r="B14" s="2">
        <v>16</v>
      </c>
      <c r="C14" s="2">
        <v>113364002</v>
      </c>
      <c r="D14" s="2">
        <v>113362303</v>
      </c>
      <c r="E14" s="2">
        <v>113367003</v>
      </c>
      <c r="F14" s="2">
        <v>113365203</v>
      </c>
      <c r="G14" s="2">
        <v>113361703</v>
      </c>
      <c r="H14" s="2">
        <v>113363603</v>
      </c>
      <c r="I14" s="2">
        <v>114063003</v>
      </c>
      <c r="J14" s="2">
        <v>113365303</v>
      </c>
      <c r="K14" s="2">
        <v>114068103</v>
      </c>
      <c r="L14" s="2">
        <v>124156503</v>
      </c>
      <c r="M14" s="2">
        <v>114060557</v>
      </c>
      <c r="N14" s="2">
        <v>124151607</v>
      </c>
      <c r="O14" s="2">
        <v>113363807</v>
      </c>
      <c r="P14" s="2">
        <v>114000000</v>
      </c>
      <c r="Q14" s="2">
        <v>113000000</v>
      </c>
      <c r="R14" s="2">
        <v>124000000</v>
      </c>
    </row>
    <row r="15" spans="1:39" x14ac:dyDescent="0.25">
      <c r="A15" s="2">
        <v>14</v>
      </c>
      <c r="B15" s="2">
        <v>15</v>
      </c>
      <c r="C15" s="2">
        <v>120484803</v>
      </c>
      <c r="D15" s="2">
        <v>121390302</v>
      </c>
      <c r="E15" s="2">
        <v>121395103</v>
      </c>
      <c r="F15" s="2">
        <v>120484903</v>
      </c>
      <c r="G15" s="2">
        <v>120481002</v>
      </c>
      <c r="H15" s="2">
        <v>121397803</v>
      </c>
      <c r="I15" s="2">
        <v>121394503</v>
      </c>
      <c r="J15" s="2">
        <v>121391303</v>
      </c>
      <c r="K15" s="2">
        <v>121395603</v>
      </c>
      <c r="L15" s="2">
        <v>121392303</v>
      </c>
      <c r="M15" s="2">
        <v>121393007</v>
      </c>
      <c r="N15" s="2">
        <v>120483007</v>
      </c>
      <c r="O15" s="2">
        <v>120481107</v>
      </c>
      <c r="P15" s="2">
        <v>121000000</v>
      </c>
      <c r="Q15" s="2">
        <v>120000000</v>
      </c>
    </row>
    <row r="16" spans="1:39" x14ac:dyDescent="0.25">
      <c r="A16" s="2">
        <v>15</v>
      </c>
      <c r="B16" s="2">
        <v>9</v>
      </c>
      <c r="C16" s="2">
        <v>115222752</v>
      </c>
      <c r="D16" s="2">
        <v>115226003</v>
      </c>
      <c r="E16" s="2">
        <v>115224003</v>
      </c>
      <c r="F16" s="2">
        <v>115228303</v>
      </c>
      <c r="G16" s="2">
        <v>115228003</v>
      </c>
      <c r="H16" s="2">
        <v>115221402</v>
      </c>
      <c r="I16" s="2">
        <v>115221753</v>
      </c>
      <c r="J16" s="2">
        <v>115221607</v>
      </c>
      <c r="K16" s="2">
        <v>115000000</v>
      </c>
    </row>
    <row r="17" spans="1:39" x14ac:dyDescent="0.25">
      <c r="A17" s="2">
        <v>16</v>
      </c>
      <c r="B17" s="2">
        <v>17</v>
      </c>
      <c r="C17" s="2">
        <v>121394603</v>
      </c>
      <c r="D17" s="2">
        <v>122098003</v>
      </c>
      <c r="E17" s="2">
        <v>121395103</v>
      </c>
      <c r="F17" s="2">
        <v>122098403</v>
      </c>
      <c r="G17" s="2">
        <v>123467103</v>
      </c>
      <c r="H17" s="2">
        <v>121390302</v>
      </c>
      <c r="I17" s="2">
        <v>122098103</v>
      </c>
      <c r="J17" s="2">
        <v>123465702</v>
      </c>
      <c r="K17" s="2">
        <v>121392303</v>
      </c>
      <c r="L17" s="2">
        <v>121395703</v>
      </c>
      <c r="M17" s="2">
        <v>121394503</v>
      </c>
      <c r="N17" s="2">
        <v>123465507</v>
      </c>
      <c r="O17" s="2">
        <v>121393007</v>
      </c>
      <c r="P17" s="2">
        <v>122099007</v>
      </c>
      <c r="Q17" s="2">
        <v>123000000</v>
      </c>
      <c r="R17" s="2">
        <v>121000000</v>
      </c>
      <c r="S17" s="2">
        <v>122000000</v>
      </c>
    </row>
    <row r="18" spans="1:39" x14ac:dyDescent="0.25">
      <c r="A18" s="2">
        <v>17</v>
      </c>
      <c r="B18" s="2">
        <v>10</v>
      </c>
      <c r="C18" s="2">
        <v>123464502</v>
      </c>
      <c r="D18" s="2">
        <v>123468402</v>
      </c>
      <c r="E18" s="2">
        <v>125234502</v>
      </c>
      <c r="F18" s="2">
        <v>123465602</v>
      </c>
      <c r="G18" s="2">
        <v>125237603</v>
      </c>
      <c r="H18" s="2">
        <v>124151607</v>
      </c>
      <c r="I18" s="2">
        <v>125232407</v>
      </c>
      <c r="J18" s="2">
        <v>123460957</v>
      </c>
      <c r="K18" s="2">
        <v>125000000</v>
      </c>
      <c r="L18" s="2">
        <v>123000000</v>
      </c>
    </row>
    <row r="19" spans="1:39" x14ac:dyDescent="0.25">
      <c r="A19" s="2">
        <v>18</v>
      </c>
      <c r="B19" s="2">
        <v>10</v>
      </c>
      <c r="C19" s="2">
        <v>120481002</v>
      </c>
      <c r="D19" s="2">
        <v>120483302</v>
      </c>
      <c r="E19" s="2">
        <v>120486003</v>
      </c>
      <c r="F19" s="2">
        <v>120488603</v>
      </c>
      <c r="G19" s="2">
        <v>120484803</v>
      </c>
      <c r="H19" s="2">
        <v>120485603</v>
      </c>
      <c r="I19" s="2">
        <v>120480803</v>
      </c>
      <c r="J19" s="2">
        <v>120483007</v>
      </c>
      <c r="K19" s="2">
        <v>120481107</v>
      </c>
      <c r="L19" s="2">
        <v>120000000</v>
      </c>
    </row>
    <row r="20" spans="1:39" x14ac:dyDescent="0.25">
      <c r="A20" s="2">
        <v>19</v>
      </c>
      <c r="B20" s="2">
        <v>11</v>
      </c>
      <c r="C20" s="2">
        <v>124157802</v>
      </c>
      <c r="D20" s="2">
        <v>124150503</v>
      </c>
      <c r="E20" s="2">
        <v>124159002</v>
      </c>
      <c r="F20" s="2">
        <v>124152003</v>
      </c>
      <c r="G20" s="2">
        <v>124158503</v>
      </c>
      <c r="H20" s="2">
        <v>124156503</v>
      </c>
      <c r="I20" s="2">
        <v>124151902</v>
      </c>
      <c r="J20" s="2">
        <v>124153503</v>
      </c>
      <c r="K20" s="2">
        <v>124156703</v>
      </c>
      <c r="L20" s="2">
        <v>124151607</v>
      </c>
      <c r="M20" s="2">
        <v>124000000</v>
      </c>
    </row>
    <row r="21" spans="1:39" x14ac:dyDescent="0.25">
      <c r="A21" s="2">
        <v>20</v>
      </c>
      <c r="B21" s="2">
        <v>31</v>
      </c>
      <c r="C21" s="2">
        <v>119583003</v>
      </c>
      <c r="D21" s="2">
        <v>119648703</v>
      </c>
      <c r="E21" s="2">
        <v>119584603</v>
      </c>
      <c r="F21" s="2">
        <v>118402603</v>
      </c>
      <c r="G21" s="2">
        <v>119665003</v>
      </c>
      <c r="H21" s="2">
        <v>118406003</v>
      </c>
      <c r="I21" s="2">
        <v>118401603</v>
      </c>
      <c r="J21" s="2">
        <v>120452003</v>
      </c>
      <c r="K21" s="2">
        <v>118667503</v>
      </c>
      <c r="L21" s="2">
        <v>118409302</v>
      </c>
      <c r="M21" s="2">
        <v>119581003</v>
      </c>
      <c r="N21" s="2">
        <v>119648903</v>
      </c>
      <c r="O21" s="2">
        <v>119586503</v>
      </c>
      <c r="P21" s="2">
        <v>118403903</v>
      </c>
      <c r="Q21" s="2">
        <v>119584503</v>
      </c>
      <c r="R21" s="2">
        <v>118403003</v>
      </c>
      <c r="S21" s="2">
        <v>120522003</v>
      </c>
      <c r="T21" s="2">
        <v>118409203</v>
      </c>
      <c r="U21" s="2">
        <v>119648303</v>
      </c>
      <c r="V21" s="2">
        <v>117089003</v>
      </c>
      <c r="W21" s="2">
        <v>119582503</v>
      </c>
      <c r="X21" s="2">
        <v>119584707</v>
      </c>
      <c r="Y21" s="2">
        <v>117080607</v>
      </c>
      <c r="Z21" s="2">
        <v>118408607</v>
      </c>
      <c r="AA21" s="2">
        <v>118408707</v>
      </c>
      <c r="AB21" s="2">
        <v>119354207</v>
      </c>
      <c r="AC21" s="2">
        <v>120454507</v>
      </c>
      <c r="AD21" s="2">
        <v>120000000</v>
      </c>
      <c r="AE21" s="2">
        <v>117000000</v>
      </c>
      <c r="AF21" s="2">
        <v>118000000</v>
      </c>
      <c r="AG21" s="2">
        <v>119000000</v>
      </c>
    </row>
    <row r="22" spans="1:39" x14ac:dyDescent="0.25">
      <c r="A22" s="2">
        <v>21</v>
      </c>
      <c r="B22" s="2">
        <v>33</v>
      </c>
      <c r="C22" s="2">
        <v>104107803</v>
      </c>
      <c r="D22" s="2">
        <v>106167504</v>
      </c>
      <c r="E22" s="2">
        <v>105628302</v>
      </c>
      <c r="F22" s="2">
        <v>106618603</v>
      </c>
      <c r="G22" s="2">
        <v>106168003</v>
      </c>
      <c r="H22" s="2">
        <v>106161203</v>
      </c>
      <c r="I22" s="2">
        <v>105204703</v>
      </c>
      <c r="J22" s="2">
        <v>128033053</v>
      </c>
      <c r="K22" s="2">
        <v>106612203</v>
      </c>
      <c r="L22" s="2">
        <v>106617203</v>
      </c>
      <c r="M22" s="2">
        <v>106611303</v>
      </c>
      <c r="N22" s="2">
        <v>105251453</v>
      </c>
      <c r="O22" s="2">
        <v>106616203</v>
      </c>
      <c r="P22" s="2">
        <v>106160303</v>
      </c>
      <c r="Q22" s="2">
        <v>104105353</v>
      </c>
      <c r="R22" s="2">
        <v>106169003</v>
      </c>
      <c r="S22" s="2">
        <v>106272003</v>
      </c>
      <c r="T22" s="2">
        <v>104107503</v>
      </c>
      <c r="U22" s="2">
        <v>104103603</v>
      </c>
      <c r="V22" s="2">
        <v>106166503</v>
      </c>
      <c r="W22" s="2">
        <v>106161703</v>
      </c>
      <c r="X22" s="2">
        <v>104101252</v>
      </c>
      <c r="Y22" s="2">
        <v>128034607</v>
      </c>
      <c r="Z22" s="2">
        <v>106619107</v>
      </c>
      <c r="AA22" s="2">
        <v>104101307</v>
      </c>
      <c r="AB22" s="2">
        <v>103023807</v>
      </c>
      <c r="AC22" s="2">
        <v>105201407</v>
      </c>
      <c r="AD22" s="2">
        <v>106161357</v>
      </c>
      <c r="AE22" s="2">
        <v>105628007</v>
      </c>
      <c r="AF22" s="2">
        <v>128000000</v>
      </c>
      <c r="AG22" s="2">
        <v>106000000</v>
      </c>
      <c r="AH22" s="2">
        <v>104000000</v>
      </c>
      <c r="AI22" s="2">
        <v>105000000</v>
      </c>
    </row>
    <row r="23" spans="1:39" x14ac:dyDescent="0.25">
      <c r="A23" s="2">
        <v>22</v>
      </c>
      <c r="B23" s="2">
        <v>18</v>
      </c>
      <c r="C23" s="2">
        <v>119354603</v>
      </c>
      <c r="D23" s="2">
        <v>119356603</v>
      </c>
      <c r="E23" s="2">
        <v>118409203</v>
      </c>
      <c r="F23" s="2">
        <v>119350303</v>
      </c>
      <c r="G23" s="2">
        <v>119355503</v>
      </c>
      <c r="H23" s="2">
        <v>118667503</v>
      </c>
      <c r="I23" s="2">
        <v>119352203</v>
      </c>
      <c r="J23" s="2">
        <v>118408852</v>
      </c>
      <c r="K23" s="2">
        <v>119357402</v>
      </c>
      <c r="L23" s="2">
        <v>119357003</v>
      </c>
      <c r="M23" s="2">
        <v>118406602</v>
      </c>
      <c r="N23" s="2">
        <v>119665003</v>
      </c>
      <c r="O23" s="2">
        <v>119354207</v>
      </c>
      <c r="P23" s="2">
        <v>118408707</v>
      </c>
      <c r="Q23" s="2">
        <v>118408607</v>
      </c>
      <c r="R23" s="2">
        <v>119584707</v>
      </c>
      <c r="S23" s="2">
        <v>119000000</v>
      </c>
      <c r="T23" s="2">
        <v>118000000</v>
      </c>
    </row>
    <row r="24" spans="1:39" x14ac:dyDescent="0.25">
      <c r="A24" s="2">
        <v>23</v>
      </c>
      <c r="B24" s="2">
        <v>31</v>
      </c>
      <c r="C24" s="2">
        <v>117080503</v>
      </c>
      <c r="D24" s="2">
        <v>117415303</v>
      </c>
      <c r="E24" s="2">
        <v>109532804</v>
      </c>
      <c r="F24" s="2">
        <v>117086003</v>
      </c>
      <c r="G24" s="2">
        <v>116605003</v>
      </c>
      <c r="H24" s="2">
        <v>117597003</v>
      </c>
      <c r="I24" s="2">
        <v>117412003</v>
      </c>
      <c r="J24" s="2">
        <v>116604003</v>
      </c>
      <c r="K24" s="2">
        <v>117081003</v>
      </c>
      <c r="L24" s="2">
        <v>117086503</v>
      </c>
      <c r="M24" s="2">
        <v>117598503</v>
      </c>
      <c r="N24" s="2">
        <v>117089003</v>
      </c>
      <c r="O24" s="2">
        <v>117576303</v>
      </c>
      <c r="P24" s="2">
        <v>117415103</v>
      </c>
      <c r="Q24" s="2">
        <v>117086653</v>
      </c>
      <c r="R24" s="2">
        <v>117596003</v>
      </c>
      <c r="S24" s="2">
        <v>117414203</v>
      </c>
      <c r="T24" s="2">
        <v>117414003</v>
      </c>
      <c r="U24" s="2">
        <v>117417202</v>
      </c>
      <c r="V24" s="2">
        <v>117416103</v>
      </c>
      <c r="W24" s="2">
        <v>117083004</v>
      </c>
      <c r="X24" s="2">
        <v>116495003</v>
      </c>
      <c r="Y24" s="2">
        <v>117415004</v>
      </c>
      <c r="Z24" s="2">
        <v>116498003</v>
      </c>
      <c r="AA24" s="2">
        <v>116606707</v>
      </c>
      <c r="AB24" s="2">
        <v>117414807</v>
      </c>
      <c r="AC24" s="2">
        <v>117080607</v>
      </c>
      <c r="AD24" s="2">
        <v>109420107</v>
      </c>
      <c r="AE24" s="2">
        <v>116000000</v>
      </c>
      <c r="AF24" s="2">
        <v>109000000</v>
      </c>
      <c r="AG24" s="2">
        <v>117000000</v>
      </c>
    </row>
    <row r="25" spans="1:39" x14ac:dyDescent="0.25">
      <c r="A25" s="2">
        <v>24</v>
      </c>
      <c r="B25" s="2">
        <v>17</v>
      </c>
      <c r="C25" s="2">
        <v>114061503</v>
      </c>
      <c r="D25" s="2">
        <v>123466303</v>
      </c>
      <c r="E25" s="2">
        <v>123468603</v>
      </c>
      <c r="F25" s="2">
        <v>114060853</v>
      </c>
      <c r="G25" s="2">
        <v>123465702</v>
      </c>
      <c r="H25" s="2">
        <v>123467303</v>
      </c>
      <c r="I25" s="2">
        <v>123466403</v>
      </c>
      <c r="J25" s="2">
        <v>123467103</v>
      </c>
      <c r="K25" s="2">
        <v>123466103</v>
      </c>
      <c r="L25" s="2">
        <v>114066503</v>
      </c>
      <c r="M25" s="2">
        <v>114060753</v>
      </c>
      <c r="N25" s="2">
        <v>124151607</v>
      </c>
      <c r="O25" s="2">
        <v>123465507</v>
      </c>
      <c r="P25" s="2">
        <v>123469007</v>
      </c>
      <c r="Q25" s="2">
        <v>114060557</v>
      </c>
      <c r="R25" s="2">
        <v>114000000</v>
      </c>
      <c r="S25" s="2">
        <v>123000000</v>
      </c>
    </row>
    <row r="26" spans="1:39" x14ac:dyDescent="0.25">
      <c r="A26" s="2">
        <v>25</v>
      </c>
      <c r="B26" s="2">
        <v>37</v>
      </c>
      <c r="C26" s="2">
        <v>109122703</v>
      </c>
      <c r="D26" s="2">
        <v>109537504</v>
      </c>
      <c r="E26" s="2">
        <v>109535504</v>
      </c>
      <c r="F26" s="2">
        <v>109530304</v>
      </c>
      <c r="G26" s="2">
        <v>106172003</v>
      </c>
      <c r="H26" s="2">
        <v>109426303</v>
      </c>
      <c r="I26" s="2">
        <v>109427503</v>
      </c>
      <c r="J26" s="2">
        <v>110148002</v>
      </c>
      <c r="K26" s="2">
        <v>106272003</v>
      </c>
      <c r="L26" s="2">
        <v>110183602</v>
      </c>
      <c r="M26" s="2">
        <v>109532804</v>
      </c>
      <c r="N26" s="2">
        <v>109243503</v>
      </c>
      <c r="O26" s="2">
        <v>110147003</v>
      </c>
      <c r="P26" s="2">
        <v>109426003</v>
      </c>
      <c r="Q26" s="2">
        <v>109422303</v>
      </c>
      <c r="R26" s="2">
        <v>110141103</v>
      </c>
      <c r="S26" s="2">
        <v>109420803</v>
      </c>
      <c r="T26" s="2">
        <v>106330803</v>
      </c>
      <c r="U26" s="2">
        <v>106330703</v>
      </c>
      <c r="V26" s="2">
        <v>109531304</v>
      </c>
      <c r="W26" s="2">
        <v>109248003</v>
      </c>
      <c r="X26" s="2">
        <v>109246003</v>
      </c>
      <c r="Y26" s="2">
        <v>110141003</v>
      </c>
      <c r="Z26" s="2">
        <v>110179003</v>
      </c>
      <c r="AA26" s="2">
        <v>117414003</v>
      </c>
      <c r="AB26" s="2">
        <v>106161703</v>
      </c>
      <c r="AC26" s="2">
        <v>106333407</v>
      </c>
      <c r="AD26" s="2">
        <v>110141607</v>
      </c>
      <c r="AE26" s="2">
        <v>106619107</v>
      </c>
      <c r="AF26" s="2">
        <v>109420107</v>
      </c>
      <c r="AG26" s="2">
        <v>110171607</v>
      </c>
      <c r="AH26" s="2">
        <v>110183707</v>
      </c>
      <c r="AI26" s="2">
        <v>106161357</v>
      </c>
      <c r="AJ26" s="2">
        <v>106000000</v>
      </c>
      <c r="AK26" s="2">
        <v>110000000</v>
      </c>
      <c r="AL26" s="2">
        <v>117000000</v>
      </c>
      <c r="AM26" s="2">
        <v>109000000</v>
      </c>
    </row>
    <row r="27" spans="1:39" x14ac:dyDescent="0.25">
      <c r="A27" s="2">
        <v>26</v>
      </c>
      <c r="B27" s="2">
        <v>10</v>
      </c>
      <c r="C27" s="2">
        <v>125235502</v>
      </c>
      <c r="D27" s="2">
        <v>125237903</v>
      </c>
      <c r="E27" s="2">
        <v>125239452</v>
      </c>
      <c r="F27" s="2">
        <v>125239603</v>
      </c>
      <c r="G27" s="2">
        <v>125238502</v>
      </c>
      <c r="H27" s="2">
        <v>125237702</v>
      </c>
      <c r="I27" s="2">
        <v>125235103</v>
      </c>
      <c r="J27" s="2">
        <v>125239652</v>
      </c>
      <c r="K27" s="2">
        <v>125232407</v>
      </c>
      <c r="L27" s="2">
        <v>125000000</v>
      </c>
    </row>
    <row r="28" spans="1:39" x14ac:dyDescent="0.25">
      <c r="A28" s="2">
        <v>27</v>
      </c>
      <c r="B28" s="2">
        <v>31</v>
      </c>
      <c r="C28" s="2">
        <v>116197503</v>
      </c>
      <c r="D28" s="2">
        <v>118401403</v>
      </c>
      <c r="E28" s="2">
        <v>116495003</v>
      </c>
      <c r="F28" s="2">
        <v>116498003</v>
      </c>
      <c r="G28" s="2">
        <v>116493503</v>
      </c>
      <c r="H28" s="2">
        <v>118406003</v>
      </c>
      <c r="I28" s="2">
        <v>118403302</v>
      </c>
      <c r="J28" s="2">
        <v>116555003</v>
      </c>
      <c r="K28" s="2">
        <v>116191503</v>
      </c>
      <c r="L28" s="2">
        <v>116191004</v>
      </c>
      <c r="M28" s="2">
        <v>116495103</v>
      </c>
      <c r="N28" s="2">
        <v>116557103</v>
      </c>
      <c r="O28" s="2">
        <v>116496603</v>
      </c>
      <c r="P28" s="2">
        <v>118402603</v>
      </c>
      <c r="Q28" s="2">
        <v>116191203</v>
      </c>
      <c r="R28" s="2">
        <v>116471803</v>
      </c>
      <c r="S28" s="2">
        <v>116195004</v>
      </c>
      <c r="T28" s="2">
        <v>129545003</v>
      </c>
      <c r="U28" s="2">
        <v>116496503</v>
      </c>
      <c r="V28" s="2">
        <v>116191103</v>
      </c>
      <c r="W28" s="2">
        <v>118408607</v>
      </c>
      <c r="X28" s="2">
        <v>129546907</v>
      </c>
      <c r="Y28" s="2">
        <v>116191757</v>
      </c>
      <c r="Z28" s="2">
        <v>117414807</v>
      </c>
      <c r="AA28" s="2">
        <v>118403207</v>
      </c>
      <c r="AB28" s="2">
        <v>116606707</v>
      </c>
      <c r="AC28" s="2">
        <v>118408707</v>
      </c>
      <c r="AD28" s="2">
        <v>116495207</v>
      </c>
      <c r="AE28" s="2">
        <v>129000000</v>
      </c>
      <c r="AF28" s="2">
        <v>116000000</v>
      </c>
      <c r="AG28" s="2">
        <v>118000000</v>
      </c>
    </row>
    <row r="29" spans="1:39" x14ac:dyDescent="0.25">
      <c r="A29" s="2">
        <v>28</v>
      </c>
      <c r="B29" s="2">
        <v>13</v>
      </c>
      <c r="C29" s="2">
        <v>112672803</v>
      </c>
      <c r="D29" s="2">
        <v>112676403</v>
      </c>
      <c r="E29" s="2">
        <v>112675503</v>
      </c>
      <c r="F29" s="2">
        <v>112679403</v>
      </c>
      <c r="G29" s="2">
        <v>112672203</v>
      </c>
      <c r="H29" s="2">
        <v>112676503</v>
      </c>
      <c r="I29" s="2">
        <v>112671603</v>
      </c>
      <c r="J29" s="2">
        <v>112671303</v>
      </c>
      <c r="K29" s="2">
        <v>112676703</v>
      </c>
      <c r="L29" s="2">
        <v>112676203</v>
      </c>
      <c r="M29" s="2">
        <v>112015106</v>
      </c>
      <c r="N29" s="2">
        <v>112679107</v>
      </c>
      <c r="O29" s="2">
        <v>112000000</v>
      </c>
    </row>
    <row r="30" spans="1:39" x14ac:dyDescent="0.25">
      <c r="A30" s="2">
        <v>29</v>
      </c>
      <c r="B30" s="2">
        <v>27</v>
      </c>
      <c r="C30" s="2">
        <v>129547803</v>
      </c>
      <c r="D30" s="2">
        <v>129546003</v>
      </c>
      <c r="E30" s="2">
        <v>129544703</v>
      </c>
      <c r="F30" s="2">
        <v>121139004</v>
      </c>
      <c r="G30" s="2">
        <v>129548803</v>
      </c>
      <c r="H30" s="2">
        <v>118403302</v>
      </c>
      <c r="I30" s="2">
        <v>121135503</v>
      </c>
      <c r="J30" s="2">
        <v>121135003</v>
      </c>
      <c r="K30" s="2">
        <v>129546803</v>
      </c>
      <c r="L30" s="2">
        <v>121136603</v>
      </c>
      <c r="M30" s="2">
        <v>118401403</v>
      </c>
      <c r="N30" s="2">
        <v>129546103</v>
      </c>
      <c r="O30" s="2">
        <v>129544503</v>
      </c>
      <c r="P30" s="2">
        <v>129540803</v>
      </c>
      <c r="Q30" s="2">
        <v>129547203</v>
      </c>
      <c r="R30" s="2">
        <v>129545003</v>
      </c>
      <c r="S30" s="2">
        <v>129547303</v>
      </c>
      <c r="T30" s="2">
        <v>121136503</v>
      </c>
      <c r="U30" s="2">
        <v>118408852</v>
      </c>
      <c r="V30" s="2">
        <v>129547603</v>
      </c>
      <c r="W30" s="2">
        <v>129546907</v>
      </c>
      <c r="X30" s="2">
        <v>118408607</v>
      </c>
      <c r="Y30" s="2">
        <v>121131507</v>
      </c>
      <c r="Z30" s="2">
        <v>118403207</v>
      </c>
      <c r="AA30" s="2">
        <v>129000000</v>
      </c>
      <c r="AB30" s="2">
        <v>121000000</v>
      </c>
      <c r="AC30" s="2">
        <v>118000000</v>
      </c>
    </row>
    <row r="31" spans="1:39" x14ac:dyDescent="0.25">
      <c r="A31" s="2">
        <v>30</v>
      </c>
      <c r="B31" s="2">
        <v>30</v>
      </c>
      <c r="C31" s="2">
        <v>111297504</v>
      </c>
      <c r="D31" s="2">
        <v>108116003</v>
      </c>
      <c r="E31" s="2">
        <v>111343603</v>
      </c>
      <c r="F31" s="2">
        <v>111444602</v>
      </c>
      <c r="G31" s="2">
        <v>108073503</v>
      </c>
      <c r="H31" s="2">
        <v>111291304</v>
      </c>
      <c r="I31" s="2">
        <v>111316003</v>
      </c>
      <c r="J31" s="2">
        <v>108077503</v>
      </c>
      <c r="K31" s="2">
        <v>108071504</v>
      </c>
      <c r="L31" s="2">
        <v>108058003</v>
      </c>
      <c r="M31" s="2">
        <v>108079004</v>
      </c>
      <c r="N31" s="2">
        <v>111312804</v>
      </c>
      <c r="O31" s="2">
        <v>108070502</v>
      </c>
      <c r="P31" s="2">
        <v>108078003</v>
      </c>
      <c r="Q31" s="2">
        <v>111312503</v>
      </c>
      <c r="R31" s="2">
        <v>108071003</v>
      </c>
      <c r="S31" s="2">
        <v>111292304</v>
      </c>
      <c r="T31" s="2">
        <v>115503004</v>
      </c>
      <c r="U31" s="2">
        <v>111317503</v>
      </c>
      <c r="V31" s="2">
        <v>111292507</v>
      </c>
      <c r="W31" s="2">
        <v>108051307</v>
      </c>
      <c r="X31" s="2">
        <v>108110307</v>
      </c>
      <c r="Y31" s="2">
        <v>116606707</v>
      </c>
      <c r="Z31" s="2">
        <v>111312607</v>
      </c>
      <c r="AA31" s="2">
        <v>115211657</v>
      </c>
      <c r="AB31" s="2">
        <v>108070607</v>
      </c>
      <c r="AC31" s="2">
        <v>111444307</v>
      </c>
      <c r="AD31" s="2">
        <v>108000000</v>
      </c>
      <c r="AE31" s="2">
        <v>111000000</v>
      </c>
      <c r="AF31" s="2">
        <v>115000000</v>
      </c>
    </row>
    <row r="32" spans="1:39" x14ac:dyDescent="0.25">
      <c r="A32" s="2">
        <v>31</v>
      </c>
      <c r="B32" s="2">
        <v>12</v>
      </c>
      <c r="C32" s="2">
        <v>112678503</v>
      </c>
      <c r="D32" s="2">
        <v>112679002</v>
      </c>
      <c r="E32" s="2">
        <v>112671303</v>
      </c>
      <c r="F32" s="2">
        <v>115219002</v>
      </c>
      <c r="G32" s="2">
        <v>115216503</v>
      </c>
      <c r="H32" s="2">
        <v>112674403</v>
      </c>
      <c r="I32" s="2">
        <v>115674603</v>
      </c>
      <c r="J32" s="2">
        <v>112671803</v>
      </c>
      <c r="K32" s="2">
        <v>112679107</v>
      </c>
      <c r="L32" s="2">
        <v>115211657</v>
      </c>
      <c r="M32" s="2">
        <v>115000000</v>
      </c>
      <c r="N32" s="2">
        <v>112000000</v>
      </c>
    </row>
    <row r="33" spans="1:38" x14ac:dyDescent="0.25">
      <c r="A33" s="2">
        <v>32</v>
      </c>
      <c r="B33" s="2">
        <v>36</v>
      </c>
      <c r="C33" s="2">
        <v>108568404</v>
      </c>
      <c r="D33" s="2">
        <v>108053003</v>
      </c>
      <c r="E33" s="2">
        <v>107657503</v>
      </c>
      <c r="F33" s="2">
        <v>108567004</v>
      </c>
      <c r="G33" s="2">
        <v>108056004</v>
      </c>
      <c r="H33" s="2">
        <v>108071504</v>
      </c>
      <c r="I33" s="2">
        <v>101260303</v>
      </c>
      <c r="J33" s="2">
        <v>108051003</v>
      </c>
      <c r="K33" s="2">
        <v>107650603</v>
      </c>
      <c r="L33" s="2">
        <v>108561003</v>
      </c>
      <c r="M33" s="2">
        <v>101262903</v>
      </c>
      <c r="N33" s="2">
        <v>108566303</v>
      </c>
      <c r="O33" s="2">
        <v>108051503</v>
      </c>
      <c r="P33" s="2">
        <v>101268003</v>
      </c>
      <c r="Q33" s="2">
        <v>101264003</v>
      </c>
      <c r="R33" s="2">
        <v>108565503</v>
      </c>
      <c r="S33" s="2">
        <v>108569103</v>
      </c>
      <c r="T33" s="2">
        <v>108565203</v>
      </c>
      <c r="U33" s="2">
        <v>108561803</v>
      </c>
      <c r="V33" s="2">
        <v>108567204</v>
      </c>
      <c r="W33" s="2">
        <v>101261302</v>
      </c>
      <c r="X33" s="2">
        <v>108567404</v>
      </c>
      <c r="Y33" s="2">
        <v>101260803</v>
      </c>
      <c r="Z33" s="2">
        <v>108058003</v>
      </c>
      <c r="AA33" s="2">
        <v>108567703</v>
      </c>
      <c r="AB33" s="2">
        <v>101634207</v>
      </c>
      <c r="AC33" s="2">
        <v>101266007</v>
      </c>
      <c r="AD33" s="2">
        <v>108070607</v>
      </c>
      <c r="AE33" s="2">
        <v>108112607</v>
      </c>
      <c r="AF33" s="2">
        <v>107651207</v>
      </c>
      <c r="AG33" s="2">
        <v>101262507</v>
      </c>
      <c r="AH33" s="2">
        <v>108567807</v>
      </c>
      <c r="AI33" s="2">
        <v>108051307</v>
      </c>
      <c r="AJ33" s="2">
        <v>101000000</v>
      </c>
      <c r="AK33" s="2">
        <v>108000000</v>
      </c>
      <c r="AL33" s="2">
        <v>107000000</v>
      </c>
    </row>
    <row r="34" spans="1:38" x14ac:dyDescent="0.25">
      <c r="A34" s="2">
        <v>33</v>
      </c>
      <c r="B34" s="2">
        <v>17</v>
      </c>
      <c r="C34" s="2">
        <v>112013054</v>
      </c>
      <c r="D34" s="2">
        <v>112286003</v>
      </c>
      <c r="E34" s="2">
        <v>115218003</v>
      </c>
      <c r="F34" s="2">
        <v>112281302</v>
      </c>
      <c r="G34" s="2">
        <v>112283003</v>
      </c>
      <c r="H34" s="2">
        <v>112011603</v>
      </c>
      <c r="I34" s="2">
        <v>112289003</v>
      </c>
      <c r="J34" s="2">
        <v>112015203</v>
      </c>
      <c r="K34" s="2">
        <v>112282004</v>
      </c>
      <c r="L34" s="2">
        <v>112011103</v>
      </c>
      <c r="M34" s="2">
        <v>112018523</v>
      </c>
      <c r="N34" s="2">
        <v>112013753</v>
      </c>
      <c r="O34" s="2">
        <v>115211657</v>
      </c>
      <c r="P34" s="2">
        <v>112015106</v>
      </c>
      <c r="Q34" s="2">
        <v>112282307</v>
      </c>
      <c r="R34" s="2">
        <v>115000000</v>
      </c>
      <c r="S34" s="2">
        <v>112000000</v>
      </c>
    </row>
    <row r="35" spans="1:38" x14ac:dyDescent="0.25">
      <c r="A35" s="2">
        <v>34</v>
      </c>
      <c r="B35" s="2">
        <v>24</v>
      </c>
      <c r="C35" s="2">
        <v>129548803</v>
      </c>
      <c r="D35" s="2">
        <v>115212503</v>
      </c>
      <c r="E35" s="2">
        <v>115503004</v>
      </c>
      <c r="F35" s="2">
        <v>115218303</v>
      </c>
      <c r="G35" s="2">
        <v>115222504</v>
      </c>
      <c r="H35" s="2">
        <v>115229003</v>
      </c>
      <c r="I35" s="2">
        <v>115506003</v>
      </c>
      <c r="J35" s="2">
        <v>115211103</v>
      </c>
      <c r="K35" s="2">
        <v>115508003</v>
      </c>
      <c r="L35" s="2">
        <v>115226103</v>
      </c>
      <c r="M35" s="2">
        <v>115211003</v>
      </c>
      <c r="N35" s="2">
        <v>115210503</v>
      </c>
      <c r="O35" s="2">
        <v>115504003</v>
      </c>
      <c r="P35" s="2">
        <v>115211603</v>
      </c>
      <c r="Q35" s="2">
        <v>115218003</v>
      </c>
      <c r="R35" s="2">
        <v>112282004</v>
      </c>
      <c r="S35" s="2">
        <v>115219002</v>
      </c>
      <c r="T35" s="2">
        <v>112282307</v>
      </c>
      <c r="U35" s="2">
        <v>129546907</v>
      </c>
      <c r="V35" s="2">
        <v>115211657</v>
      </c>
      <c r="W35" s="2">
        <v>115221607</v>
      </c>
      <c r="X35" s="2">
        <v>115000000</v>
      </c>
      <c r="Y35" s="2">
        <v>112000000</v>
      </c>
      <c r="Z35" s="2">
        <v>129000000</v>
      </c>
    </row>
    <row r="36" spans="1:38" x14ac:dyDescent="0.25">
      <c r="A36" s="2">
        <v>35</v>
      </c>
      <c r="B36" s="2">
        <v>36</v>
      </c>
      <c r="C36" s="2">
        <v>106172003</v>
      </c>
      <c r="D36" s="2">
        <v>108111403</v>
      </c>
      <c r="E36" s="2">
        <v>110171003</v>
      </c>
      <c r="F36" s="2">
        <v>108112003</v>
      </c>
      <c r="G36" s="2">
        <v>108114503</v>
      </c>
      <c r="H36" s="2">
        <v>108118503</v>
      </c>
      <c r="I36" s="2">
        <v>110173003</v>
      </c>
      <c r="J36" s="2">
        <v>128327303</v>
      </c>
      <c r="K36" s="2">
        <v>108569103</v>
      </c>
      <c r="L36" s="2">
        <v>110171803</v>
      </c>
      <c r="M36" s="2">
        <v>108116003</v>
      </c>
      <c r="N36" s="2">
        <v>110175003</v>
      </c>
      <c r="O36" s="2">
        <v>110177003</v>
      </c>
      <c r="P36" s="2">
        <v>108078003</v>
      </c>
      <c r="Q36" s="2">
        <v>108112502</v>
      </c>
      <c r="R36" s="2">
        <v>108111303</v>
      </c>
      <c r="S36" s="2">
        <v>108110603</v>
      </c>
      <c r="T36" s="2">
        <v>108116503</v>
      </c>
      <c r="U36" s="2">
        <v>110173504</v>
      </c>
      <c r="V36" s="2">
        <v>110141003</v>
      </c>
      <c r="W36" s="2">
        <v>110179003</v>
      </c>
      <c r="X36" s="2">
        <v>110148002</v>
      </c>
      <c r="Y36" s="2">
        <v>108111203</v>
      </c>
      <c r="Z36" s="2">
        <v>108116303</v>
      </c>
      <c r="AA36" s="2">
        <v>108112203</v>
      </c>
      <c r="AB36" s="2">
        <v>108112607</v>
      </c>
      <c r="AC36" s="2">
        <v>110171607</v>
      </c>
      <c r="AD36" s="2">
        <v>108110307</v>
      </c>
      <c r="AE36" s="2">
        <v>110141607</v>
      </c>
      <c r="AF36" s="2">
        <v>108070607</v>
      </c>
      <c r="AG36" s="2">
        <v>128324207</v>
      </c>
      <c r="AH36" s="2">
        <v>106333407</v>
      </c>
      <c r="AI36" s="2">
        <v>108000000</v>
      </c>
      <c r="AJ36" s="2">
        <v>128000000</v>
      </c>
      <c r="AK36" s="2">
        <v>106000000</v>
      </c>
      <c r="AL36" s="2">
        <v>110000000</v>
      </c>
    </row>
    <row r="37" spans="1:38" x14ac:dyDescent="0.25">
      <c r="A37" s="2">
        <v>36</v>
      </c>
      <c r="B37" s="2">
        <v>12</v>
      </c>
      <c r="C37" s="2">
        <v>113364403</v>
      </c>
      <c r="D37" s="2">
        <v>113362203</v>
      </c>
      <c r="E37" s="2">
        <v>113362403</v>
      </c>
      <c r="F37" s="2">
        <v>113364503</v>
      </c>
      <c r="G37" s="2">
        <v>113361503</v>
      </c>
      <c r="H37" s="2">
        <v>113369003</v>
      </c>
      <c r="I37" s="2">
        <v>113362603</v>
      </c>
      <c r="J37" s="2">
        <v>113363103</v>
      </c>
      <c r="K37" s="2">
        <v>113362303</v>
      </c>
      <c r="L37" s="2">
        <v>113361703</v>
      </c>
      <c r="M37" s="2">
        <v>113363807</v>
      </c>
      <c r="N37" s="2">
        <v>113000000</v>
      </c>
    </row>
    <row r="38" spans="1:38" x14ac:dyDescent="0.25">
      <c r="A38" s="2">
        <v>37</v>
      </c>
      <c r="B38" s="2">
        <v>21</v>
      </c>
      <c r="C38" s="2">
        <v>103026852</v>
      </c>
      <c r="D38" s="2">
        <v>103028703</v>
      </c>
      <c r="E38" s="2">
        <v>103022103</v>
      </c>
      <c r="F38" s="2">
        <v>103021252</v>
      </c>
      <c r="G38" s="2">
        <v>103026343</v>
      </c>
      <c r="H38" s="2">
        <v>103029553</v>
      </c>
      <c r="I38" s="2">
        <v>103028753</v>
      </c>
      <c r="J38" s="2">
        <v>103027753</v>
      </c>
      <c r="K38" s="2">
        <v>103029203</v>
      </c>
      <c r="L38" s="2">
        <v>103026303</v>
      </c>
      <c r="M38" s="2">
        <v>103029403</v>
      </c>
      <c r="N38" s="2">
        <v>103021752</v>
      </c>
      <c r="O38" s="2">
        <v>103020753</v>
      </c>
      <c r="P38" s="2">
        <v>103021603</v>
      </c>
      <c r="Q38" s="2">
        <v>101632403</v>
      </c>
      <c r="R38" s="2">
        <v>103027307</v>
      </c>
      <c r="S38" s="2">
        <v>103020407</v>
      </c>
      <c r="T38" s="2">
        <v>103028807</v>
      </c>
      <c r="U38" s="2">
        <v>101638907</v>
      </c>
      <c r="V38" s="2">
        <v>101000000</v>
      </c>
      <c r="W38" s="2">
        <v>103000000</v>
      </c>
    </row>
    <row r="39" spans="1:38" x14ac:dyDescent="0.25">
      <c r="A39" s="2">
        <v>38</v>
      </c>
      <c r="B39" s="2">
        <v>13</v>
      </c>
      <c r="C39" s="2">
        <v>103028302</v>
      </c>
      <c r="D39" s="2">
        <v>103024603</v>
      </c>
      <c r="E39" s="2">
        <v>103023912</v>
      </c>
      <c r="F39" s="2">
        <v>103026852</v>
      </c>
      <c r="G39" s="2">
        <v>103021003</v>
      </c>
      <c r="H39" s="2">
        <v>102027451</v>
      </c>
      <c r="I39" s="2">
        <v>103020603</v>
      </c>
      <c r="J39" s="2">
        <v>103024753</v>
      </c>
      <c r="K39" s="2">
        <v>103026902</v>
      </c>
      <c r="L39" s="2">
        <v>103022253</v>
      </c>
      <c r="M39" s="2">
        <v>103020407</v>
      </c>
      <c r="N39" s="2">
        <v>103023807</v>
      </c>
      <c r="O39" s="2">
        <v>103000000</v>
      </c>
    </row>
    <row r="40" spans="1:38" x14ac:dyDescent="0.25">
      <c r="A40" s="2">
        <v>39</v>
      </c>
      <c r="B40" s="2">
        <v>19</v>
      </c>
      <c r="C40" s="2">
        <v>107655803</v>
      </c>
      <c r="D40" s="2">
        <v>107653102</v>
      </c>
      <c r="E40" s="2">
        <v>107657503</v>
      </c>
      <c r="F40" s="2">
        <v>107655903</v>
      </c>
      <c r="G40" s="2">
        <v>107650603</v>
      </c>
      <c r="H40" s="2">
        <v>107658903</v>
      </c>
      <c r="I40" s="2">
        <v>107654903</v>
      </c>
      <c r="J40" s="2">
        <v>107653802</v>
      </c>
      <c r="K40" s="2">
        <v>107653203</v>
      </c>
      <c r="L40" s="2">
        <v>107652603</v>
      </c>
      <c r="M40" s="2">
        <v>107657103</v>
      </c>
      <c r="N40" s="2">
        <v>107656502</v>
      </c>
      <c r="O40" s="2">
        <v>107654103</v>
      </c>
      <c r="P40" s="2">
        <v>107656407</v>
      </c>
      <c r="Q40" s="2">
        <v>107651207</v>
      </c>
      <c r="R40" s="2">
        <v>101634207</v>
      </c>
      <c r="S40" s="2">
        <v>103023807</v>
      </c>
      <c r="T40" s="2">
        <v>107652207</v>
      </c>
      <c r="U40" s="2">
        <v>107000000</v>
      </c>
    </row>
    <row r="41" spans="1:38" x14ac:dyDescent="0.25">
      <c r="A41" s="2">
        <v>40</v>
      </c>
      <c r="B41" s="2">
        <v>17</v>
      </c>
      <c r="C41" s="2">
        <v>119583003</v>
      </c>
      <c r="D41" s="2">
        <v>119354603</v>
      </c>
      <c r="E41" s="2">
        <v>120455403</v>
      </c>
      <c r="F41" s="2">
        <v>119648703</v>
      </c>
      <c r="G41" s="2">
        <v>120452003</v>
      </c>
      <c r="H41" s="2">
        <v>119358403</v>
      </c>
      <c r="I41" s="2">
        <v>119355503</v>
      </c>
      <c r="J41" s="2">
        <v>120455203</v>
      </c>
      <c r="K41" s="2">
        <v>120456003</v>
      </c>
      <c r="L41" s="2">
        <v>119356503</v>
      </c>
      <c r="M41" s="2">
        <v>119648903</v>
      </c>
      <c r="N41" s="2">
        <v>119351303</v>
      </c>
      <c r="O41" s="2">
        <v>119648303</v>
      </c>
      <c r="P41" s="2">
        <v>119354207</v>
      </c>
      <c r="Q41" s="2">
        <v>120454507</v>
      </c>
      <c r="R41" s="2">
        <v>120000000</v>
      </c>
      <c r="S41" s="2">
        <v>119000000</v>
      </c>
    </row>
    <row r="42" spans="1:38" x14ac:dyDescent="0.25">
      <c r="A42" s="2">
        <v>41</v>
      </c>
      <c r="B42" s="2">
        <v>34</v>
      </c>
      <c r="C42" s="2">
        <v>128325203</v>
      </c>
      <c r="D42" s="2">
        <v>106338003</v>
      </c>
      <c r="E42" s="2">
        <v>128323703</v>
      </c>
      <c r="F42" s="2">
        <v>106160303</v>
      </c>
      <c r="G42" s="2">
        <v>128033053</v>
      </c>
      <c r="H42" s="2">
        <v>106168003</v>
      </c>
      <c r="I42" s="2">
        <v>128034503</v>
      </c>
      <c r="J42" s="2">
        <v>128321103</v>
      </c>
      <c r="K42" s="2">
        <v>128030603</v>
      </c>
      <c r="L42" s="2">
        <v>107650703</v>
      </c>
      <c r="M42" s="2">
        <v>128326303</v>
      </c>
      <c r="N42" s="2">
        <v>128030852</v>
      </c>
      <c r="O42" s="2">
        <v>107651603</v>
      </c>
      <c r="P42" s="2">
        <v>128323303</v>
      </c>
      <c r="Q42" s="2">
        <v>128327303</v>
      </c>
      <c r="R42" s="2">
        <v>107654903</v>
      </c>
      <c r="S42" s="2">
        <v>128328003</v>
      </c>
      <c r="T42" s="2">
        <v>110173504</v>
      </c>
      <c r="U42" s="2">
        <v>107656303</v>
      </c>
      <c r="V42" s="2">
        <v>107654403</v>
      </c>
      <c r="W42" s="2">
        <v>104103603</v>
      </c>
      <c r="X42" s="2">
        <v>128034607</v>
      </c>
      <c r="Y42" s="2">
        <v>106161357</v>
      </c>
      <c r="Z42" s="2">
        <v>107656407</v>
      </c>
      <c r="AA42" s="2">
        <v>108110307</v>
      </c>
      <c r="AB42" s="2">
        <v>106333407</v>
      </c>
      <c r="AC42" s="2">
        <v>107652207</v>
      </c>
      <c r="AD42" s="2">
        <v>128324207</v>
      </c>
      <c r="AE42" s="2">
        <v>104101307</v>
      </c>
      <c r="AF42" s="2">
        <v>128000000</v>
      </c>
      <c r="AG42" s="2">
        <v>104000000</v>
      </c>
      <c r="AH42" s="2">
        <v>107000000</v>
      </c>
      <c r="AI42" s="2">
        <v>110000000</v>
      </c>
      <c r="AJ42" s="2">
        <v>106000000</v>
      </c>
    </row>
    <row r="43" spans="1:38" x14ac:dyDescent="0.25">
      <c r="A43" s="2">
        <v>42</v>
      </c>
      <c r="B43" s="2">
        <v>14</v>
      </c>
      <c r="C43" s="2">
        <v>103026303</v>
      </c>
      <c r="D43" s="2">
        <v>103028853</v>
      </c>
      <c r="E43" s="2">
        <v>103028302</v>
      </c>
      <c r="F43" s="2">
        <v>103020753</v>
      </c>
      <c r="G43" s="2">
        <v>103026873</v>
      </c>
      <c r="H43" s="2">
        <v>102027451</v>
      </c>
      <c r="I43" s="2">
        <v>103025002</v>
      </c>
      <c r="J43" s="2">
        <v>103022103</v>
      </c>
      <c r="K43" s="2">
        <v>103021752</v>
      </c>
      <c r="L43" s="2">
        <v>103021603</v>
      </c>
      <c r="M43" s="2">
        <v>103026402</v>
      </c>
      <c r="N43" s="2">
        <v>103020407</v>
      </c>
      <c r="O43" s="2">
        <v>103027307</v>
      </c>
      <c r="P43" s="2">
        <v>103000000</v>
      </c>
    </row>
    <row r="44" spans="1:38" x14ac:dyDescent="0.25">
      <c r="A44" s="2">
        <v>43</v>
      </c>
      <c r="B44" s="2">
        <v>9</v>
      </c>
      <c r="C44" s="2">
        <v>103028203</v>
      </c>
      <c r="D44" s="2">
        <v>102027451</v>
      </c>
      <c r="E44" s="2">
        <v>103029902</v>
      </c>
      <c r="F44" s="2">
        <v>103027352</v>
      </c>
      <c r="G44" s="2">
        <v>103029803</v>
      </c>
      <c r="H44" s="2">
        <v>103021102</v>
      </c>
      <c r="I44" s="2">
        <v>103023807</v>
      </c>
      <c r="J44" s="2">
        <v>103028807</v>
      </c>
      <c r="K44" s="2">
        <v>103000000</v>
      </c>
    </row>
    <row r="45" spans="1:38" x14ac:dyDescent="0.25">
      <c r="A45" s="2">
        <v>44</v>
      </c>
      <c r="B45" s="2">
        <v>17</v>
      </c>
      <c r="C45" s="2">
        <v>124156503</v>
      </c>
      <c r="D45" s="2">
        <v>124152003</v>
      </c>
      <c r="E45" s="2">
        <v>123465303</v>
      </c>
      <c r="F45" s="2">
        <v>114068103</v>
      </c>
      <c r="G45" s="2">
        <v>124156603</v>
      </c>
      <c r="H45" s="2">
        <v>114061503</v>
      </c>
      <c r="I45" s="2">
        <v>123467303</v>
      </c>
      <c r="J45" s="2">
        <v>124151902</v>
      </c>
      <c r="K45" s="2">
        <v>124153503</v>
      </c>
      <c r="L45" s="2">
        <v>124157203</v>
      </c>
      <c r="M45" s="2">
        <v>123465507</v>
      </c>
      <c r="N45" s="2">
        <v>123469007</v>
      </c>
      <c r="O45" s="2">
        <v>114060557</v>
      </c>
      <c r="P45" s="2">
        <v>124151607</v>
      </c>
      <c r="Q45" s="2">
        <v>124000000</v>
      </c>
      <c r="R45" s="2">
        <v>123000000</v>
      </c>
      <c r="S45" s="2">
        <v>114000000</v>
      </c>
    </row>
    <row r="46" spans="1:38" x14ac:dyDescent="0.25">
      <c r="A46" s="2">
        <v>45</v>
      </c>
      <c r="B46" s="2">
        <v>26</v>
      </c>
      <c r="C46" s="2">
        <v>103024102</v>
      </c>
      <c r="D46" s="2">
        <v>103021252</v>
      </c>
      <c r="E46" s="2">
        <v>107657103</v>
      </c>
      <c r="F46" s="2">
        <v>103028833</v>
      </c>
      <c r="G46" s="2">
        <v>103026002</v>
      </c>
      <c r="H46" s="2">
        <v>103021102</v>
      </c>
      <c r="I46" s="2">
        <v>103029553</v>
      </c>
      <c r="J46" s="2">
        <v>103022803</v>
      </c>
      <c r="K46" s="2">
        <v>103025002</v>
      </c>
      <c r="L46" s="2">
        <v>103022503</v>
      </c>
      <c r="M46" s="2">
        <v>103027503</v>
      </c>
      <c r="N46" s="2">
        <v>103029603</v>
      </c>
      <c r="O46" s="2">
        <v>107656502</v>
      </c>
      <c r="P46" s="2">
        <v>103028653</v>
      </c>
      <c r="Q46" s="2">
        <v>103023153</v>
      </c>
      <c r="R46" s="2">
        <v>103021453</v>
      </c>
      <c r="S46" s="2">
        <v>103029902</v>
      </c>
      <c r="T46" s="2">
        <v>103021903</v>
      </c>
      <c r="U46" s="2">
        <v>103028807</v>
      </c>
      <c r="V46" s="2">
        <v>103027307</v>
      </c>
      <c r="W46" s="2">
        <v>101638907</v>
      </c>
      <c r="X46" s="2">
        <v>107651207</v>
      </c>
      <c r="Y46" s="2">
        <v>103026037</v>
      </c>
      <c r="Z46" s="2">
        <v>103023807</v>
      </c>
      <c r="AA46" s="2">
        <v>103000000</v>
      </c>
      <c r="AB46" s="2">
        <v>107000000</v>
      </c>
    </row>
    <row r="47" spans="1:38" x14ac:dyDescent="0.25">
      <c r="A47" s="2">
        <v>46</v>
      </c>
      <c r="B47" s="2">
        <v>30</v>
      </c>
      <c r="C47" s="2">
        <v>101638003</v>
      </c>
      <c r="D47" s="2">
        <v>101631803</v>
      </c>
      <c r="E47" s="2">
        <v>127047404</v>
      </c>
      <c r="F47" s="2">
        <v>101638803</v>
      </c>
      <c r="G47" s="2">
        <v>101306503</v>
      </c>
      <c r="H47" s="2">
        <v>101260803</v>
      </c>
      <c r="I47" s="2">
        <v>127044103</v>
      </c>
      <c r="J47" s="2">
        <v>101631003</v>
      </c>
      <c r="K47" s="2">
        <v>101631903</v>
      </c>
      <c r="L47" s="2">
        <v>101303503</v>
      </c>
      <c r="M47" s="2">
        <v>101301403</v>
      </c>
      <c r="N47" s="2">
        <v>101630504</v>
      </c>
      <c r="O47" s="2">
        <v>101632403</v>
      </c>
      <c r="P47" s="2">
        <v>101301303</v>
      </c>
      <c r="Q47" s="2">
        <v>101308503</v>
      </c>
      <c r="R47" s="2">
        <v>101630903</v>
      </c>
      <c r="S47" s="2">
        <v>101636503</v>
      </c>
      <c r="T47" s="2">
        <v>101631503</v>
      </c>
      <c r="U47" s="2">
        <v>101637002</v>
      </c>
      <c r="V47" s="2">
        <v>101631703</v>
      </c>
      <c r="W47" s="2">
        <v>101633903</v>
      </c>
      <c r="X47" s="2">
        <v>101631203</v>
      </c>
      <c r="Y47" s="2">
        <v>101262507</v>
      </c>
      <c r="Z47" s="2">
        <v>101638907</v>
      </c>
      <c r="AA47" s="2">
        <v>103027307</v>
      </c>
      <c r="AB47" s="2">
        <v>127041307</v>
      </c>
      <c r="AC47" s="2">
        <v>101634207</v>
      </c>
      <c r="AD47" s="2">
        <v>101302607</v>
      </c>
      <c r="AE47" s="2">
        <v>127000000</v>
      </c>
      <c r="AF47" s="2">
        <v>101000000</v>
      </c>
    </row>
    <row r="48" spans="1:38" x14ac:dyDescent="0.25">
      <c r="A48" s="2">
        <v>47</v>
      </c>
      <c r="B48" s="2">
        <v>23</v>
      </c>
      <c r="C48" s="2">
        <v>104107903</v>
      </c>
      <c r="D48" s="2">
        <v>127041603</v>
      </c>
      <c r="E48" s="2">
        <v>104105003</v>
      </c>
      <c r="F48" s="2">
        <v>127042853</v>
      </c>
      <c r="G48" s="2">
        <v>127040503</v>
      </c>
      <c r="H48" s="2">
        <v>127042003</v>
      </c>
      <c r="I48" s="2">
        <v>104375003</v>
      </c>
      <c r="J48" s="2">
        <v>127041203</v>
      </c>
      <c r="K48" s="2">
        <v>127044103</v>
      </c>
      <c r="L48" s="2">
        <v>127045653</v>
      </c>
      <c r="M48" s="2">
        <v>127040703</v>
      </c>
      <c r="N48" s="2">
        <v>127049303</v>
      </c>
      <c r="O48" s="2">
        <v>127045303</v>
      </c>
      <c r="P48" s="2">
        <v>127041503</v>
      </c>
      <c r="Q48" s="2">
        <v>104372003</v>
      </c>
      <c r="R48" s="2">
        <v>127045853</v>
      </c>
      <c r="S48" s="2">
        <v>127046903</v>
      </c>
      <c r="T48" s="2">
        <v>127047404</v>
      </c>
      <c r="U48" s="2">
        <v>104374207</v>
      </c>
      <c r="V48" s="2">
        <v>127041307</v>
      </c>
      <c r="W48" s="2">
        <v>104101307</v>
      </c>
      <c r="X48" s="2">
        <v>104000000</v>
      </c>
      <c r="Y48" s="2">
        <v>127000000</v>
      </c>
    </row>
    <row r="49" spans="1:35" x14ac:dyDescent="0.25">
      <c r="A49" s="2">
        <v>48</v>
      </c>
      <c r="B49" s="2">
        <v>21</v>
      </c>
      <c r="C49" s="2">
        <v>113381303</v>
      </c>
      <c r="D49" s="2">
        <v>114069103</v>
      </c>
      <c r="E49" s="2">
        <v>113384603</v>
      </c>
      <c r="F49" s="2">
        <v>114062503</v>
      </c>
      <c r="G49" s="2">
        <v>114067503</v>
      </c>
      <c r="H49" s="2">
        <v>113385003</v>
      </c>
      <c r="I49" s="2">
        <v>113361303</v>
      </c>
      <c r="J49" s="2">
        <v>113362603</v>
      </c>
      <c r="K49" s="2">
        <v>113382303</v>
      </c>
      <c r="L49" s="2">
        <v>113380303</v>
      </c>
      <c r="M49" s="2">
        <v>114063503</v>
      </c>
      <c r="N49" s="2">
        <v>113385303</v>
      </c>
      <c r="O49" s="2">
        <v>113362303</v>
      </c>
      <c r="P49" s="2">
        <v>114064003</v>
      </c>
      <c r="Q49" s="2">
        <v>114061103</v>
      </c>
      <c r="R49" s="2">
        <v>114068003</v>
      </c>
      <c r="S49" s="2">
        <v>113384307</v>
      </c>
      <c r="T49" s="2">
        <v>113363807</v>
      </c>
      <c r="U49" s="2">
        <v>114060557</v>
      </c>
      <c r="V49" s="2">
        <v>114000000</v>
      </c>
      <c r="W49" s="2">
        <v>113000000</v>
      </c>
    </row>
    <row r="50" spans="1:35" x14ac:dyDescent="0.25">
      <c r="A50" s="2">
        <v>49</v>
      </c>
      <c r="B50" s="2">
        <v>15</v>
      </c>
      <c r="C50" s="2">
        <v>105259703</v>
      </c>
      <c r="D50" s="2">
        <v>105257602</v>
      </c>
      <c r="E50" s="2">
        <v>105259103</v>
      </c>
      <c r="F50" s="2">
        <v>105252602</v>
      </c>
      <c r="G50" s="2">
        <v>105253303</v>
      </c>
      <c r="H50" s="2">
        <v>105254053</v>
      </c>
      <c r="I50" s="2">
        <v>105258303</v>
      </c>
      <c r="J50" s="2">
        <v>105253903</v>
      </c>
      <c r="K50" s="2">
        <v>105258503</v>
      </c>
      <c r="L50" s="2">
        <v>105254353</v>
      </c>
      <c r="M50" s="2">
        <v>105253553</v>
      </c>
      <c r="N50" s="2">
        <v>105256553</v>
      </c>
      <c r="O50" s="2">
        <v>105252807</v>
      </c>
      <c r="P50" s="2">
        <v>105252507</v>
      </c>
      <c r="Q50" s="2">
        <v>105000000</v>
      </c>
    </row>
    <row r="51" spans="1:35" x14ac:dyDescent="0.25">
      <c r="A51" s="2">
        <v>50</v>
      </c>
      <c r="B51" s="2">
        <v>33</v>
      </c>
      <c r="C51" s="2">
        <v>104432903</v>
      </c>
      <c r="D51" s="2">
        <v>105204703</v>
      </c>
      <c r="E51" s="2">
        <v>104374003</v>
      </c>
      <c r="F51" s="2">
        <v>104435703</v>
      </c>
      <c r="G51" s="2">
        <v>104375302</v>
      </c>
      <c r="H51" s="2">
        <v>104432803</v>
      </c>
      <c r="I51" s="2">
        <v>104432503</v>
      </c>
      <c r="J51" s="2">
        <v>104375203</v>
      </c>
      <c r="K51" s="2">
        <v>104377003</v>
      </c>
      <c r="L51" s="2">
        <v>104376203</v>
      </c>
      <c r="M51" s="2">
        <v>106617203</v>
      </c>
      <c r="N51" s="2">
        <v>104431304</v>
      </c>
      <c r="O51" s="2">
        <v>104433604</v>
      </c>
      <c r="P51" s="2">
        <v>104435003</v>
      </c>
      <c r="Q51" s="2">
        <v>104378003</v>
      </c>
      <c r="R51" s="2">
        <v>104437503</v>
      </c>
      <c r="S51" s="2">
        <v>104433903</v>
      </c>
      <c r="T51" s="2">
        <v>104435303</v>
      </c>
      <c r="U51" s="2">
        <v>104435603</v>
      </c>
      <c r="V51" s="2">
        <v>105201033</v>
      </c>
      <c r="W51" s="2">
        <v>105201352</v>
      </c>
      <c r="X51" s="2">
        <v>104375003</v>
      </c>
      <c r="Y51" s="2">
        <v>105259103</v>
      </c>
      <c r="Z51" s="2">
        <v>105251453</v>
      </c>
      <c r="AA51" s="2">
        <v>104433303</v>
      </c>
      <c r="AB51" s="2">
        <v>104435107</v>
      </c>
      <c r="AC51" s="2">
        <v>104374207</v>
      </c>
      <c r="AD51" s="2">
        <v>105252807</v>
      </c>
      <c r="AE51" s="2">
        <v>106619107</v>
      </c>
      <c r="AF51" s="2">
        <v>105201407</v>
      </c>
      <c r="AG51" s="2">
        <v>106000000</v>
      </c>
      <c r="AH51" s="2">
        <v>105000000</v>
      </c>
      <c r="AI51" s="2">
        <v>104000000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F2FDC-8EDA-49C9-8097-0FC178BAB605}">
  <sheetPr>
    <tabColor theme="9"/>
  </sheetPr>
  <dimension ref="A1:Q51"/>
  <sheetViews>
    <sheetView topLeftCell="A12" workbookViewId="0">
      <selection activeCell="P2" sqref="P2:Q51"/>
    </sheetView>
  </sheetViews>
  <sheetFormatPr defaultColWidth="8.88671875" defaultRowHeight="13.8" x14ac:dyDescent="0.25"/>
  <cols>
    <col min="1" max="1" width="24.109375" style="1" bestFit="1" customWidth="1"/>
    <col min="2" max="2" width="15.44140625" style="1" bestFit="1" customWidth="1"/>
    <col min="3" max="3" width="12" style="1" bestFit="1" customWidth="1"/>
    <col min="4" max="4" width="7" style="1" bestFit="1" customWidth="1"/>
    <col min="5" max="5" width="27.6640625" style="1" bestFit="1" customWidth="1"/>
    <col min="6" max="6" width="28.5546875" style="1" bestFit="1" customWidth="1"/>
    <col min="7" max="8" width="8.88671875" style="1"/>
    <col min="9" max="9" width="28.5546875" style="1" bestFit="1" customWidth="1"/>
    <col min="10" max="10" width="24.109375" style="1" bestFit="1" customWidth="1"/>
    <col min="11" max="11" width="15.44140625" style="1" bestFit="1" customWidth="1"/>
    <col min="12" max="12" width="12" style="1" bestFit="1" customWidth="1"/>
    <col min="13" max="13" width="7" style="1" bestFit="1" customWidth="1"/>
    <col min="14" max="14" width="27.6640625" style="1" bestFit="1" customWidth="1"/>
    <col min="15" max="16384" width="8.88671875" style="1"/>
  </cols>
  <sheetData>
    <row r="1" spans="1:17" x14ac:dyDescent="0.25">
      <c r="A1" s="1" t="s">
        <v>661</v>
      </c>
      <c r="B1" s="1" t="s">
        <v>662</v>
      </c>
      <c r="C1" s="1" t="s">
        <v>663</v>
      </c>
      <c r="D1" s="1" t="s">
        <v>664</v>
      </c>
      <c r="E1" s="1" t="s">
        <v>665</v>
      </c>
      <c r="I1" s="1" t="s">
        <v>665</v>
      </c>
      <c r="J1" s="1" t="s">
        <v>661</v>
      </c>
      <c r="K1" s="1" t="s">
        <v>662</v>
      </c>
      <c r="L1" s="1" t="s">
        <v>663</v>
      </c>
      <c r="M1" s="1" t="s">
        <v>664</v>
      </c>
    </row>
    <row r="2" spans="1:17" x14ac:dyDescent="0.25">
      <c r="A2" s="1" t="s">
        <v>666</v>
      </c>
      <c r="B2" s="1" t="s">
        <v>667</v>
      </c>
      <c r="C2" s="1" t="s">
        <v>668</v>
      </c>
      <c r="D2" s="1">
        <v>29</v>
      </c>
      <c r="E2" s="1" t="s">
        <v>669</v>
      </c>
      <c r="F2" s="1" t="str">
        <f t="shared" ref="F2:F51" si="0">CONCATENATE(C2,", ",B2," (",D2,")")</f>
        <v>Argall, David (29)</v>
      </c>
      <c r="I2" s="1" t="s">
        <v>670</v>
      </c>
      <c r="J2" s="1" t="s">
        <v>666</v>
      </c>
      <c r="K2" s="1" t="s">
        <v>667</v>
      </c>
      <c r="L2" s="1" t="s">
        <v>668</v>
      </c>
      <c r="M2" s="1">
        <v>29</v>
      </c>
      <c r="N2" s="1" t="s">
        <v>669</v>
      </c>
      <c r="P2" s="1">
        <f>D2</f>
        <v>29</v>
      </c>
      <c r="Q2" s="1" t="str">
        <f>J2</f>
        <v>David G. Argall</v>
      </c>
    </row>
    <row r="3" spans="1:17" x14ac:dyDescent="0.25">
      <c r="A3" s="1" t="s">
        <v>671</v>
      </c>
      <c r="B3" s="1" t="s">
        <v>672</v>
      </c>
      <c r="C3" s="1" t="s">
        <v>673</v>
      </c>
      <c r="D3" s="1">
        <v>20</v>
      </c>
      <c r="E3" s="1" t="s">
        <v>674</v>
      </c>
      <c r="F3" s="1" t="str">
        <f t="shared" si="0"/>
        <v>Baker, Lisa (20)</v>
      </c>
      <c r="I3" s="1" t="s">
        <v>675</v>
      </c>
      <c r="J3" s="1" t="s">
        <v>671</v>
      </c>
      <c r="K3" s="1" t="s">
        <v>672</v>
      </c>
      <c r="L3" s="1" t="s">
        <v>673</v>
      </c>
      <c r="M3" s="1">
        <v>20</v>
      </c>
      <c r="N3" s="1" t="s">
        <v>674</v>
      </c>
      <c r="P3" s="1">
        <f t="shared" ref="P3:P51" si="1">D3</f>
        <v>20</v>
      </c>
      <c r="Q3" s="1" t="str">
        <f t="shared" ref="Q3:Q51" si="2">J3</f>
        <v>Lisa Baker</v>
      </c>
    </row>
    <row r="4" spans="1:17" x14ac:dyDescent="0.25">
      <c r="A4" s="1" t="s">
        <v>676</v>
      </c>
      <c r="B4" s="1" t="s">
        <v>677</v>
      </c>
      <c r="C4" s="1" t="s">
        <v>678</v>
      </c>
      <c r="D4" s="1">
        <v>46</v>
      </c>
      <c r="E4" s="1" t="s">
        <v>679</v>
      </c>
      <c r="F4" s="1" t="str">
        <f t="shared" si="0"/>
        <v>Bartolotta, Camera (46)</v>
      </c>
      <c r="I4" s="1" t="s">
        <v>680</v>
      </c>
      <c r="J4" s="1" t="s">
        <v>676</v>
      </c>
      <c r="K4" s="1" t="s">
        <v>677</v>
      </c>
      <c r="L4" s="1" t="s">
        <v>678</v>
      </c>
      <c r="M4" s="1">
        <v>46</v>
      </c>
      <c r="N4" s="1" t="s">
        <v>679</v>
      </c>
      <c r="P4" s="1">
        <f t="shared" si="1"/>
        <v>46</v>
      </c>
      <c r="Q4" s="1" t="str">
        <f t="shared" si="2"/>
        <v>Camera Bartolotta</v>
      </c>
    </row>
    <row r="5" spans="1:17" x14ac:dyDescent="0.25">
      <c r="A5" s="1" t="s">
        <v>681</v>
      </c>
      <c r="B5" s="1" t="s">
        <v>672</v>
      </c>
      <c r="C5" s="1" t="s">
        <v>682</v>
      </c>
      <c r="D5" s="1">
        <v>18</v>
      </c>
      <c r="E5" s="1" t="s">
        <v>683</v>
      </c>
      <c r="F5" s="1" t="str">
        <f t="shared" si="0"/>
        <v>Boscola, Lisa (18)</v>
      </c>
      <c r="I5" s="1" t="s">
        <v>684</v>
      </c>
      <c r="J5" s="1" t="s">
        <v>681</v>
      </c>
      <c r="K5" s="1" t="s">
        <v>672</v>
      </c>
      <c r="L5" s="1" t="s">
        <v>682</v>
      </c>
      <c r="M5" s="1">
        <v>18</v>
      </c>
      <c r="N5" s="1" t="s">
        <v>683</v>
      </c>
      <c r="P5" s="1">
        <f t="shared" si="1"/>
        <v>18</v>
      </c>
      <c r="Q5" s="1" t="str">
        <f t="shared" si="2"/>
        <v>Lisa M. Boscola</v>
      </c>
    </row>
    <row r="6" spans="1:17" x14ac:dyDescent="0.25">
      <c r="A6" s="1" t="s">
        <v>685</v>
      </c>
      <c r="B6" s="1" t="s">
        <v>686</v>
      </c>
      <c r="C6" s="1" t="s">
        <v>687</v>
      </c>
      <c r="D6" s="1">
        <v>50</v>
      </c>
      <c r="E6" s="1" t="s">
        <v>688</v>
      </c>
      <c r="F6" s="1" t="str">
        <f t="shared" si="0"/>
        <v>Brooks, Michele (50)</v>
      </c>
      <c r="I6" s="1" t="s">
        <v>689</v>
      </c>
      <c r="J6" s="1" t="s">
        <v>685</v>
      </c>
      <c r="K6" s="1" t="s">
        <v>686</v>
      </c>
      <c r="L6" s="1" t="s">
        <v>687</v>
      </c>
      <c r="M6" s="1">
        <v>50</v>
      </c>
      <c r="N6" s="1" t="s">
        <v>688</v>
      </c>
      <c r="P6" s="1">
        <f t="shared" si="1"/>
        <v>50</v>
      </c>
      <c r="Q6" s="1" t="str">
        <f t="shared" si="2"/>
        <v>Michele Brooks</v>
      </c>
    </row>
    <row r="7" spans="1:17" x14ac:dyDescent="0.25">
      <c r="A7" s="1" t="s">
        <v>690</v>
      </c>
      <c r="B7" s="1" t="s">
        <v>691</v>
      </c>
      <c r="C7" s="1" t="s">
        <v>692</v>
      </c>
      <c r="D7" s="1">
        <v>40</v>
      </c>
      <c r="E7" s="1" t="s">
        <v>693</v>
      </c>
      <c r="F7" s="1" t="str">
        <f t="shared" si="0"/>
        <v>Brown, Rosemary (40)</v>
      </c>
      <c r="I7" s="1" t="s">
        <v>694</v>
      </c>
      <c r="J7" s="1" t="s">
        <v>690</v>
      </c>
      <c r="K7" s="1" t="s">
        <v>691</v>
      </c>
      <c r="L7" s="1" t="s">
        <v>692</v>
      </c>
      <c r="M7" s="1">
        <v>40</v>
      </c>
      <c r="N7" s="1" t="s">
        <v>693</v>
      </c>
      <c r="P7" s="1">
        <f t="shared" si="1"/>
        <v>40</v>
      </c>
      <c r="Q7" s="1" t="str">
        <f t="shared" si="2"/>
        <v>Rosemary Brown</v>
      </c>
    </row>
    <row r="8" spans="1:17" x14ac:dyDescent="0.25">
      <c r="A8" s="1" t="s">
        <v>695</v>
      </c>
      <c r="B8" s="1" t="s">
        <v>696</v>
      </c>
      <c r="C8" s="1" t="s">
        <v>697</v>
      </c>
      <c r="D8" s="1">
        <v>17</v>
      </c>
      <c r="E8" s="1" t="s">
        <v>698</v>
      </c>
      <c r="F8" s="1" t="str">
        <f t="shared" si="0"/>
        <v>Cappelletti, Amanda (17)</v>
      </c>
      <c r="I8" s="1" t="s">
        <v>699</v>
      </c>
      <c r="J8" s="1" t="s">
        <v>695</v>
      </c>
      <c r="K8" s="1" t="s">
        <v>696</v>
      </c>
      <c r="L8" s="1" t="s">
        <v>697</v>
      </c>
      <c r="M8" s="1">
        <v>17</v>
      </c>
      <c r="N8" s="1" t="s">
        <v>698</v>
      </c>
      <c r="P8" s="1">
        <f t="shared" si="1"/>
        <v>17</v>
      </c>
      <c r="Q8" s="1" t="str">
        <f t="shared" si="2"/>
        <v>Amanda Cappelletti</v>
      </c>
    </row>
    <row r="9" spans="1:17" x14ac:dyDescent="0.25">
      <c r="A9" s="1" t="s">
        <v>700</v>
      </c>
      <c r="B9" s="1" t="s">
        <v>701</v>
      </c>
      <c r="C9" s="1" t="s">
        <v>702</v>
      </c>
      <c r="D9" s="1">
        <v>16</v>
      </c>
      <c r="E9" s="1" t="s">
        <v>703</v>
      </c>
      <c r="F9" s="1" t="str">
        <f t="shared" si="0"/>
        <v>Coleman, Jarrett (16)</v>
      </c>
      <c r="I9" s="1" t="s">
        <v>704</v>
      </c>
      <c r="J9" s="1" t="s">
        <v>700</v>
      </c>
      <c r="K9" s="1" t="s">
        <v>701</v>
      </c>
      <c r="L9" s="1" t="s">
        <v>702</v>
      </c>
      <c r="M9" s="1">
        <v>16</v>
      </c>
      <c r="N9" s="1" t="s">
        <v>703</v>
      </c>
      <c r="P9" s="1">
        <f t="shared" si="1"/>
        <v>16</v>
      </c>
      <c r="Q9" s="1" t="str">
        <f t="shared" si="2"/>
        <v>Jarrett Coleman</v>
      </c>
    </row>
    <row r="10" spans="1:17" x14ac:dyDescent="0.25">
      <c r="A10" s="1" t="s">
        <v>705</v>
      </c>
      <c r="B10" s="1" t="s">
        <v>706</v>
      </c>
      <c r="C10" s="1" t="s">
        <v>707</v>
      </c>
      <c r="D10" s="1">
        <v>12</v>
      </c>
      <c r="E10" s="1" t="s">
        <v>708</v>
      </c>
      <c r="F10" s="1" t="str">
        <f t="shared" si="0"/>
        <v>Collett, Maria (12)</v>
      </c>
      <c r="I10" s="1" t="s">
        <v>709</v>
      </c>
      <c r="J10" s="1" t="s">
        <v>705</v>
      </c>
      <c r="K10" s="1" t="s">
        <v>706</v>
      </c>
      <c r="L10" s="1" t="s">
        <v>707</v>
      </c>
      <c r="M10" s="1">
        <v>12</v>
      </c>
      <c r="N10" s="1" t="s">
        <v>708</v>
      </c>
      <c r="P10" s="1">
        <f t="shared" si="1"/>
        <v>12</v>
      </c>
      <c r="Q10" s="1" t="str">
        <f t="shared" si="2"/>
        <v>Maria Collett</v>
      </c>
    </row>
    <row r="11" spans="1:17" x14ac:dyDescent="0.25">
      <c r="A11" s="1" t="s">
        <v>710</v>
      </c>
      <c r="B11" s="1" t="s">
        <v>711</v>
      </c>
      <c r="C11" s="1" t="s">
        <v>712</v>
      </c>
      <c r="D11" s="1">
        <v>19</v>
      </c>
      <c r="E11" s="1" t="s">
        <v>713</v>
      </c>
      <c r="F11" s="1" t="str">
        <f t="shared" si="0"/>
        <v>Comitta, Carolyn (19)</v>
      </c>
      <c r="I11" s="1" t="s">
        <v>714</v>
      </c>
      <c r="J11" s="1" t="s">
        <v>710</v>
      </c>
      <c r="K11" s="1" t="s">
        <v>711</v>
      </c>
      <c r="L11" s="1" t="s">
        <v>712</v>
      </c>
      <c r="M11" s="1">
        <v>19</v>
      </c>
      <c r="N11" s="1" t="s">
        <v>713</v>
      </c>
      <c r="P11" s="1">
        <f t="shared" si="1"/>
        <v>19</v>
      </c>
      <c r="Q11" s="1" t="str">
        <f t="shared" si="2"/>
        <v>Carolyn Comitta</v>
      </c>
    </row>
    <row r="12" spans="1:17" x14ac:dyDescent="0.25">
      <c r="A12" s="1" t="s">
        <v>715</v>
      </c>
      <c r="B12" s="1" t="s">
        <v>716</v>
      </c>
      <c r="C12" s="1" t="s">
        <v>717</v>
      </c>
      <c r="D12" s="1">
        <v>43</v>
      </c>
      <c r="E12" s="1" t="s">
        <v>718</v>
      </c>
      <c r="F12" s="1" t="str">
        <f t="shared" si="0"/>
        <v>Costa, Jay (43)</v>
      </c>
      <c r="I12" s="1" t="s">
        <v>719</v>
      </c>
      <c r="J12" s="1" t="s">
        <v>715</v>
      </c>
      <c r="K12" s="1" t="s">
        <v>716</v>
      </c>
      <c r="L12" s="1" t="s">
        <v>717</v>
      </c>
      <c r="M12" s="1">
        <v>43</v>
      </c>
      <c r="N12" s="1" t="s">
        <v>718</v>
      </c>
      <c r="P12" s="1">
        <f t="shared" si="1"/>
        <v>43</v>
      </c>
      <c r="Q12" s="1" t="str">
        <f t="shared" si="2"/>
        <v>Jay Costa, Jr.</v>
      </c>
    </row>
    <row r="13" spans="1:17" x14ac:dyDescent="0.25">
      <c r="A13" s="1" t="s">
        <v>720</v>
      </c>
      <c r="B13" s="1" t="s">
        <v>721</v>
      </c>
      <c r="C13" s="1" t="s">
        <v>722</v>
      </c>
      <c r="D13" s="1">
        <v>27</v>
      </c>
      <c r="E13" s="1" t="s">
        <v>723</v>
      </c>
      <c r="F13" s="1" t="str">
        <f t="shared" si="0"/>
        <v>Culver, Lynda (27)</v>
      </c>
      <c r="I13" s="1" t="s">
        <v>724</v>
      </c>
      <c r="J13" s="1" t="s">
        <v>720</v>
      </c>
      <c r="K13" s="1" t="s">
        <v>721</v>
      </c>
      <c r="L13" s="1" t="s">
        <v>722</v>
      </c>
      <c r="M13" s="1">
        <v>27</v>
      </c>
      <c r="N13" s="1" t="s">
        <v>723</v>
      </c>
      <c r="P13" s="1">
        <f t="shared" si="1"/>
        <v>27</v>
      </c>
      <c r="Q13" s="1" t="str">
        <f t="shared" si="2"/>
        <v>Lynda Culver</v>
      </c>
    </row>
    <row r="14" spans="1:17" x14ac:dyDescent="0.25">
      <c r="A14" s="1" t="s">
        <v>725</v>
      </c>
      <c r="B14" s="1" t="s">
        <v>726</v>
      </c>
      <c r="C14" s="1" t="s">
        <v>727</v>
      </c>
      <c r="D14" s="1">
        <v>25</v>
      </c>
      <c r="E14" s="1" t="s">
        <v>728</v>
      </c>
      <c r="F14" s="1" t="str">
        <f t="shared" si="0"/>
        <v>Dush, Cris (25)</v>
      </c>
      <c r="I14" s="1" t="s">
        <v>729</v>
      </c>
      <c r="J14" s="1" t="s">
        <v>725</v>
      </c>
      <c r="K14" s="1" t="s">
        <v>726</v>
      </c>
      <c r="L14" s="1" t="s">
        <v>727</v>
      </c>
      <c r="M14" s="1">
        <v>25</v>
      </c>
      <c r="N14" s="1" t="s">
        <v>728</v>
      </c>
      <c r="P14" s="1">
        <f t="shared" si="1"/>
        <v>25</v>
      </c>
      <c r="Q14" s="1" t="str">
        <f t="shared" si="2"/>
        <v>Cris Dush</v>
      </c>
    </row>
    <row r="15" spans="1:17" x14ac:dyDescent="0.25">
      <c r="A15" s="1" t="s">
        <v>730</v>
      </c>
      <c r="B15" s="1" t="s">
        <v>731</v>
      </c>
      <c r="C15" s="1" t="s">
        <v>732</v>
      </c>
      <c r="D15" s="1">
        <v>6</v>
      </c>
      <c r="E15" s="1" t="s">
        <v>733</v>
      </c>
      <c r="F15" s="1" t="str">
        <f t="shared" si="0"/>
        <v>Farry, Frank (6)</v>
      </c>
      <c r="I15" s="1" t="s">
        <v>734</v>
      </c>
      <c r="J15" s="1" t="s">
        <v>730</v>
      </c>
      <c r="K15" s="1" t="s">
        <v>731</v>
      </c>
      <c r="L15" s="1" t="s">
        <v>732</v>
      </c>
      <c r="M15" s="1">
        <v>6</v>
      </c>
      <c r="N15" s="1" t="s">
        <v>733</v>
      </c>
      <c r="P15" s="1">
        <f t="shared" si="1"/>
        <v>6</v>
      </c>
      <c r="Q15" s="1" t="str">
        <f t="shared" si="2"/>
        <v>Frank Farry</v>
      </c>
    </row>
    <row r="16" spans="1:17" x14ac:dyDescent="0.25">
      <c r="A16" s="1" t="s">
        <v>735</v>
      </c>
      <c r="B16" s="1" t="s">
        <v>736</v>
      </c>
      <c r="C16" s="1" t="s">
        <v>737</v>
      </c>
      <c r="D16" s="1">
        <v>22</v>
      </c>
      <c r="E16" s="1" t="s">
        <v>738</v>
      </c>
      <c r="F16" s="1" t="str">
        <f t="shared" si="0"/>
        <v>Flynn, Marty (22)</v>
      </c>
      <c r="I16" s="1" t="s">
        <v>739</v>
      </c>
      <c r="J16" s="1" t="s">
        <v>735</v>
      </c>
      <c r="K16" s="1" t="s">
        <v>736</v>
      </c>
      <c r="L16" s="1" t="s">
        <v>737</v>
      </c>
      <c r="M16" s="1">
        <v>22</v>
      </c>
      <c r="N16" s="1" t="s">
        <v>738</v>
      </c>
      <c r="P16" s="1">
        <f t="shared" si="1"/>
        <v>22</v>
      </c>
      <c r="Q16" s="1" t="str">
        <f t="shared" si="2"/>
        <v>Marty Flynn</v>
      </c>
    </row>
    <row r="17" spans="1:17" x14ac:dyDescent="0.25">
      <c r="A17" s="1" t="s">
        <v>740</v>
      </c>
      <c r="B17" s="1" t="s">
        <v>741</v>
      </c>
      <c r="C17" s="1" t="s">
        <v>742</v>
      </c>
      <c r="D17" s="1">
        <v>42</v>
      </c>
      <c r="E17" s="1" t="s">
        <v>743</v>
      </c>
      <c r="F17" s="1" t="str">
        <f t="shared" si="0"/>
        <v>Fontana, Wayne (42)</v>
      </c>
      <c r="I17" s="1" t="s">
        <v>744</v>
      </c>
      <c r="J17" s="1" t="s">
        <v>740</v>
      </c>
      <c r="K17" s="1" t="s">
        <v>741</v>
      </c>
      <c r="L17" s="1" t="s">
        <v>742</v>
      </c>
      <c r="M17" s="1">
        <v>42</v>
      </c>
      <c r="N17" s="1" t="s">
        <v>743</v>
      </c>
      <c r="P17" s="1">
        <f t="shared" si="1"/>
        <v>42</v>
      </c>
      <c r="Q17" s="1" t="str">
        <f t="shared" si="2"/>
        <v>Wayne D. Fontana</v>
      </c>
    </row>
    <row r="18" spans="1:17" x14ac:dyDescent="0.25">
      <c r="A18" s="1" t="s">
        <v>745</v>
      </c>
      <c r="B18" s="1" t="s">
        <v>746</v>
      </c>
      <c r="C18" s="1" t="s">
        <v>747</v>
      </c>
      <c r="D18" s="1">
        <v>48</v>
      </c>
      <c r="E18" s="1" t="s">
        <v>748</v>
      </c>
      <c r="F18" s="1" t="str">
        <f t="shared" si="0"/>
        <v>Gebhard, Chris (48)</v>
      </c>
      <c r="I18" s="1" t="s">
        <v>749</v>
      </c>
      <c r="J18" s="1" t="s">
        <v>745</v>
      </c>
      <c r="K18" s="1" t="s">
        <v>746</v>
      </c>
      <c r="L18" s="1" t="s">
        <v>747</v>
      </c>
      <c r="M18" s="1">
        <v>48</v>
      </c>
      <c r="N18" s="1" t="s">
        <v>748</v>
      </c>
      <c r="P18" s="1">
        <f t="shared" si="1"/>
        <v>48</v>
      </c>
      <c r="Q18" s="1" t="str">
        <f t="shared" si="2"/>
        <v>Chris Gebhard</v>
      </c>
    </row>
    <row r="19" spans="1:17" x14ac:dyDescent="0.25">
      <c r="A19" s="1" t="s">
        <v>750</v>
      </c>
      <c r="B19" s="1" t="s">
        <v>751</v>
      </c>
      <c r="C19" s="1" t="s">
        <v>752</v>
      </c>
      <c r="D19" s="1">
        <v>4</v>
      </c>
      <c r="E19" s="1" t="s">
        <v>753</v>
      </c>
      <c r="F19" s="1" t="str">
        <f t="shared" si="0"/>
        <v>Haywood, Arthur (4)</v>
      </c>
      <c r="I19" s="1" t="s">
        <v>754</v>
      </c>
      <c r="J19" s="1" t="s">
        <v>750</v>
      </c>
      <c r="K19" s="1" t="s">
        <v>751</v>
      </c>
      <c r="L19" s="1" t="s">
        <v>752</v>
      </c>
      <c r="M19" s="1">
        <v>4</v>
      </c>
      <c r="N19" s="1" t="s">
        <v>753</v>
      </c>
      <c r="P19" s="1">
        <f t="shared" si="1"/>
        <v>4</v>
      </c>
      <c r="Q19" s="1" t="str">
        <f t="shared" si="2"/>
        <v>Arthur Haywood</v>
      </c>
    </row>
    <row r="20" spans="1:17" x14ac:dyDescent="0.25">
      <c r="A20" s="1" t="s">
        <v>755</v>
      </c>
      <c r="B20" s="1" t="s">
        <v>756</v>
      </c>
      <c r="C20" s="1" t="s">
        <v>757</v>
      </c>
      <c r="D20" s="1">
        <v>7</v>
      </c>
      <c r="E20" s="1" t="s">
        <v>758</v>
      </c>
      <c r="F20" s="1" t="str">
        <f t="shared" si="0"/>
        <v>Hughes, Vincent (7)</v>
      </c>
      <c r="I20" s="1" t="s">
        <v>759</v>
      </c>
      <c r="J20" s="1" t="s">
        <v>755</v>
      </c>
      <c r="K20" s="1" t="s">
        <v>756</v>
      </c>
      <c r="L20" s="1" t="s">
        <v>757</v>
      </c>
      <c r="M20" s="1">
        <v>7</v>
      </c>
      <c r="N20" s="1" t="s">
        <v>758</v>
      </c>
      <c r="P20" s="1">
        <f t="shared" si="1"/>
        <v>7</v>
      </c>
      <c r="Q20" s="1" t="str">
        <f t="shared" si="2"/>
        <v>Vincent J. Hughes</v>
      </c>
    </row>
    <row r="21" spans="1:17" x14ac:dyDescent="0.25">
      <c r="A21" s="1" t="s">
        <v>760</v>
      </c>
      <c r="B21" s="1" t="s">
        <v>761</v>
      </c>
      <c r="C21" s="1" t="s">
        <v>762</v>
      </c>
      <c r="D21" s="1">
        <v>21</v>
      </c>
      <c r="E21" s="1" t="s">
        <v>763</v>
      </c>
      <c r="F21" s="1" t="str">
        <f t="shared" si="0"/>
        <v>Hutchinson, Scott (21)</v>
      </c>
      <c r="I21" s="1" t="s">
        <v>764</v>
      </c>
      <c r="J21" s="1" t="s">
        <v>760</v>
      </c>
      <c r="K21" s="1" t="s">
        <v>761</v>
      </c>
      <c r="L21" s="1" t="s">
        <v>762</v>
      </c>
      <c r="M21" s="1">
        <v>21</v>
      </c>
      <c r="N21" s="1" t="s">
        <v>763</v>
      </c>
      <c r="P21" s="1">
        <f t="shared" si="1"/>
        <v>21</v>
      </c>
      <c r="Q21" s="1" t="str">
        <f t="shared" si="2"/>
        <v>Scott E. Hutchinson</v>
      </c>
    </row>
    <row r="22" spans="1:17" x14ac:dyDescent="0.25">
      <c r="A22" s="1" t="s">
        <v>765</v>
      </c>
      <c r="B22" s="1" t="s">
        <v>766</v>
      </c>
      <c r="C22" s="1" t="s">
        <v>767</v>
      </c>
      <c r="D22" s="1">
        <v>9</v>
      </c>
      <c r="E22" s="1" t="s">
        <v>768</v>
      </c>
      <c r="F22" s="1" t="str">
        <f t="shared" si="0"/>
        <v>Kane, John (9)</v>
      </c>
      <c r="I22" s="1" t="s">
        <v>769</v>
      </c>
      <c r="J22" s="1" t="s">
        <v>765</v>
      </c>
      <c r="K22" s="1" t="s">
        <v>766</v>
      </c>
      <c r="L22" s="1" t="s">
        <v>767</v>
      </c>
      <c r="M22" s="1">
        <v>9</v>
      </c>
      <c r="N22" s="1" t="s">
        <v>768</v>
      </c>
      <c r="P22" s="1">
        <f t="shared" si="1"/>
        <v>9</v>
      </c>
      <c r="Q22" s="1" t="str">
        <f t="shared" si="2"/>
        <v>John Kane</v>
      </c>
    </row>
    <row r="23" spans="1:17" x14ac:dyDescent="0.25">
      <c r="A23" s="1" t="s">
        <v>770</v>
      </c>
      <c r="B23" s="1" t="s">
        <v>771</v>
      </c>
      <c r="C23" s="1" t="s">
        <v>772</v>
      </c>
      <c r="D23" s="1">
        <v>26</v>
      </c>
      <c r="E23" s="1" t="s">
        <v>773</v>
      </c>
      <c r="F23" s="1" t="str">
        <f t="shared" si="0"/>
        <v>Kearney, Timothy (26)</v>
      </c>
      <c r="I23" s="1" t="s">
        <v>774</v>
      </c>
      <c r="J23" s="1" t="s">
        <v>770</v>
      </c>
      <c r="K23" s="1" t="s">
        <v>771</v>
      </c>
      <c r="L23" s="1" t="s">
        <v>772</v>
      </c>
      <c r="M23" s="1">
        <v>26</v>
      </c>
      <c r="N23" s="1" t="s">
        <v>773</v>
      </c>
      <c r="P23" s="1">
        <f t="shared" si="1"/>
        <v>26</v>
      </c>
      <c r="Q23" s="1" t="str">
        <f t="shared" si="2"/>
        <v>Timothy Kearney</v>
      </c>
    </row>
    <row r="24" spans="1:17" x14ac:dyDescent="0.25">
      <c r="A24" s="1" t="s">
        <v>775</v>
      </c>
      <c r="B24" s="1" t="s">
        <v>776</v>
      </c>
      <c r="C24" s="1" t="s">
        <v>777</v>
      </c>
      <c r="D24" s="1">
        <v>31</v>
      </c>
      <c r="E24" s="1" t="s">
        <v>778</v>
      </c>
      <c r="F24" s="1" t="str">
        <f t="shared" si="0"/>
        <v>Keefer, Dawn (31)</v>
      </c>
      <c r="I24" s="1" t="s">
        <v>779</v>
      </c>
      <c r="J24" s="1" t="s">
        <v>775</v>
      </c>
      <c r="K24" s="1" t="s">
        <v>776</v>
      </c>
      <c r="L24" s="1" t="s">
        <v>777</v>
      </c>
      <c r="M24" s="1">
        <v>31</v>
      </c>
      <c r="N24" s="1" t="s">
        <v>778</v>
      </c>
      <c r="P24" s="1">
        <f t="shared" si="1"/>
        <v>31</v>
      </c>
      <c r="Q24" s="1" t="str">
        <f t="shared" si="2"/>
        <v>Dawn Keefer</v>
      </c>
    </row>
    <row r="25" spans="1:17" x14ac:dyDescent="0.25">
      <c r="A25" s="1" t="s">
        <v>780</v>
      </c>
      <c r="B25" s="1" t="s">
        <v>781</v>
      </c>
      <c r="C25" s="1" t="s">
        <v>782</v>
      </c>
      <c r="D25" s="1">
        <v>15</v>
      </c>
      <c r="E25" s="1" t="s">
        <v>783</v>
      </c>
      <c r="F25" s="1" t="str">
        <f t="shared" si="0"/>
        <v>Kim, Patty  (15)</v>
      </c>
      <c r="I25" s="1" t="s">
        <v>784</v>
      </c>
      <c r="J25" s="1" t="s">
        <v>780</v>
      </c>
      <c r="K25" s="1" t="s">
        <v>781</v>
      </c>
      <c r="L25" s="1" t="s">
        <v>782</v>
      </c>
      <c r="M25" s="1">
        <v>15</v>
      </c>
      <c r="N25" s="1" t="s">
        <v>783</v>
      </c>
      <c r="P25" s="1">
        <f t="shared" si="1"/>
        <v>15</v>
      </c>
      <c r="Q25" s="1" t="str">
        <f t="shared" si="2"/>
        <v>Patty Kim</v>
      </c>
    </row>
    <row r="26" spans="1:17" x14ac:dyDescent="0.25">
      <c r="A26" s="1" t="s">
        <v>785</v>
      </c>
      <c r="B26" s="1" t="s">
        <v>741</v>
      </c>
      <c r="C26" s="1" t="s">
        <v>786</v>
      </c>
      <c r="D26" s="1">
        <v>35</v>
      </c>
      <c r="E26" s="1" t="s">
        <v>787</v>
      </c>
      <c r="F26" s="1" t="str">
        <f t="shared" si="0"/>
        <v>Langerholc, Wayne (35)</v>
      </c>
      <c r="I26" s="1" t="s">
        <v>788</v>
      </c>
      <c r="J26" s="1" t="s">
        <v>785</v>
      </c>
      <c r="K26" s="1" t="s">
        <v>741</v>
      </c>
      <c r="L26" s="1" t="s">
        <v>786</v>
      </c>
      <c r="M26" s="1">
        <v>35</v>
      </c>
      <c r="N26" s="1" t="s">
        <v>787</v>
      </c>
      <c r="P26" s="1">
        <f t="shared" si="1"/>
        <v>35</v>
      </c>
      <c r="Q26" s="1" t="str">
        <f t="shared" si="2"/>
        <v>Wayne Langerholc, Jr.</v>
      </c>
    </row>
    <row r="27" spans="1:17" x14ac:dyDescent="0.25">
      <c r="A27" s="1" t="s">
        <v>789</v>
      </c>
      <c r="B27" s="1" t="s">
        <v>790</v>
      </c>
      <c r="C27" s="1" t="s">
        <v>791</v>
      </c>
      <c r="D27" s="1">
        <v>49</v>
      </c>
      <c r="E27" s="1" t="s">
        <v>792</v>
      </c>
      <c r="F27" s="1" t="str">
        <f t="shared" si="0"/>
        <v>Laughlin, Dan (49)</v>
      </c>
      <c r="I27" s="1" t="s">
        <v>793</v>
      </c>
      <c r="J27" s="1" t="s">
        <v>789</v>
      </c>
      <c r="K27" s="1" t="s">
        <v>790</v>
      </c>
      <c r="L27" s="1" t="s">
        <v>791</v>
      </c>
      <c r="M27" s="1">
        <v>49</v>
      </c>
      <c r="N27" s="1" t="s">
        <v>792</v>
      </c>
      <c r="P27" s="1">
        <f t="shared" si="1"/>
        <v>49</v>
      </c>
      <c r="Q27" s="1" t="str">
        <f t="shared" si="2"/>
        <v>Daniel J. Laughlin</v>
      </c>
    </row>
    <row r="28" spans="1:17" x14ac:dyDescent="0.25">
      <c r="A28" s="1" t="s">
        <v>794</v>
      </c>
      <c r="B28" s="1" t="s">
        <v>795</v>
      </c>
      <c r="C28" s="1" t="s">
        <v>796</v>
      </c>
      <c r="D28" s="1">
        <v>36</v>
      </c>
      <c r="E28" s="1" t="s">
        <v>797</v>
      </c>
      <c r="F28" s="1" t="str">
        <f t="shared" si="0"/>
        <v>Malone, James (36)</v>
      </c>
      <c r="I28" s="1" t="s">
        <v>798</v>
      </c>
      <c r="J28" s="1" t="s">
        <v>794</v>
      </c>
      <c r="K28" s="1" t="s">
        <v>795</v>
      </c>
      <c r="L28" s="1" t="s">
        <v>796</v>
      </c>
      <c r="M28" s="1">
        <v>36</v>
      </c>
      <c r="N28" s="1" t="s">
        <v>797</v>
      </c>
      <c r="P28" s="1">
        <f t="shared" si="1"/>
        <v>36</v>
      </c>
      <c r="Q28" s="1" t="str">
        <f t="shared" si="2"/>
        <v>James A. Malone</v>
      </c>
    </row>
    <row r="29" spans="1:17" x14ac:dyDescent="0.25">
      <c r="A29" s="1" t="s">
        <v>799</v>
      </c>
      <c r="B29" s="1" t="s">
        <v>761</v>
      </c>
      <c r="C29" s="1" t="s">
        <v>800</v>
      </c>
      <c r="D29" s="1">
        <v>13</v>
      </c>
      <c r="E29" s="1" t="s">
        <v>801</v>
      </c>
      <c r="F29" s="1" t="str">
        <f t="shared" si="0"/>
        <v>Martin, Scott (13)</v>
      </c>
      <c r="I29" s="1" t="s">
        <v>802</v>
      </c>
      <c r="J29" s="1" t="s">
        <v>799</v>
      </c>
      <c r="K29" s="1" t="s">
        <v>761</v>
      </c>
      <c r="L29" s="1" t="s">
        <v>800</v>
      </c>
      <c r="M29" s="1">
        <v>13</v>
      </c>
      <c r="N29" s="1" t="s">
        <v>801</v>
      </c>
      <c r="P29" s="1">
        <f t="shared" si="1"/>
        <v>13</v>
      </c>
      <c r="Q29" s="1" t="str">
        <f t="shared" si="2"/>
        <v>Scott F. Martin</v>
      </c>
    </row>
    <row r="30" spans="1:17" x14ac:dyDescent="0.25">
      <c r="A30" s="1" t="s">
        <v>803</v>
      </c>
      <c r="B30" s="1" t="s">
        <v>804</v>
      </c>
      <c r="C30" s="1" t="s">
        <v>805</v>
      </c>
      <c r="D30" s="1">
        <v>33</v>
      </c>
      <c r="E30" s="1" t="s">
        <v>806</v>
      </c>
      <c r="F30" s="1" t="str">
        <f t="shared" si="0"/>
        <v>Mastriano, Doug (33)</v>
      </c>
      <c r="I30" s="1" t="s">
        <v>807</v>
      </c>
      <c r="J30" s="1" t="s">
        <v>803</v>
      </c>
      <c r="K30" s="1" t="s">
        <v>804</v>
      </c>
      <c r="L30" s="1" t="s">
        <v>805</v>
      </c>
      <c r="M30" s="1">
        <v>33</v>
      </c>
      <c r="N30" s="1" t="s">
        <v>806</v>
      </c>
      <c r="P30" s="1">
        <f t="shared" si="1"/>
        <v>33</v>
      </c>
      <c r="Q30" s="1" t="str">
        <f t="shared" si="2"/>
        <v>Doug Mastriano</v>
      </c>
    </row>
    <row r="31" spans="1:17" x14ac:dyDescent="0.25">
      <c r="A31" s="1" t="s">
        <v>808</v>
      </c>
      <c r="B31" s="1" t="s">
        <v>809</v>
      </c>
      <c r="C31" s="1" t="s">
        <v>810</v>
      </c>
      <c r="D31" s="1">
        <v>14</v>
      </c>
      <c r="E31" s="1" t="s">
        <v>811</v>
      </c>
      <c r="F31" s="1" t="str">
        <f t="shared" si="0"/>
        <v>Miller, Nicholas (14)</v>
      </c>
      <c r="I31" s="1" t="s">
        <v>812</v>
      </c>
      <c r="J31" s="1" t="s">
        <v>808</v>
      </c>
      <c r="K31" s="1" t="s">
        <v>809</v>
      </c>
      <c r="L31" s="1" t="s">
        <v>810</v>
      </c>
      <c r="M31" s="1">
        <v>14</v>
      </c>
      <c r="N31" s="1" t="s">
        <v>811</v>
      </c>
      <c r="P31" s="1">
        <f t="shared" si="1"/>
        <v>14</v>
      </c>
      <c r="Q31" s="1" t="str">
        <f t="shared" si="2"/>
        <v>Nicholas Miller</v>
      </c>
    </row>
    <row r="32" spans="1:17" x14ac:dyDescent="0.25">
      <c r="A32" s="1" t="s">
        <v>813</v>
      </c>
      <c r="B32" s="1" t="s">
        <v>814</v>
      </c>
      <c r="C32" s="1" t="s">
        <v>815</v>
      </c>
      <c r="D32" s="1">
        <v>44</v>
      </c>
      <c r="E32" s="1" t="s">
        <v>816</v>
      </c>
      <c r="F32" s="1" t="str">
        <f t="shared" si="0"/>
        <v>Muth, Katie (44)</v>
      </c>
      <c r="I32" s="1" t="s">
        <v>817</v>
      </c>
      <c r="J32" s="1" t="s">
        <v>813</v>
      </c>
      <c r="K32" s="1" t="s">
        <v>814</v>
      </c>
      <c r="L32" s="1" t="s">
        <v>815</v>
      </c>
      <c r="M32" s="1">
        <v>44</v>
      </c>
      <c r="N32" s="1" t="s">
        <v>816</v>
      </c>
      <c r="P32" s="1">
        <f t="shared" si="1"/>
        <v>44</v>
      </c>
      <c r="Q32" s="1" t="str">
        <f t="shared" si="2"/>
        <v>Katie Muth</v>
      </c>
    </row>
    <row r="33" spans="1:17" x14ac:dyDescent="0.25">
      <c r="A33" s="1" t="s">
        <v>818</v>
      </c>
      <c r="B33" s="1" t="s">
        <v>819</v>
      </c>
      <c r="C33" s="1" t="s">
        <v>820</v>
      </c>
      <c r="D33" s="1">
        <v>24</v>
      </c>
      <c r="E33" s="1" t="s">
        <v>821</v>
      </c>
      <c r="F33" s="1" t="str">
        <f t="shared" si="0"/>
        <v>Pennycuick, Tracy (24)</v>
      </c>
      <c r="I33" s="1" t="s">
        <v>822</v>
      </c>
      <c r="J33" s="1" t="s">
        <v>818</v>
      </c>
      <c r="K33" s="1" t="s">
        <v>819</v>
      </c>
      <c r="L33" s="1" t="s">
        <v>820</v>
      </c>
      <c r="M33" s="1">
        <v>24</v>
      </c>
      <c r="N33" s="1" t="s">
        <v>821</v>
      </c>
      <c r="P33" s="1">
        <f t="shared" si="1"/>
        <v>24</v>
      </c>
      <c r="Q33" s="1" t="str">
        <f t="shared" si="2"/>
        <v>Tracy Pennycuick</v>
      </c>
    </row>
    <row r="34" spans="1:17" x14ac:dyDescent="0.25">
      <c r="A34" s="1" t="s">
        <v>823</v>
      </c>
      <c r="B34" s="1" t="s">
        <v>824</v>
      </c>
      <c r="C34" s="1" t="s">
        <v>825</v>
      </c>
      <c r="D34" s="1">
        <v>28</v>
      </c>
      <c r="E34" s="1" t="s">
        <v>826</v>
      </c>
      <c r="F34" s="1" t="str">
        <f t="shared" si="0"/>
        <v>Phillips-Hill, Kristin (28)</v>
      </c>
      <c r="I34" s="1" t="s">
        <v>827</v>
      </c>
      <c r="J34" s="1" t="s">
        <v>823</v>
      </c>
      <c r="K34" s="1" t="s">
        <v>824</v>
      </c>
      <c r="L34" s="1" t="s">
        <v>825</v>
      </c>
      <c r="M34" s="1">
        <v>28</v>
      </c>
      <c r="N34" s="1" t="s">
        <v>826</v>
      </c>
      <c r="P34" s="1">
        <f t="shared" si="1"/>
        <v>28</v>
      </c>
      <c r="Q34" s="1" t="str">
        <f t="shared" si="2"/>
        <v>Kristin Phillips-Hill</v>
      </c>
    </row>
    <row r="35" spans="1:17" x14ac:dyDescent="0.25">
      <c r="A35" s="1" t="s">
        <v>828</v>
      </c>
      <c r="B35" s="1" t="s">
        <v>829</v>
      </c>
      <c r="C35" s="1" t="s">
        <v>830</v>
      </c>
      <c r="D35" s="1">
        <v>5</v>
      </c>
      <c r="E35" s="1" t="s">
        <v>831</v>
      </c>
      <c r="F35" s="1" t="str">
        <f t="shared" si="0"/>
        <v>Picozzi, Joe (5)</v>
      </c>
      <c r="I35" s="1" t="s">
        <v>832</v>
      </c>
      <c r="J35" s="1" t="s">
        <v>828</v>
      </c>
      <c r="K35" s="1" t="s">
        <v>829</v>
      </c>
      <c r="L35" s="1" t="s">
        <v>830</v>
      </c>
      <c r="M35" s="1">
        <v>5</v>
      </c>
      <c r="N35" s="1" t="s">
        <v>831</v>
      </c>
      <c r="P35" s="1">
        <f t="shared" si="1"/>
        <v>5</v>
      </c>
      <c r="Q35" s="1" t="str">
        <f t="shared" si="2"/>
        <v>Joe Picozzi</v>
      </c>
    </row>
    <row r="36" spans="1:17" x14ac:dyDescent="0.25">
      <c r="A36" s="1" t="s">
        <v>833</v>
      </c>
      <c r="B36" s="1" t="s">
        <v>834</v>
      </c>
      <c r="C36" s="1" t="s">
        <v>835</v>
      </c>
      <c r="D36" s="1">
        <v>45</v>
      </c>
      <c r="E36" s="1" t="s">
        <v>836</v>
      </c>
      <c r="F36" s="1" t="str">
        <f t="shared" si="0"/>
        <v>Pisciottano, Nick (45)</v>
      </c>
      <c r="I36" s="1" t="s">
        <v>837</v>
      </c>
      <c r="J36" s="1" t="s">
        <v>833</v>
      </c>
      <c r="K36" s="1" t="s">
        <v>834</v>
      </c>
      <c r="L36" s="1" t="s">
        <v>835</v>
      </c>
      <c r="M36" s="1">
        <v>45</v>
      </c>
      <c r="N36" s="1" t="s">
        <v>836</v>
      </c>
      <c r="P36" s="1">
        <f t="shared" si="1"/>
        <v>45</v>
      </c>
      <c r="Q36" s="1" t="str">
        <f t="shared" si="2"/>
        <v>Nick Pisciottano</v>
      </c>
    </row>
    <row r="37" spans="1:17" x14ac:dyDescent="0.25">
      <c r="A37" s="1" t="s">
        <v>838</v>
      </c>
      <c r="B37" s="1" t="s">
        <v>829</v>
      </c>
      <c r="C37" s="1" t="s">
        <v>839</v>
      </c>
      <c r="D37" s="1">
        <v>41</v>
      </c>
      <c r="E37" s="1" t="s">
        <v>840</v>
      </c>
      <c r="F37" s="1" t="str">
        <f t="shared" si="0"/>
        <v>Pittman, Joe (41)</v>
      </c>
      <c r="I37" s="1" t="s">
        <v>841</v>
      </c>
      <c r="J37" s="1" t="s">
        <v>838</v>
      </c>
      <c r="K37" s="1" t="s">
        <v>829</v>
      </c>
      <c r="L37" s="1" t="s">
        <v>839</v>
      </c>
      <c r="M37" s="1">
        <v>41</v>
      </c>
      <c r="N37" s="1" t="s">
        <v>840</v>
      </c>
      <c r="P37" s="1">
        <f t="shared" si="1"/>
        <v>41</v>
      </c>
      <c r="Q37" s="1" t="str">
        <f t="shared" si="2"/>
        <v>Joe Pittman</v>
      </c>
    </row>
    <row r="38" spans="1:17" x14ac:dyDescent="0.25">
      <c r="A38" s="1" t="s">
        <v>842</v>
      </c>
      <c r="B38" s="1" t="s">
        <v>843</v>
      </c>
      <c r="C38" s="1" t="s">
        <v>844</v>
      </c>
      <c r="D38" s="1">
        <v>37</v>
      </c>
      <c r="E38" s="1" t="s">
        <v>845</v>
      </c>
      <c r="F38" s="1" t="str">
        <f t="shared" si="0"/>
        <v>Robinson, Devlin (37)</v>
      </c>
      <c r="I38" s="1" t="s">
        <v>846</v>
      </c>
      <c r="J38" s="1" t="s">
        <v>842</v>
      </c>
      <c r="K38" s="1" t="s">
        <v>843</v>
      </c>
      <c r="L38" s="1" t="s">
        <v>844</v>
      </c>
      <c r="M38" s="1">
        <v>37</v>
      </c>
      <c r="N38" s="1" t="s">
        <v>845</v>
      </c>
      <c r="P38" s="1">
        <f t="shared" si="1"/>
        <v>37</v>
      </c>
      <c r="Q38" s="1" t="str">
        <f t="shared" si="2"/>
        <v>Devlin Robinson</v>
      </c>
    </row>
    <row r="39" spans="1:17" x14ac:dyDescent="0.25">
      <c r="A39" s="1" t="s">
        <v>847</v>
      </c>
      <c r="B39" s="1" t="s">
        <v>848</v>
      </c>
      <c r="C39" s="1" t="s">
        <v>849</v>
      </c>
      <c r="D39" s="1">
        <v>34</v>
      </c>
      <c r="E39" s="1" t="s">
        <v>850</v>
      </c>
      <c r="F39" s="1" t="str">
        <f t="shared" si="0"/>
        <v>Rothman, Greg (34)</v>
      </c>
      <c r="I39" s="1" t="s">
        <v>851</v>
      </c>
      <c r="J39" s="1" t="s">
        <v>847</v>
      </c>
      <c r="K39" s="1" t="s">
        <v>848</v>
      </c>
      <c r="L39" s="1" t="s">
        <v>849</v>
      </c>
      <c r="M39" s="1">
        <v>34</v>
      </c>
      <c r="N39" s="1" t="s">
        <v>850</v>
      </c>
      <c r="P39" s="1">
        <f t="shared" si="1"/>
        <v>34</v>
      </c>
      <c r="Q39" s="1" t="str">
        <f t="shared" si="2"/>
        <v>Greg Rothman</v>
      </c>
    </row>
    <row r="40" spans="1:17" x14ac:dyDescent="0.25">
      <c r="A40" s="1" t="s">
        <v>852</v>
      </c>
      <c r="B40" s="1" t="s">
        <v>853</v>
      </c>
      <c r="C40" s="1" t="s">
        <v>854</v>
      </c>
      <c r="D40" s="1">
        <v>10</v>
      </c>
      <c r="E40" s="1" t="s">
        <v>855</v>
      </c>
      <c r="F40" s="1" t="str">
        <f t="shared" si="0"/>
        <v>Santarsiero, Steven (10)</v>
      </c>
      <c r="I40" s="1" t="s">
        <v>856</v>
      </c>
      <c r="J40" s="1" t="s">
        <v>852</v>
      </c>
      <c r="K40" s="1" t="s">
        <v>853</v>
      </c>
      <c r="L40" s="1" t="s">
        <v>854</v>
      </c>
      <c r="M40" s="1">
        <v>10</v>
      </c>
      <c r="N40" s="1" t="s">
        <v>855</v>
      </c>
      <c r="P40" s="1">
        <f t="shared" si="1"/>
        <v>10</v>
      </c>
      <c r="Q40" s="1" t="str">
        <f t="shared" si="2"/>
        <v>Steve Santarsiero</v>
      </c>
    </row>
    <row r="41" spans="1:17" x14ac:dyDescent="0.25">
      <c r="A41" s="1" t="s">
        <v>857</v>
      </c>
      <c r="B41" s="1" t="s">
        <v>858</v>
      </c>
      <c r="C41" s="1" t="s">
        <v>859</v>
      </c>
      <c r="D41" s="1">
        <v>1</v>
      </c>
      <c r="E41" s="1" t="s">
        <v>860</v>
      </c>
      <c r="F41" s="1" t="str">
        <f t="shared" si="0"/>
        <v>Saval, Nikil (1)</v>
      </c>
      <c r="I41" s="1" t="s">
        <v>861</v>
      </c>
      <c r="J41" s="1" t="s">
        <v>857</v>
      </c>
      <c r="K41" s="1" t="s">
        <v>858</v>
      </c>
      <c r="L41" s="1" t="s">
        <v>859</v>
      </c>
      <c r="M41" s="1">
        <v>1</v>
      </c>
      <c r="N41" s="1" t="s">
        <v>860</v>
      </c>
      <c r="P41" s="1">
        <f t="shared" si="1"/>
        <v>1</v>
      </c>
      <c r="Q41" s="1" t="str">
        <f t="shared" si="2"/>
        <v>Nikil Saval</v>
      </c>
    </row>
    <row r="42" spans="1:17" x14ac:dyDescent="0.25">
      <c r="A42" s="1" t="s">
        <v>862</v>
      </c>
      <c r="B42" s="1" t="s">
        <v>863</v>
      </c>
      <c r="C42" s="1" t="s">
        <v>864</v>
      </c>
      <c r="D42" s="1">
        <v>11</v>
      </c>
      <c r="E42" s="1" t="s">
        <v>865</v>
      </c>
      <c r="F42" s="1" t="str">
        <f t="shared" si="0"/>
        <v>Schwank, Judith (11)</v>
      </c>
      <c r="I42" s="1" t="s">
        <v>866</v>
      </c>
      <c r="J42" s="1" t="s">
        <v>862</v>
      </c>
      <c r="K42" s="1" t="s">
        <v>863</v>
      </c>
      <c r="L42" s="1" t="s">
        <v>864</v>
      </c>
      <c r="M42" s="1">
        <v>11</v>
      </c>
      <c r="N42" s="1" t="s">
        <v>865</v>
      </c>
      <c r="P42" s="1">
        <f t="shared" si="1"/>
        <v>11</v>
      </c>
      <c r="Q42" s="1" t="str">
        <f t="shared" si="2"/>
        <v>Judith L. Schwank</v>
      </c>
    </row>
    <row r="43" spans="1:17" x14ac:dyDescent="0.25">
      <c r="A43" s="1" t="s">
        <v>867</v>
      </c>
      <c r="B43" s="1" t="s">
        <v>868</v>
      </c>
      <c r="C43" s="1" t="s">
        <v>869</v>
      </c>
      <c r="D43" s="1">
        <v>32</v>
      </c>
      <c r="E43" s="1" t="s">
        <v>870</v>
      </c>
      <c r="F43" s="1" t="str">
        <f t="shared" si="0"/>
        <v>Stefano, Patrick (32)</v>
      </c>
      <c r="I43" s="1" t="s">
        <v>871</v>
      </c>
      <c r="J43" s="1" t="s">
        <v>867</v>
      </c>
      <c r="K43" s="1" t="s">
        <v>868</v>
      </c>
      <c r="L43" s="1" t="s">
        <v>869</v>
      </c>
      <c r="M43" s="1">
        <v>32</v>
      </c>
      <c r="N43" s="1" t="s">
        <v>870</v>
      </c>
      <c r="P43" s="1">
        <f t="shared" si="1"/>
        <v>32</v>
      </c>
      <c r="Q43" s="1" t="str">
        <f t="shared" si="2"/>
        <v>Pat Stefano</v>
      </c>
    </row>
    <row r="44" spans="1:17" x14ac:dyDescent="0.25">
      <c r="A44" s="1" t="s">
        <v>872</v>
      </c>
      <c r="B44" s="1" t="s">
        <v>873</v>
      </c>
      <c r="C44" s="1" t="s">
        <v>874</v>
      </c>
      <c r="D44" s="1">
        <v>3</v>
      </c>
      <c r="E44" s="1" t="s">
        <v>875</v>
      </c>
      <c r="F44" s="1" t="str">
        <f t="shared" si="0"/>
        <v>Street, Sharif (3)</v>
      </c>
      <c r="I44" s="1" t="s">
        <v>876</v>
      </c>
      <c r="J44" s="1" t="s">
        <v>872</v>
      </c>
      <c r="K44" s="1" t="s">
        <v>873</v>
      </c>
      <c r="L44" s="1" t="s">
        <v>874</v>
      </c>
      <c r="M44" s="1">
        <v>3</v>
      </c>
      <c r="N44" s="1" t="s">
        <v>875</v>
      </c>
      <c r="P44" s="1">
        <f t="shared" si="1"/>
        <v>3</v>
      </c>
      <c r="Q44" s="1" t="str">
        <f t="shared" si="2"/>
        <v>Sharif Street</v>
      </c>
    </row>
    <row r="45" spans="1:17" x14ac:dyDescent="0.25">
      <c r="A45" s="1" t="s">
        <v>877</v>
      </c>
      <c r="B45" s="1" t="s">
        <v>878</v>
      </c>
      <c r="C45" s="1" t="s">
        <v>879</v>
      </c>
      <c r="D45" s="1">
        <v>2</v>
      </c>
      <c r="E45" s="1" t="s">
        <v>880</v>
      </c>
      <c r="F45" s="1" t="str">
        <f t="shared" si="0"/>
        <v>Tartaglione, Christine (2)</v>
      </c>
      <c r="I45" s="1" t="s">
        <v>881</v>
      </c>
      <c r="J45" s="1" t="s">
        <v>877</v>
      </c>
      <c r="K45" s="1" t="s">
        <v>878</v>
      </c>
      <c r="L45" s="1" t="s">
        <v>879</v>
      </c>
      <c r="M45" s="1">
        <v>2</v>
      </c>
      <c r="N45" s="1" t="s">
        <v>880</v>
      </c>
      <c r="P45" s="1">
        <f t="shared" si="1"/>
        <v>2</v>
      </c>
      <c r="Q45" s="1" t="str">
        <f t="shared" si="2"/>
        <v>Christine M. Tartaglione</v>
      </c>
    </row>
    <row r="46" spans="1:17" x14ac:dyDescent="0.25">
      <c r="A46" s="1" t="s">
        <v>882</v>
      </c>
      <c r="B46" s="1" t="s">
        <v>883</v>
      </c>
      <c r="C46" s="1" t="s">
        <v>884</v>
      </c>
      <c r="D46" s="1">
        <v>47</v>
      </c>
      <c r="E46" s="1" t="s">
        <v>885</v>
      </c>
      <c r="F46" s="1" t="str">
        <f t="shared" si="0"/>
        <v>Vogel, Elder (47)</v>
      </c>
      <c r="I46" s="1" t="s">
        <v>886</v>
      </c>
      <c r="J46" s="1" t="s">
        <v>882</v>
      </c>
      <c r="K46" s="1" t="s">
        <v>883</v>
      </c>
      <c r="L46" s="1" t="s">
        <v>884</v>
      </c>
      <c r="M46" s="1">
        <v>47</v>
      </c>
      <c r="N46" s="1" t="s">
        <v>885</v>
      </c>
      <c r="P46" s="1">
        <f t="shared" si="1"/>
        <v>47</v>
      </c>
      <c r="Q46" s="1" t="str">
        <f t="shared" si="2"/>
        <v>Elder A. Vogel, Jr.</v>
      </c>
    </row>
    <row r="47" spans="1:17" x14ac:dyDescent="0.25">
      <c r="A47" s="1" t="s">
        <v>887</v>
      </c>
      <c r="B47" s="1" t="s">
        <v>888</v>
      </c>
      <c r="C47" s="1" t="s">
        <v>889</v>
      </c>
      <c r="D47" s="1">
        <v>30</v>
      </c>
      <c r="E47" s="1" t="s">
        <v>890</v>
      </c>
      <c r="F47" s="1" t="str">
        <f t="shared" si="0"/>
        <v>Ward, Judy (30)</v>
      </c>
      <c r="I47" s="1" t="s">
        <v>891</v>
      </c>
      <c r="J47" s="1" t="s">
        <v>887</v>
      </c>
      <c r="K47" s="1" t="s">
        <v>888</v>
      </c>
      <c r="L47" s="1" t="s">
        <v>889</v>
      </c>
      <c r="M47" s="1">
        <v>30</v>
      </c>
      <c r="N47" s="1" t="s">
        <v>890</v>
      </c>
      <c r="P47" s="1">
        <f t="shared" si="1"/>
        <v>30</v>
      </c>
      <c r="Q47" s="1" t="str">
        <f t="shared" si="2"/>
        <v>Judith Ward</v>
      </c>
    </row>
    <row r="48" spans="1:17" x14ac:dyDescent="0.25">
      <c r="A48" s="1" t="s">
        <v>892</v>
      </c>
      <c r="B48" s="1" t="s">
        <v>782</v>
      </c>
      <c r="C48" s="1" t="s">
        <v>889</v>
      </c>
      <c r="D48" s="1">
        <v>39</v>
      </c>
      <c r="E48" s="1" t="s">
        <v>893</v>
      </c>
      <c r="F48" s="1" t="str">
        <f t="shared" si="0"/>
        <v>Ward, Kim (39)</v>
      </c>
      <c r="I48" s="1" t="s">
        <v>894</v>
      </c>
      <c r="J48" s="1" t="s">
        <v>892</v>
      </c>
      <c r="K48" s="1" t="s">
        <v>782</v>
      </c>
      <c r="L48" s="1" t="s">
        <v>889</v>
      </c>
      <c r="M48" s="1">
        <v>39</v>
      </c>
      <c r="N48" s="1" t="s">
        <v>893</v>
      </c>
      <c r="P48" s="1">
        <f t="shared" si="1"/>
        <v>39</v>
      </c>
      <c r="Q48" s="1" t="str">
        <f t="shared" si="2"/>
        <v>Kim L. Ward</v>
      </c>
    </row>
    <row r="49" spans="1:17" x14ac:dyDescent="0.25">
      <c r="A49" s="1" t="s">
        <v>895</v>
      </c>
      <c r="B49" s="1" t="s">
        <v>896</v>
      </c>
      <c r="C49" s="1" t="s">
        <v>897</v>
      </c>
      <c r="D49" s="1">
        <v>8</v>
      </c>
      <c r="E49" s="1" t="s">
        <v>898</v>
      </c>
      <c r="F49" s="1" t="str">
        <f t="shared" si="0"/>
        <v>Williams, Anthony Hardy (8)</v>
      </c>
      <c r="I49" s="1" t="s">
        <v>899</v>
      </c>
      <c r="J49" s="1" t="s">
        <v>895</v>
      </c>
      <c r="K49" s="1" t="s">
        <v>896</v>
      </c>
      <c r="L49" s="1" t="s">
        <v>897</v>
      </c>
      <c r="M49" s="1">
        <v>8</v>
      </c>
      <c r="N49" s="1" t="s">
        <v>898</v>
      </c>
      <c r="P49" s="1">
        <f t="shared" si="1"/>
        <v>8</v>
      </c>
      <c r="Q49" s="1" t="str">
        <f t="shared" si="2"/>
        <v>Anthony H. Williams</v>
      </c>
    </row>
    <row r="50" spans="1:17" x14ac:dyDescent="0.25">
      <c r="A50" s="1" t="s">
        <v>900</v>
      </c>
      <c r="B50" s="1" t="s">
        <v>901</v>
      </c>
      <c r="C50" s="1" t="s">
        <v>897</v>
      </c>
      <c r="D50" s="1">
        <v>38</v>
      </c>
      <c r="E50" s="1" t="s">
        <v>902</v>
      </c>
      <c r="F50" s="1" t="str">
        <f t="shared" si="0"/>
        <v>Williams, Lindsey (38)</v>
      </c>
      <c r="I50" s="1" t="s">
        <v>903</v>
      </c>
      <c r="J50" s="1" t="s">
        <v>900</v>
      </c>
      <c r="K50" s="1" t="s">
        <v>901</v>
      </c>
      <c r="L50" s="1" t="s">
        <v>897</v>
      </c>
      <c r="M50" s="1">
        <v>38</v>
      </c>
      <c r="N50" s="1" t="s">
        <v>902</v>
      </c>
      <c r="P50" s="1">
        <f t="shared" si="1"/>
        <v>38</v>
      </c>
      <c r="Q50" s="1" t="str">
        <f t="shared" si="2"/>
        <v>Lindsey Williams</v>
      </c>
    </row>
    <row r="51" spans="1:17" x14ac:dyDescent="0.25">
      <c r="A51" s="1" t="s">
        <v>904</v>
      </c>
      <c r="B51" s="1" t="s">
        <v>905</v>
      </c>
      <c r="C51" s="1" t="s">
        <v>906</v>
      </c>
      <c r="D51" s="1">
        <v>23</v>
      </c>
      <c r="E51" s="1" t="s">
        <v>907</v>
      </c>
      <c r="F51" s="1" t="str">
        <f t="shared" si="0"/>
        <v>Yaw, Gene (23)</v>
      </c>
      <c r="I51" s="1" t="s">
        <v>908</v>
      </c>
      <c r="J51" s="1" t="s">
        <v>904</v>
      </c>
      <c r="K51" s="1" t="s">
        <v>905</v>
      </c>
      <c r="L51" s="1" t="s">
        <v>906</v>
      </c>
      <c r="M51" s="1">
        <v>23</v>
      </c>
      <c r="N51" s="1" t="s">
        <v>907</v>
      </c>
      <c r="P51" s="1">
        <f t="shared" si="1"/>
        <v>23</v>
      </c>
      <c r="Q51" s="1" t="str">
        <f t="shared" si="2"/>
        <v>E. Eugene Yaw</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78133-4CA9-4D6F-B5AB-AD71183B36F5}">
  <dimension ref="A1:H185"/>
  <sheetViews>
    <sheetView workbookViewId="0">
      <pane ySplit="1" topLeftCell="A71" activePane="bottomLeft" state="frozen"/>
      <selection pane="bottomLeft" activeCell="B1" sqref="B1:D1048576"/>
    </sheetView>
  </sheetViews>
  <sheetFormatPr defaultColWidth="8.88671875" defaultRowHeight="13.8" x14ac:dyDescent="0.25"/>
  <cols>
    <col min="1" max="1" width="5.6640625" style="2" customWidth="1"/>
    <col min="2" max="2" width="14.33203125" style="2" bestFit="1" customWidth="1"/>
    <col min="3" max="3" width="13.6640625" style="2" bestFit="1" customWidth="1"/>
    <col min="4" max="4" width="12.6640625" style="105" bestFit="1" customWidth="1"/>
    <col min="5" max="5" width="19.6640625" style="2" customWidth="1"/>
    <col min="6" max="6" width="19.88671875" style="2" customWidth="1"/>
    <col min="7" max="7" width="18.5546875" style="2" customWidth="1"/>
    <col min="8" max="8" width="23.33203125" style="2" customWidth="1"/>
    <col min="9" max="16384" width="8.88671875" style="2"/>
  </cols>
  <sheetData>
    <row r="1" spans="1:8" ht="55.2" x14ac:dyDescent="0.25">
      <c r="A1" s="9"/>
      <c r="B1" s="107" t="s">
        <v>1787</v>
      </c>
      <c r="C1" s="107" t="s">
        <v>1789</v>
      </c>
      <c r="D1" s="107" t="s">
        <v>1143</v>
      </c>
      <c r="E1" s="107" t="s">
        <v>1791</v>
      </c>
      <c r="F1" s="107" t="s">
        <v>1788</v>
      </c>
      <c r="G1" s="107" t="s">
        <v>1790</v>
      </c>
      <c r="H1" s="110" t="s">
        <v>1792</v>
      </c>
    </row>
    <row r="2" spans="1:8" x14ac:dyDescent="0.25">
      <c r="A2" s="9"/>
      <c r="B2" s="26">
        <v>1</v>
      </c>
      <c r="D2" s="106">
        <v>45839</v>
      </c>
      <c r="E2" s="9"/>
      <c r="F2" s="25">
        <f t="shared" ref="F2:F32" si="0">$E$32/$C$32</f>
        <v>7548051.4838709673</v>
      </c>
      <c r="G2" s="25">
        <f>F2</f>
        <v>7548051.4838709673</v>
      </c>
      <c r="H2" s="111"/>
    </row>
    <row r="3" spans="1:8" x14ac:dyDescent="0.25">
      <c r="A3" s="9"/>
      <c r="B3" s="26">
        <v>2</v>
      </c>
      <c r="C3" s="26"/>
      <c r="D3" s="106">
        <v>45840</v>
      </c>
      <c r="E3" s="9"/>
      <c r="F3" s="25">
        <f t="shared" si="0"/>
        <v>7548051.4838709673</v>
      </c>
      <c r="G3" s="25">
        <f>F3+G2</f>
        <v>15096102.967741935</v>
      </c>
      <c r="H3" s="111"/>
    </row>
    <row r="4" spans="1:8" x14ac:dyDescent="0.25">
      <c r="A4" s="9"/>
      <c r="B4" s="26">
        <v>3</v>
      </c>
      <c r="C4" s="26"/>
      <c r="D4" s="106">
        <v>45841</v>
      </c>
      <c r="E4" s="9"/>
      <c r="F4" s="25">
        <f t="shared" si="0"/>
        <v>7548051.4838709673</v>
      </c>
      <c r="G4" s="25">
        <f t="shared" ref="G4:G32" si="1">F4+G3</f>
        <v>22644154.451612901</v>
      </c>
      <c r="H4" s="111"/>
    </row>
    <row r="5" spans="1:8" x14ac:dyDescent="0.25">
      <c r="A5" s="9"/>
      <c r="B5" s="26">
        <v>4</v>
      </c>
      <c r="C5" s="26"/>
      <c r="D5" s="106">
        <v>45842</v>
      </c>
      <c r="E5" s="9"/>
      <c r="F5" s="25">
        <f t="shared" si="0"/>
        <v>7548051.4838709673</v>
      </c>
      <c r="G5" s="25">
        <f t="shared" si="1"/>
        <v>30192205.935483869</v>
      </c>
      <c r="H5" s="111"/>
    </row>
    <row r="6" spans="1:8" x14ac:dyDescent="0.25">
      <c r="A6" s="9"/>
      <c r="B6" s="26">
        <v>5</v>
      </c>
      <c r="C6" s="26"/>
      <c r="D6" s="106">
        <v>45843</v>
      </c>
      <c r="E6" s="9"/>
      <c r="F6" s="25">
        <f t="shared" si="0"/>
        <v>7548051.4838709673</v>
      </c>
      <c r="G6" s="25">
        <f t="shared" si="1"/>
        <v>37740257.419354834</v>
      </c>
      <c r="H6" s="111"/>
    </row>
    <row r="7" spans="1:8" x14ac:dyDescent="0.25">
      <c r="A7" s="9"/>
      <c r="B7" s="26">
        <v>6</v>
      </c>
      <c r="C7" s="26"/>
      <c r="D7" s="106">
        <v>45844</v>
      </c>
      <c r="E7" s="9"/>
      <c r="F7" s="25">
        <f t="shared" si="0"/>
        <v>7548051.4838709673</v>
      </c>
      <c r="G7" s="25">
        <f t="shared" si="1"/>
        <v>45288308.903225802</v>
      </c>
      <c r="H7" s="111"/>
    </row>
    <row r="8" spans="1:8" x14ac:dyDescent="0.25">
      <c r="A8" s="9"/>
      <c r="B8" s="26">
        <v>7</v>
      </c>
      <c r="C8" s="26"/>
      <c r="D8" s="106">
        <v>45845</v>
      </c>
      <c r="E8" s="9"/>
      <c r="F8" s="25">
        <f t="shared" si="0"/>
        <v>7548051.4838709673</v>
      </c>
      <c r="G8" s="25">
        <f t="shared" si="1"/>
        <v>52836360.38709677</v>
      </c>
      <c r="H8" s="111"/>
    </row>
    <row r="9" spans="1:8" x14ac:dyDescent="0.25">
      <c r="A9" s="9"/>
      <c r="B9" s="26">
        <v>8</v>
      </c>
      <c r="C9" s="26"/>
      <c r="D9" s="106">
        <v>45846</v>
      </c>
      <c r="E9" s="9"/>
      <c r="F9" s="25">
        <f t="shared" si="0"/>
        <v>7548051.4838709673</v>
      </c>
      <c r="G9" s="25">
        <f t="shared" si="1"/>
        <v>60384411.870967738</v>
      </c>
      <c r="H9" s="111"/>
    </row>
    <row r="10" spans="1:8" x14ac:dyDescent="0.25">
      <c r="A10" s="9"/>
      <c r="B10" s="26">
        <v>9</v>
      </c>
      <c r="C10" s="26"/>
      <c r="D10" s="106">
        <v>45847</v>
      </c>
      <c r="E10" s="9"/>
      <c r="F10" s="25">
        <f t="shared" si="0"/>
        <v>7548051.4838709673</v>
      </c>
      <c r="G10" s="25">
        <f t="shared" si="1"/>
        <v>67932463.354838699</v>
      </c>
      <c r="H10" s="111"/>
    </row>
    <row r="11" spans="1:8" x14ac:dyDescent="0.25">
      <c r="A11" s="9"/>
      <c r="B11" s="26">
        <v>10</v>
      </c>
      <c r="C11" s="26"/>
      <c r="D11" s="106">
        <v>45848</v>
      </c>
      <c r="E11" s="9"/>
      <c r="F11" s="25">
        <f t="shared" si="0"/>
        <v>7548051.4838709673</v>
      </c>
      <c r="G11" s="25">
        <f t="shared" si="1"/>
        <v>75480514.838709667</v>
      </c>
      <c r="H11" s="111"/>
    </row>
    <row r="12" spans="1:8" x14ac:dyDescent="0.25">
      <c r="A12" s="9"/>
      <c r="B12" s="26">
        <v>11</v>
      </c>
      <c r="C12" s="26"/>
      <c r="D12" s="106">
        <v>45849</v>
      </c>
      <c r="E12" s="9"/>
      <c r="F12" s="25">
        <f t="shared" si="0"/>
        <v>7548051.4838709673</v>
      </c>
      <c r="G12" s="25">
        <f t="shared" si="1"/>
        <v>83028566.322580636</v>
      </c>
      <c r="H12" s="111"/>
    </row>
    <row r="13" spans="1:8" x14ac:dyDescent="0.25">
      <c r="A13" s="9"/>
      <c r="B13" s="26">
        <v>12</v>
      </c>
      <c r="C13" s="26"/>
      <c r="D13" s="106">
        <v>45850</v>
      </c>
      <c r="E13" s="9"/>
      <c r="F13" s="25">
        <f t="shared" si="0"/>
        <v>7548051.4838709673</v>
      </c>
      <c r="G13" s="25">
        <f t="shared" si="1"/>
        <v>90576617.806451604</v>
      </c>
      <c r="H13" s="111"/>
    </row>
    <row r="14" spans="1:8" x14ac:dyDescent="0.25">
      <c r="A14" s="9"/>
      <c r="B14" s="26">
        <v>13</v>
      </c>
      <c r="C14" s="26"/>
      <c r="D14" s="106">
        <v>45851</v>
      </c>
      <c r="E14" s="9"/>
      <c r="F14" s="25">
        <f t="shared" si="0"/>
        <v>7548051.4838709673</v>
      </c>
      <c r="G14" s="25">
        <f t="shared" si="1"/>
        <v>98124669.290322572</v>
      </c>
      <c r="H14" s="111"/>
    </row>
    <row r="15" spans="1:8" x14ac:dyDescent="0.25">
      <c r="A15" s="9"/>
      <c r="B15" s="26">
        <v>14</v>
      </c>
      <c r="C15" s="26"/>
      <c r="D15" s="106">
        <v>45852</v>
      </c>
      <c r="E15" s="9"/>
      <c r="F15" s="25">
        <f t="shared" si="0"/>
        <v>7548051.4838709673</v>
      </c>
      <c r="G15" s="25">
        <f t="shared" si="1"/>
        <v>105672720.77419354</v>
      </c>
      <c r="H15" s="111"/>
    </row>
    <row r="16" spans="1:8" x14ac:dyDescent="0.25">
      <c r="A16" s="9"/>
      <c r="B16" s="26">
        <v>15</v>
      </c>
      <c r="C16" s="26"/>
      <c r="D16" s="106">
        <v>45853</v>
      </c>
      <c r="E16" s="9"/>
      <c r="F16" s="25">
        <f t="shared" si="0"/>
        <v>7548051.4838709673</v>
      </c>
      <c r="G16" s="25">
        <f t="shared" si="1"/>
        <v>113220772.25806451</v>
      </c>
      <c r="H16" s="111"/>
    </row>
    <row r="17" spans="1:8" x14ac:dyDescent="0.25">
      <c r="A17" s="9"/>
      <c r="B17" s="26">
        <v>16</v>
      </c>
      <c r="C17" s="26"/>
      <c r="D17" s="106">
        <v>45854</v>
      </c>
      <c r="E17" s="9"/>
      <c r="F17" s="25">
        <f t="shared" si="0"/>
        <v>7548051.4838709673</v>
      </c>
      <c r="G17" s="25">
        <f t="shared" si="1"/>
        <v>120768823.74193548</v>
      </c>
      <c r="H17" s="111"/>
    </row>
    <row r="18" spans="1:8" x14ac:dyDescent="0.25">
      <c r="A18" s="9"/>
      <c r="B18" s="26">
        <v>17</v>
      </c>
      <c r="C18" s="26"/>
      <c r="D18" s="106">
        <v>45855</v>
      </c>
      <c r="E18" s="9"/>
      <c r="F18" s="25">
        <f t="shared" si="0"/>
        <v>7548051.4838709673</v>
      </c>
      <c r="G18" s="25">
        <f t="shared" si="1"/>
        <v>128316875.22580644</v>
      </c>
      <c r="H18" s="111"/>
    </row>
    <row r="19" spans="1:8" x14ac:dyDescent="0.25">
      <c r="A19" s="9"/>
      <c r="B19" s="26">
        <v>18</v>
      </c>
      <c r="C19" s="26"/>
      <c r="D19" s="106">
        <v>45856</v>
      </c>
      <c r="E19" s="9"/>
      <c r="F19" s="25">
        <f t="shared" si="0"/>
        <v>7548051.4838709673</v>
      </c>
      <c r="G19" s="25">
        <f t="shared" si="1"/>
        <v>135864926.7096774</v>
      </c>
      <c r="H19" s="111"/>
    </row>
    <row r="20" spans="1:8" x14ac:dyDescent="0.25">
      <c r="A20" s="9"/>
      <c r="B20" s="26">
        <v>19</v>
      </c>
      <c r="C20" s="26"/>
      <c r="D20" s="106">
        <v>45857</v>
      </c>
      <c r="E20" s="9"/>
      <c r="F20" s="25">
        <f t="shared" si="0"/>
        <v>7548051.4838709673</v>
      </c>
      <c r="G20" s="25">
        <f t="shared" si="1"/>
        <v>143412978.19354835</v>
      </c>
      <c r="H20" s="111"/>
    </row>
    <row r="21" spans="1:8" x14ac:dyDescent="0.25">
      <c r="A21" s="9"/>
      <c r="B21" s="26">
        <v>20</v>
      </c>
      <c r="C21" s="26"/>
      <c r="D21" s="106">
        <v>45858</v>
      </c>
      <c r="E21" s="9"/>
      <c r="F21" s="25">
        <f t="shared" si="0"/>
        <v>7548051.4838709673</v>
      </c>
      <c r="G21" s="25">
        <f t="shared" si="1"/>
        <v>150961029.6774193</v>
      </c>
      <c r="H21" s="111"/>
    </row>
    <row r="22" spans="1:8" x14ac:dyDescent="0.25">
      <c r="A22" s="9"/>
      <c r="B22" s="26">
        <v>21</v>
      </c>
      <c r="C22" s="26"/>
      <c r="D22" s="106">
        <v>45859</v>
      </c>
      <c r="E22" s="9"/>
      <c r="F22" s="25">
        <f t="shared" si="0"/>
        <v>7548051.4838709673</v>
      </c>
      <c r="G22" s="25">
        <f t="shared" si="1"/>
        <v>158509081.16129026</v>
      </c>
      <c r="H22" s="111"/>
    </row>
    <row r="23" spans="1:8" x14ac:dyDescent="0.25">
      <c r="A23" s="9"/>
      <c r="B23" s="26">
        <v>22</v>
      </c>
      <c r="C23" s="26"/>
      <c r="D23" s="106">
        <v>45860</v>
      </c>
      <c r="E23" s="9"/>
      <c r="F23" s="25">
        <f t="shared" si="0"/>
        <v>7548051.4838709673</v>
      </c>
      <c r="G23" s="25">
        <f t="shared" si="1"/>
        <v>166057132.64516121</v>
      </c>
      <c r="H23" s="111"/>
    </row>
    <row r="24" spans="1:8" x14ac:dyDescent="0.25">
      <c r="A24" s="9"/>
      <c r="B24" s="26">
        <v>23</v>
      </c>
      <c r="C24" s="26"/>
      <c r="D24" s="106">
        <v>45861</v>
      </c>
      <c r="E24" s="9"/>
      <c r="F24" s="25">
        <f t="shared" si="0"/>
        <v>7548051.4838709673</v>
      </c>
      <c r="G24" s="25">
        <f t="shared" si="1"/>
        <v>173605184.12903216</v>
      </c>
      <c r="H24" s="111"/>
    </row>
    <row r="25" spans="1:8" x14ac:dyDescent="0.25">
      <c r="A25" s="9"/>
      <c r="B25" s="26">
        <v>24</v>
      </c>
      <c r="C25" s="26"/>
      <c r="D25" s="106">
        <v>45862</v>
      </c>
      <c r="E25" s="9"/>
      <c r="F25" s="25">
        <f t="shared" si="0"/>
        <v>7548051.4838709673</v>
      </c>
      <c r="G25" s="25">
        <f t="shared" si="1"/>
        <v>181153235.61290312</v>
      </c>
      <c r="H25" s="111"/>
    </row>
    <row r="26" spans="1:8" x14ac:dyDescent="0.25">
      <c r="A26" s="9"/>
      <c r="B26" s="26">
        <v>25</v>
      </c>
      <c r="C26" s="26"/>
      <c r="D26" s="106">
        <v>45863</v>
      </c>
      <c r="E26" s="9"/>
      <c r="F26" s="25">
        <f t="shared" si="0"/>
        <v>7548051.4838709673</v>
      </c>
      <c r="G26" s="25">
        <f t="shared" si="1"/>
        <v>188701287.09677407</v>
      </c>
      <c r="H26" s="111"/>
    </row>
    <row r="27" spans="1:8" x14ac:dyDescent="0.25">
      <c r="A27" s="9"/>
      <c r="B27" s="26">
        <v>26</v>
      </c>
      <c r="C27" s="26"/>
      <c r="D27" s="106">
        <v>45864</v>
      </c>
      <c r="E27" s="9"/>
      <c r="F27" s="25">
        <f t="shared" si="0"/>
        <v>7548051.4838709673</v>
      </c>
      <c r="G27" s="25">
        <f t="shared" si="1"/>
        <v>196249338.58064502</v>
      </c>
      <c r="H27" s="111"/>
    </row>
    <row r="28" spans="1:8" x14ac:dyDescent="0.25">
      <c r="A28" s="9"/>
      <c r="B28" s="26">
        <v>27</v>
      </c>
      <c r="C28" s="26"/>
      <c r="D28" s="106">
        <v>45865</v>
      </c>
      <c r="E28" s="9"/>
      <c r="F28" s="25">
        <f t="shared" si="0"/>
        <v>7548051.4838709673</v>
      </c>
      <c r="G28" s="25">
        <f t="shared" si="1"/>
        <v>203797390.06451598</v>
      </c>
      <c r="H28" s="111"/>
    </row>
    <row r="29" spans="1:8" x14ac:dyDescent="0.25">
      <c r="A29" s="9"/>
      <c r="B29" s="26">
        <v>28</v>
      </c>
      <c r="C29" s="26"/>
      <c r="D29" s="106">
        <v>45866</v>
      </c>
      <c r="E29" s="9"/>
      <c r="F29" s="25">
        <f t="shared" si="0"/>
        <v>7548051.4838709673</v>
      </c>
      <c r="G29" s="25">
        <f t="shared" si="1"/>
        <v>211345441.54838693</v>
      </c>
      <c r="H29" s="111"/>
    </row>
    <row r="30" spans="1:8" x14ac:dyDescent="0.25">
      <c r="A30" s="9"/>
      <c r="B30" s="26">
        <v>29</v>
      </c>
      <c r="C30" s="26"/>
      <c r="D30" s="106">
        <v>45867</v>
      </c>
      <c r="E30" s="9"/>
      <c r="F30" s="25">
        <f t="shared" si="0"/>
        <v>7548051.4838709673</v>
      </c>
      <c r="G30" s="25">
        <f t="shared" si="1"/>
        <v>218893493.03225788</v>
      </c>
      <c r="H30" s="111"/>
    </row>
    <row r="31" spans="1:8" x14ac:dyDescent="0.25">
      <c r="A31" s="9"/>
      <c r="B31" s="26">
        <v>30</v>
      </c>
      <c r="C31" s="26"/>
      <c r="D31" s="106">
        <v>45868</v>
      </c>
      <c r="E31" s="9"/>
      <c r="F31" s="25">
        <f t="shared" si="0"/>
        <v>7548051.4838709673</v>
      </c>
      <c r="G31" s="25">
        <f t="shared" si="1"/>
        <v>226441544.51612884</v>
      </c>
      <c r="H31" s="111"/>
    </row>
    <row r="32" spans="1:8" x14ac:dyDescent="0.25">
      <c r="A32" s="9"/>
      <c r="B32" s="74">
        <v>31</v>
      </c>
      <c r="C32" s="26">
        <f>MAX($B$2:$B$32)</f>
        <v>31</v>
      </c>
      <c r="D32" s="108">
        <v>45869</v>
      </c>
      <c r="E32" s="109">
        <f>'PSEA PASBO &amp; PDE'!E7</f>
        <v>233989596</v>
      </c>
      <c r="F32" s="109">
        <f t="shared" si="0"/>
        <v>7548051.4838709673</v>
      </c>
      <c r="G32" s="109">
        <f t="shared" si="1"/>
        <v>233989595.99999979</v>
      </c>
      <c r="H32" s="112">
        <f>E32</f>
        <v>233989596</v>
      </c>
    </row>
    <row r="33" spans="1:8" x14ac:dyDescent="0.25">
      <c r="A33" s="9"/>
      <c r="B33" s="26">
        <v>1</v>
      </c>
      <c r="D33" s="106">
        <v>45870</v>
      </c>
      <c r="E33" s="9"/>
      <c r="F33" s="25">
        <f t="shared" ref="F33:F60" si="2">$E$60/$C$60</f>
        <v>78031004.678571433</v>
      </c>
      <c r="G33" s="25">
        <f>+F33+H32</f>
        <v>312020600.67857146</v>
      </c>
      <c r="H33" s="111"/>
    </row>
    <row r="34" spans="1:8" x14ac:dyDescent="0.25">
      <c r="A34" s="9"/>
      <c r="B34" s="26">
        <f>B33+1</f>
        <v>2</v>
      </c>
      <c r="C34" s="26"/>
      <c r="D34" s="106">
        <v>45871</v>
      </c>
      <c r="E34" s="9"/>
      <c r="F34" s="25">
        <f t="shared" si="2"/>
        <v>78031004.678571433</v>
      </c>
      <c r="G34" s="25">
        <f>+F34+G33</f>
        <v>390051605.35714293</v>
      </c>
      <c r="H34" s="111"/>
    </row>
    <row r="35" spans="1:8" x14ac:dyDescent="0.25">
      <c r="A35" s="9"/>
      <c r="B35" s="26">
        <f t="shared" ref="B35:B59" si="3">B34+1</f>
        <v>3</v>
      </c>
      <c r="C35" s="26"/>
      <c r="D35" s="106">
        <v>45872</v>
      </c>
      <c r="E35" s="9"/>
      <c r="F35" s="25">
        <f t="shared" si="2"/>
        <v>78031004.678571433</v>
      </c>
      <c r="G35" s="25">
        <f>+F35+G34</f>
        <v>468082610.03571439</v>
      </c>
      <c r="H35" s="111"/>
    </row>
    <row r="36" spans="1:8" x14ac:dyDescent="0.25">
      <c r="A36" s="9"/>
      <c r="B36" s="26">
        <f t="shared" si="3"/>
        <v>4</v>
      </c>
      <c r="C36" s="26"/>
      <c r="D36" s="106">
        <v>45873</v>
      </c>
      <c r="E36" s="9"/>
      <c r="F36" s="25">
        <f t="shared" si="2"/>
        <v>78031004.678571433</v>
      </c>
      <c r="G36" s="25">
        <f t="shared" ref="G36:G60" si="4">+F36+G35</f>
        <v>546113614.71428585</v>
      </c>
      <c r="H36" s="111"/>
    </row>
    <row r="37" spans="1:8" x14ac:dyDescent="0.25">
      <c r="A37" s="9"/>
      <c r="B37" s="26">
        <f t="shared" si="3"/>
        <v>5</v>
      </c>
      <c r="C37" s="26"/>
      <c r="D37" s="106">
        <v>45874</v>
      </c>
      <c r="E37" s="9"/>
      <c r="F37" s="25">
        <f t="shared" si="2"/>
        <v>78031004.678571433</v>
      </c>
      <c r="G37" s="25">
        <f t="shared" si="4"/>
        <v>624144619.39285731</v>
      </c>
      <c r="H37" s="111"/>
    </row>
    <row r="38" spans="1:8" x14ac:dyDescent="0.25">
      <c r="A38" s="9"/>
      <c r="B38" s="26">
        <f t="shared" si="3"/>
        <v>6</v>
      </c>
      <c r="C38" s="26"/>
      <c r="D38" s="106">
        <v>45875</v>
      </c>
      <c r="E38" s="9"/>
      <c r="F38" s="25">
        <f t="shared" si="2"/>
        <v>78031004.678571433</v>
      </c>
      <c r="G38" s="25">
        <f t="shared" si="4"/>
        <v>702175624.07142878</v>
      </c>
      <c r="H38" s="111"/>
    </row>
    <row r="39" spans="1:8" x14ac:dyDescent="0.25">
      <c r="A39" s="9"/>
      <c r="B39" s="26">
        <f t="shared" si="3"/>
        <v>7</v>
      </c>
      <c r="C39" s="26"/>
      <c r="D39" s="106">
        <v>45876</v>
      </c>
      <c r="E39" s="9"/>
      <c r="F39" s="25">
        <f t="shared" si="2"/>
        <v>78031004.678571433</v>
      </c>
      <c r="G39" s="25">
        <f t="shared" si="4"/>
        <v>780206628.75000024</v>
      </c>
      <c r="H39" s="111"/>
    </row>
    <row r="40" spans="1:8" x14ac:dyDescent="0.25">
      <c r="A40" s="9"/>
      <c r="B40" s="26">
        <f t="shared" si="3"/>
        <v>8</v>
      </c>
      <c r="C40" s="26"/>
      <c r="D40" s="106">
        <v>45877</v>
      </c>
      <c r="E40" s="9"/>
      <c r="F40" s="25">
        <f t="shared" si="2"/>
        <v>78031004.678571433</v>
      </c>
      <c r="G40" s="25">
        <f t="shared" si="4"/>
        <v>858237633.4285717</v>
      </c>
      <c r="H40" s="111"/>
    </row>
    <row r="41" spans="1:8" x14ac:dyDescent="0.25">
      <c r="A41" s="9"/>
      <c r="B41" s="26">
        <f t="shared" si="3"/>
        <v>9</v>
      </c>
      <c r="C41" s="26"/>
      <c r="D41" s="106">
        <v>45878</v>
      </c>
      <c r="E41" s="9"/>
      <c r="F41" s="25">
        <f t="shared" si="2"/>
        <v>78031004.678571433</v>
      </c>
      <c r="G41" s="25">
        <f t="shared" si="4"/>
        <v>936268638.10714316</v>
      </c>
      <c r="H41" s="111"/>
    </row>
    <row r="42" spans="1:8" x14ac:dyDescent="0.25">
      <c r="A42" s="9"/>
      <c r="B42" s="26">
        <f t="shared" si="3"/>
        <v>10</v>
      </c>
      <c r="C42" s="26"/>
      <c r="D42" s="106">
        <v>45879</v>
      </c>
      <c r="E42" s="9"/>
      <c r="F42" s="25">
        <f t="shared" si="2"/>
        <v>78031004.678571433</v>
      </c>
      <c r="G42" s="25">
        <f t="shared" si="4"/>
        <v>1014299642.7857146</v>
      </c>
      <c r="H42" s="111"/>
    </row>
    <row r="43" spans="1:8" x14ac:dyDescent="0.25">
      <c r="A43" s="9"/>
      <c r="B43" s="26">
        <f t="shared" si="3"/>
        <v>11</v>
      </c>
      <c r="C43" s="26"/>
      <c r="D43" s="106">
        <v>45880</v>
      </c>
      <c r="E43" s="9"/>
      <c r="F43" s="25">
        <f t="shared" si="2"/>
        <v>78031004.678571433</v>
      </c>
      <c r="G43" s="25">
        <f t="shared" si="4"/>
        <v>1092330647.4642861</v>
      </c>
      <c r="H43" s="111"/>
    </row>
    <row r="44" spans="1:8" x14ac:dyDescent="0.25">
      <c r="A44" s="9"/>
      <c r="B44" s="26">
        <f t="shared" si="3"/>
        <v>12</v>
      </c>
      <c r="C44" s="26"/>
      <c r="D44" s="106">
        <v>45881</v>
      </c>
      <c r="E44" s="9"/>
      <c r="F44" s="25">
        <f t="shared" si="2"/>
        <v>78031004.678571433</v>
      </c>
      <c r="G44" s="25">
        <f t="shared" si="4"/>
        <v>1170361652.1428576</v>
      </c>
      <c r="H44" s="111"/>
    </row>
    <row r="45" spans="1:8" x14ac:dyDescent="0.25">
      <c r="A45" s="9"/>
      <c r="B45" s="26">
        <f t="shared" si="3"/>
        <v>13</v>
      </c>
      <c r="C45" s="26"/>
      <c r="D45" s="106">
        <v>45882</v>
      </c>
      <c r="E45" s="9"/>
      <c r="F45" s="25">
        <f t="shared" si="2"/>
        <v>78031004.678571433</v>
      </c>
      <c r="G45" s="25">
        <f t="shared" si="4"/>
        <v>1248392656.821429</v>
      </c>
      <c r="H45" s="111"/>
    </row>
    <row r="46" spans="1:8" x14ac:dyDescent="0.25">
      <c r="A46" s="9"/>
      <c r="B46" s="26">
        <f t="shared" si="3"/>
        <v>14</v>
      </c>
      <c r="C46" s="26"/>
      <c r="D46" s="106">
        <v>45883</v>
      </c>
      <c r="E46" s="9"/>
      <c r="F46" s="25">
        <f t="shared" si="2"/>
        <v>78031004.678571433</v>
      </c>
      <c r="G46" s="25">
        <f t="shared" si="4"/>
        <v>1326423661.5000005</v>
      </c>
      <c r="H46" s="111"/>
    </row>
    <row r="47" spans="1:8" x14ac:dyDescent="0.25">
      <c r="A47" s="9"/>
      <c r="B47" s="26">
        <f t="shared" si="3"/>
        <v>15</v>
      </c>
      <c r="C47" s="26"/>
      <c r="D47" s="106">
        <v>45884</v>
      </c>
      <c r="E47" s="9"/>
      <c r="F47" s="25">
        <f t="shared" si="2"/>
        <v>78031004.678571433</v>
      </c>
      <c r="G47" s="25">
        <f t="shared" si="4"/>
        <v>1404454666.1785719</v>
      </c>
      <c r="H47" s="111"/>
    </row>
    <row r="48" spans="1:8" x14ac:dyDescent="0.25">
      <c r="A48" s="9"/>
      <c r="B48" s="26">
        <f t="shared" si="3"/>
        <v>16</v>
      </c>
      <c r="C48" s="26"/>
      <c r="D48" s="106">
        <v>45885</v>
      </c>
      <c r="E48" s="9"/>
      <c r="F48" s="25">
        <f t="shared" si="2"/>
        <v>78031004.678571433</v>
      </c>
      <c r="G48" s="25">
        <f t="shared" si="4"/>
        <v>1482485670.8571434</v>
      </c>
      <c r="H48" s="111"/>
    </row>
    <row r="49" spans="1:8" x14ac:dyDescent="0.25">
      <c r="A49" s="9"/>
      <c r="B49" s="26">
        <f t="shared" si="3"/>
        <v>17</v>
      </c>
      <c r="C49" s="26"/>
      <c r="D49" s="106">
        <v>45886</v>
      </c>
      <c r="E49" s="9"/>
      <c r="F49" s="25">
        <f t="shared" si="2"/>
        <v>78031004.678571433</v>
      </c>
      <c r="G49" s="25">
        <f t="shared" si="4"/>
        <v>1560516675.5357149</v>
      </c>
      <c r="H49" s="111"/>
    </row>
    <row r="50" spans="1:8" x14ac:dyDescent="0.25">
      <c r="A50" s="9"/>
      <c r="B50" s="26">
        <f t="shared" si="3"/>
        <v>18</v>
      </c>
      <c r="C50" s="26"/>
      <c r="D50" s="106">
        <v>45887</v>
      </c>
      <c r="E50" s="9"/>
      <c r="F50" s="25">
        <f t="shared" si="2"/>
        <v>78031004.678571433</v>
      </c>
      <c r="G50" s="25">
        <f t="shared" si="4"/>
        <v>1638547680.2142863</v>
      </c>
      <c r="H50" s="111"/>
    </row>
    <row r="51" spans="1:8" x14ac:dyDescent="0.25">
      <c r="A51" s="9"/>
      <c r="B51" s="26">
        <f t="shared" si="3"/>
        <v>19</v>
      </c>
      <c r="C51" s="26"/>
      <c r="D51" s="106">
        <v>45888</v>
      </c>
      <c r="E51" s="9"/>
      <c r="F51" s="25">
        <f t="shared" si="2"/>
        <v>78031004.678571433</v>
      </c>
      <c r="G51" s="25">
        <f t="shared" si="4"/>
        <v>1716578684.8928578</v>
      </c>
      <c r="H51" s="111"/>
    </row>
    <row r="52" spans="1:8" x14ac:dyDescent="0.25">
      <c r="A52" s="9"/>
      <c r="B52" s="26">
        <f t="shared" si="3"/>
        <v>20</v>
      </c>
      <c r="C52" s="26"/>
      <c r="D52" s="106">
        <v>45889</v>
      </c>
      <c r="E52" s="9"/>
      <c r="F52" s="25">
        <f t="shared" si="2"/>
        <v>78031004.678571433</v>
      </c>
      <c r="G52" s="25">
        <f t="shared" si="4"/>
        <v>1794609689.5714293</v>
      </c>
      <c r="H52" s="111"/>
    </row>
    <row r="53" spans="1:8" x14ac:dyDescent="0.25">
      <c r="A53" s="9"/>
      <c r="B53" s="26">
        <f t="shared" si="3"/>
        <v>21</v>
      </c>
      <c r="C53" s="26"/>
      <c r="D53" s="106">
        <v>45890</v>
      </c>
      <c r="E53" s="9"/>
      <c r="F53" s="25">
        <f t="shared" si="2"/>
        <v>78031004.678571433</v>
      </c>
      <c r="G53" s="25">
        <f t="shared" si="4"/>
        <v>1872640694.2500007</v>
      </c>
      <c r="H53" s="111"/>
    </row>
    <row r="54" spans="1:8" x14ac:dyDescent="0.25">
      <c r="A54" s="9"/>
      <c r="B54" s="26">
        <f t="shared" si="3"/>
        <v>22</v>
      </c>
      <c r="C54" s="26"/>
      <c r="D54" s="106">
        <v>45891</v>
      </c>
      <c r="E54" s="9"/>
      <c r="F54" s="25">
        <f t="shared" si="2"/>
        <v>78031004.678571433</v>
      </c>
      <c r="G54" s="25">
        <f t="shared" si="4"/>
        <v>1950671698.9285722</v>
      </c>
      <c r="H54" s="111"/>
    </row>
    <row r="55" spans="1:8" x14ac:dyDescent="0.25">
      <c r="A55" s="9"/>
      <c r="B55" s="26">
        <f t="shared" si="3"/>
        <v>23</v>
      </c>
      <c r="C55" s="26"/>
      <c r="D55" s="106">
        <v>45892</v>
      </c>
      <c r="E55" s="9"/>
      <c r="F55" s="25">
        <f t="shared" si="2"/>
        <v>78031004.678571433</v>
      </c>
      <c r="G55" s="25">
        <f t="shared" si="4"/>
        <v>2028702703.6071436</v>
      </c>
      <c r="H55" s="111"/>
    </row>
    <row r="56" spans="1:8" x14ac:dyDescent="0.25">
      <c r="A56" s="9"/>
      <c r="B56" s="26">
        <f t="shared" si="3"/>
        <v>24</v>
      </c>
      <c r="C56" s="26"/>
      <c r="D56" s="106">
        <v>45893</v>
      </c>
      <c r="E56" s="9"/>
      <c r="F56" s="25">
        <f t="shared" si="2"/>
        <v>78031004.678571433</v>
      </c>
      <c r="G56" s="25">
        <f t="shared" si="4"/>
        <v>2106733708.2857151</v>
      </c>
      <c r="H56" s="111"/>
    </row>
    <row r="57" spans="1:8" x14ac:dyDescent="0.25">
      <c r="A57" s="9"/>
      <c r="B57" s="26">
        <f t="shared" si="3"/>
        <v>25</v>
      </c>
      <c r="C57" s="26"/>
      <c r="D57" s="106">
        <v>45894</v>
      </c>
      <c r="E57" s="9"/>
      <c r="F57" s="25">
        <f t="shared" si="2"/>
        <v>78031004.678571433</v>
      </c>
      <c r="G57" s="25">
        <f t="shared" si="4"/>
        <v>2184764712.9642863</v>
      </c>
      <c r="H57" s="111"/>
    </row>
    <row r="58" spans="1:8" x14ac:dyDescent="0.25">
      <c r="A58" s="9"/>
      <c r="B58" s="26">
        <f t="shared" si="3"/>
        <v>26</v>
      </c>
      <c r="C58" s="26"/>
      <c r="D58" s="106">
        <v>45895</v>
      </c>
      <c r="E58" s="9"/>
      <c r="F58" s="25">
        <f t="shared" si="2"/>
        <v>78031004.678571433</v>
      </c>
      <c r="G58" s="25">
        <f t="shared" si="4"/>
        <v>2262795717.6428576</v>
      </c>
      <c r="H58" s="111"/>
    </row>
    <row r="59" spans="1:8" x14ac:dyDescent="0.25">
      <c r="A59" s="9"/>
      <c r="B59" s="26">
        <f t="shared" si="3"/>
        <v>27</v>
      </c>
      <c r="C59" s="26"/>
      <c r="D59" s="106">
        <v>45896</v>
      </c>
      <c r="E59" s="9"/>
      <c r="F59" s="25">
        <f t="shared" si="2"/>
        <v>78031004.678571433</v>
      </c>
      <c r="G59" s="25">
        <f t="shared" si="4"/>
        <v>2340826722.3214288</v>
      </c>
      <c r="H59" s="111"/>
    </row>
    <row r="60" spans="1:8" x14ac:dyDescent="0.25">
      <c r="A60" s="9"/>
      <c r="B60" s="74">
        <f>B59+1</f>
        <v>28</v>
      </c>
      <c r="C60" s="74">
        <f>MAX($B$33:$B$60)</f>
        <v>28</v>
      </c>
      <c r="D60" s="108">
        <v>45897</v>
      </c>
      <c r="E60" s="109">
        <f>'PSEA PASBO &amp; PDE'!E19</f>
        <v>2184868131</v>
      </c>
      <c r="F60" s="109">
        <f t="shared" si="2"/>
        <v>78031004.678571433</v>
      </c>
      <c r="G60" s="109">
        <f t="shared" si="4"/>
        <v>2418857727</v>
      </c>
      <c r="H60" s="112">
        <f>'PSEA PASBO &amp; PDE'!E20</f>
        <v>2418857727</v>
      </c>
    </row>
    <row r="61" spans="1:8" x14ac:dyDescent="0.25">
      <c r="A61" s="9"/>
      <c r="B61" s="26">
        <v>1</v>
      </c>
      <c r="D61" s="106">
        <v>45898</v>
      </c>
      <c r="E61" s="9"/>
      <c r="F61" s="25">
        <f t="shared" ref="F61:F88" si="5">$E$88/$C$88</f>
        <v>31694423.857142858</v>
      </c>
      <c r="G61" s="25">
        <f>G60+F61</f>
        <v>2450552150.8571429</v>
      </c>
      <c r="H61" s="111"/>
    </row>
    <row r="62" spans="1:8" x14ac:dyDescent="0.25">
      <c r="A62" s="9"/>
      <c r="B62" s="26">
        <f>B61+1</f>
        <v>2</v>
      </c>
      <c r="C62" s="26"/>
      <c r="D62" s="106">
        <v>45899</v>
      </c>
      <c r="E62" s="9"/>
      <c r="F62" s="25">
        <f t="shared" si="5"/>
        <v>31694423.857142858</v>
      </c>
      <c r="G62" s="25">
        <f>G61+F62</f>
        <v>2482246574.7142859</v>
      </c>
      <c r="H62" s="111"/>
    </row>
    <row r="63" spans="1:8" x14ac:dyDescent="0.25">
      <c r="A63" s="9"/>
      <c r="B63" s="26">
        <f t="shared" ref="B63:B87" si="6">B62+1</f>
        <v>3</v>
      </c>
      <c r="C63" s="26"/>
      <c r="D63" s="106">
        <v>45900</v>
      </c>
      <c r="E63" s="9"/>
      <c r="F63" s="25">
        <f t="shared" si="5"/>
        <v>31694423.857142858</v>
      </c>
      <c r="G63" s="25">
        <f t="shared" ref="G63:G88" si="7">G62+F63</f>
        <v>2513940998.5714288</v>
      </c>
      <c r="H63" s="111"/>
    </row>
    <row r="64" spans="1:8" x14ac:dyDescent="0.25">
      <c r="A64" s="9"/>
      <c r="B64" s="26">
        <f t="shared" si="6"/>
        <v>4</v>
      </c>
      <c r="C64" s="26"/>
      <c r="D64" s="106">
        <v>45901</v>
      </c>
      <c r="E64" s="9"/>
      <c r="F64" s="25">
        <f t="shared" si="5"/>
        <v>31694423.857142858</v>
      </c>
      <c r="G64" s="25">
        <f t="shared" si="7"/>
        <v>2545635422.4285717</v>
      </c>
      <c r="H64" s="111"/>
    </row>
    <row r="65" spans="1:8" x14ac:dyDescent="0.25">
      <c r="A65" s="9"/>
      <c r="B65" s="26">
        <f t="shared" si="6"/>
        <v>5</v>
      </c>
      <c r="C65" s="26"/>
      <c r="D65" s="106">
        <v>45902</v>
      </c>
      <c r="E65" s="9"/>
      <c r="F65" s="25">
        <f t="shared" si="5"/>
        <v>31694423.857142858</v>
      </c>
      <c r="G65" s="25">
        <f t="shared" si="7"/>
        <v>2577329846.2857146</v>
      </c>
      <c r="H65" s="111"/>
    </row>
    <row r="66" spans="1:8" x14ac:dyDescent="0.25">
      <c r="A66" s="9"/>
      <c r="B66" s="26">
        <f t="shared" si="6"/>
        <v>6</v>
      </c>
      <c r="C66" s="26"/>
      <c r="D66" s="106">
        <v>45903</v>
      </c>
      <c r="E66" s="9"/>
      <c r="F66" s="25">
        <f t="shared" si="5"/>
        <v>31694423.857142858</v>
      </c>
      <c r="G66" s="25">
        <f t="shared" si="7"/>
        <v>2609024270.1428576</v>
      </c>
      <c r="H66" s="111"/>
    </row>
    <row r="67" spans="1:8" x14ac:dyDescent="0.25">
      <c r="A67" s="9"/>
      <c r="B67" s="26">
        <f t="shared" si="6"/>
        <v>7</v>
      </c>
      <c r="C67" s="26"/>
      <c r="D67" s="106">
        <v>45904</v>
      </c>
      <c r="E67" s="9"/>
      <c r="F67" s="25">
        <f t="shared" si="5"/>
        <v>31694423.857142858</v>
      </c>
      <c r="G67" s="25">
        <f t="shared" si="7"/>
        <v>2640718694.0000005</v>
      </c>
      <c r="H67" s="111"/>
    </row>
    <row r="68" spans="1:8" x14ac:dyDescent="0.25">
      <c r="A68" s="9"/>
      <c r="B68" s="26">
        <f t="shared" si="6"/>
        <v>8</v>
      </c>
      <c r="C68" s="26"/>
      <c r="D68" s="106">
        <v>45905</v>
      </c>
      <c r="E68" s="9"/>
      <c r="F68" s="25">
        <f t="shared" si="5"/>
        <v>31694423.857142858</v>
      </c>
      <c r="G68" s="25">
        <f t="shared" si="7"/>
        <v>2672413117.8571434</v>
      </c>
      <c r="H68" s="111"/>
    </row>
    <row r="69" spans="1:8" x14ac:dyDescent="0.25">
      <c r="A69" s="9"/>
      <c r="B69" s="26">
        <f t="shared" si="6"/>
        <v>9</v>
      </c>
      <c r="C69" s="26"/>
      <c r="D69" s="106">
        <v>45906</v>
      </c>
      <c r="E69" s="9"/>
      <c r="F69" s="25">
        <f t="shared" si="5"/>
        <v>31694423.857142858</v>
      </c>
      <c r="G69" s="25">
        <f t="shared" si="7"/>
        <v>2704107541.7142863</v>
      </c>
      <c r="H69" s="111"/>
    </row>
    <row r="70" spans="1:8" x14ac:dyDescent="0.25">
      <c r="A70" s="9"/>
      <c r="B70" s="26">
        <f t="shared" si="6"/>
        <v>10</v>
      </c>
      <c r="C70" s="26"/>
      <c r="D70" s="106">
        <v>45907</v>
      </c>
      <c r="E70" s="9"/>
      <c r="F70" s="25">
        <f t="shared" si="5"/>
        <v>31694423.857142858</v>
      </c>
      <c r="G70" s="25">
        <f t="shared" si="7"/>
        <v>2735801965.5714293</v>
      </c>
      <c r="H70" s="111"/>
    </row>
    <row r="71" spans="1:8" x14ac:dyDescent="0.25">
      <c r="A71" s="9"/>
      <c r="B71" s="26">
        <f t="shared" si="6"/>
        <v>11</v>
      </c>
      <c r="C71" s="26"/>
      <c r="D71" s="106">
        <v>45908</v>
      </c>
      <c r="E71" s="9"/>
      <c r="F71" s="25">
        <f t="shared" si="5"/>
        <v>31694423.857142858</v>
      </c>
      <c r="G71" s="25">
        <f t="shared" si="7"/>
        <v>2767496389.4285722</v>
      </c>
      <c r="H71" s="111"/>
    </row>
    <row r="72" spans="1:8" x14ac:dyDescent="0.25">
      <c r="A72" s="9"/>
      <c r="B72" s="26">
        <f t="shared" si="6"/>
        <v>12</v>
      </c>
      <c r="C72" s="26"/>
      <c r="D72" s="106">
        <v>45909</v>
      </c>
      <c r="E72" s="9"/>
      <c r="F72" s="25">
        <f t="shared" si="5"/>
        <v>31694423.857142858</v>
      </c>
      <c r="G72" s="25">
        <f t="shared" si="7"/>
        <v>2799190813.2857151</v>
      </c>
      <c r="H72" s="111"/>
    </row>
    <row r="73" spans="1:8" x14ac:dyDescent="0.25">
      <c r="A73" s="9"/>
      <c r="B73" s="26">
        <f t="shared" si="6"/>
        <v>13</v>
      </c>
      <c r="C73" s="26"/>
      <c r="D73" s="106">
        <v>45910</v>
      </c>
      <c r="E73" s="9"/>
      <c r="F73" s="25">
        <f t="shared" si="5"/>
        <v>31694423.857142858</v>
      </c>
      <c r="G73" s="25">
        <f t="shared" si="7"/>
        <v>2830885237.142858</v>
      </c>
      <c r="H73" s="111"/>
    </row>
    <row r="74" spans="1:8" x14ac:dyDescent="0.25">
      <c r="A74" s="9"/>
      <c r="B74" s="26">
        <f t="shared" si="6"/>
        <v>14</v>
      </c>
      <c r="C74" s="26"/>
      <c r="D74" s="106">
        <v>45911</v>
      </c>
      <c r="E74" s="9"/>
      <c r="F74" s="25">
        <f t="shared" si="5"/>
        <v>31694423.857142858</v>
      </c>
      <c r="G74" s="25">
        <f t="shared" si="7"/>
        <v>2862579661.000001</v>
      </c>
      <c r="H74" s="111"/>
    </row>
    <row r="75" spans="1:8" x14ac:dyDescent="0.25">
      <c r="A75" s="9"/>
      <c r="B75" s="26">
        <f t="shared" si="6"/>
        <v>15</v>
      </c>
      <c r="C75" s="26"/>
      <c r="D75" s="106">
        <v>45912</v>
      </c>
      <c r="E75" s="9"/>
      <c r="F75" s="25">
        <f t="shared" si="5"/>
        <v>31694423.857142858</v>
      </c>
      <c r="G75" s="25">
        <f t="shared" si="7"/>
        <v>2894274084.8571439</v>
      </c>
      <c r="H75" s="111"/>
    </row>
    <row r="76" spans="1:8" x14ac:dyDescent="0.25">
      <c r="A76" s="9"/>
      <c r="B76" s="26">
        <f t="shared" si="6"/>
        <v>16</v>
      </c>
      <c r="C76" s="26"/>
      <c r="D76" s="106">
        <v>45913</v>
      </c>
      <c r="E76" s="9"/>
      <c r="F76" s="25">
        <f t="shared" si="5"/>
        <v>31694423.857142858</v>
      </c>
      <c r="G76" s="25">
        <f t="shared" si="7"/>
        <v>2925968508.7142868</v>
      </c>
      <c r="H76" s="111"/>
    </row>
    <row r="77" spans="1:8" x14ac:dyDescent="0.25">
      <c r="A77" s="9"/>
      <c r="B77" s="26">
        <f t="shared" si="6"/>
        <v>17</v>
      </c>
      <c r="C77" s="26"/>
      <c r="D77" s="106">
        <v>45914</v>
      </c>
      <c r="E77" s="9"/>
      <c r="F77" s="25">
        <f t="shared" si="5"/>
        <v>31694423.857142858</v>
      </c>
      <c r="G77" s="25">
        <f t="shared" si="7"/>
        <v>2957662932.5714297</v>
      </c>
      <c r="H77" s="111"/>
    </row>
    <row r="78" spans="1:8" x14ac:dyDescent="0.25">
      <c r="A78" s="9"/>
      <c r="B78" s="26">
        <f t="shared" si="6"/>
        <v>18</v>
      </c>
      <c r="C78" s="26"/>
      <c r="D78" s="106">
        <v>45915</v>
      </c>
      <c r="E78" s="9"/>
      <c r="F78" s="25">
        <f t="shared" si="5"/>
        <v>31694423.857142858</v>
      </c>
      <c r="G78" s="25">
        <f t="shared" si="7"/>
        <v>2989357356.4285727</v>
      </c>
      <c r="H78" s="111"/>
    </row>
    <row r="79" spans="1:8" x14ac:dyDescent="0.25">
      <c r="A79" s="9"/>
      <c r="B79" s="26">
        <f t="shared" si="6"/>
        <v>19</v>
      </c>
      <c r="C79" s="26"/>
      <c r="D79" s="106">
        <v>45916</v>
      </c>
      <c r="E79" s="9"/>
      <c r="F79" s="25">
        <f t="shared" si="5"/>
        <v>31694423.857142858</v>
      </c>
      <c r="G79" s="25">
        <f t="shared" si="7"/>
        <v>3021051780.2857156</v>
      </c>
      <c r="H79" s="111"/>
    </row>
    <row r="80" spans="1:8" x14ac:dyDescent="0.25">
      <c r="A80" s="9"/>
      <c r="B80" s="26">
        <f t="shared" si="6"/>
        <v>20</v>
      </c>
      <c r="C80" s="26"/>
      <c r="D80" s="106">
        <v>45917</v>
      </c>
      <c r="E80" s="9"/>
      <c r="F80" s="25">
        <f t="shared" si="5"/>
        <v>31694423.857142858</v>
      </c>
      <c r="G80" s="25">
        <f t="shared" si="7"/>
        <v>3052746204.1428585</v>
      </c>
      <c r="H80" s="111"/>
    </row>
    <row r="81" spans="1:8" x14ac:dyDescent="0.25">
      <c r="A81" s="9"/>
      <c r="B81" s="26">
        <f t="shared" si="6"/>
        <v>21</v>
      </c>
      <c r="C81" s="26"/>
      <c r="D81" s="106">
        <v>45918</v>
      </c>
      <c r="E81" s="9"/>
      <c r="F81" s="25">
        <f t="shared" si="5"/>
        <v>31694423.857142858</v>
      </c>
      <c r="G81" s="25">
        <f t="shared" si="7"/>
        <v>3084440628.0000014</v>
      </c>
      <c r="H81" s="111"/>
    </row>
    <row r="82" spans="1:8" x14ac:dyDescent="0.25">
      <c r="A82" s="9"/>
      <c r="B82" s="26">
        <f t="shared" si="6"/>
        <v>22</v>
      </c>
      <c r="C82" s="26"/>
      <c r="D82" s="106">
        <v>45919</v>
      </c>
      <c r="E82" s="9"/>
      <c r="F82" s="25">
        <f t="shared" si="5"/>
        <v>31694423.857142858</v>
      </c>
      <c r="G82" s="25">
        <f t="shared" si="7"/>
        <v>3116135051.8571444</v>
      </c>
      <c r="H82" s="111"/>
    </row>
    <row r="83" spans="1:8" x14ac:dyDescent="0.25">
      <c r="A83" s="9"/>
      <c r="B83" s="26">
        <f t="shared" si="6"/>
        <v>23</v>
      </c>
      <c r="C83" s="26"/>
      <c r="D83" s="106">
        <v>45920</v>
      </c>
      <c r="E83" s="9"/>
      <c r="F83" s="25">
        <f t="shared" si="5"/>
        <v>31694423.857142858</v>
      </c>
      <c r="G83" s="25">
        <f t="shared" si="7"/>
        <v>3147829475.7142873</v>
      </c>
      <c r="H83" s="111"/>
    </row>
    <row r="84" spans="1:8" x14ac:dyDescent="0.25">
      <c r="A84" s="9"/>
      <c r="B84" s="26">
        <f t="shared" si="6"/>
        <v>24</v>
      </c>
      <c r="C84" s="26"/>
      <c r="D84" s="106">
        <v>45921</v>
      </c>
      <c r="E84" s="9"/>
      <c r="F84" s="25">
        <f t="shared" si="5"/>
        <v>31694423.857142858</v>
      </c>
      <c r="G84" s="25">
        <f t="shared" si="7"/>
        <v>3179523899.5714302</v>
      </c>
      <c r="H84" s="111"/>
    </row>
    <row r="85" spans="1:8" x14ac:dyDescent="0.25">
      <c r="A85" s="9"/>
      <c r="B85" s="26">
        <f t="shared" si="6"/>
        <v>25</v>
      </c>
      <c r="C85" s="26"/>
      <c r="D85" s="106">
        <v>45922</v>
      </c>
      <c r="E85" s="9"/>
      <c r="F85" s="25">
        <f t="shared" si="5"/>
        <v>31694423.857142858</v>
      </c>
      <c r="G85" s="25">
        <f t="shared" si="7"/>
        <v>3211218323.4285731</v>
      </c>
      <c r="H85" s="111"/>
    </row>
    <row r="86" spans="1:8" x14ac:dyDescent="0.25">
      <c r="A86" s="9"/>
      <c r="B86" s="26">
        <f t="shared" si="6"/>
        <v>26</v>
      </c>
      <c r="C86" s="26"/>
      <c r="D86" s="106">
        <v>45923</v>
      </c>
      <c r="E86" s="9"/>
      <c r="F86" s="25">
        <f t="shared" si="5"/>
        <v>31694423.857142858</v>
      </c>
      <c r="G86" s="25">
        <f t="shared" si="7"/>
        <v>3242912747.2857161</v>
      </c>
      <c r="H86" s="111"/>
    </row>
    <row r="87" spans="1:8" x14ac:dyDescent="0.25">
      <c r="A87" s="9"/>
      <c r="B87" s="26">
        <f t="shared" si="6"/>
        <v>27</v>
      </c>
      <c r="C87" s="26"/>
      <c r="D87" s="106">
        <v>45924</v>
      </c>
      <c r="E87" s="9"/>
      <c r="F87" s="25">
        <f t="shared" si="5"/>
        <v>31694423.857142858</v>
      </c>
      <c r="G87" s="25">
        <f t="shared" si="7"/>
        <v>3274607171.142859</v>
      </c>
      <c r="H87" s="111"/>
    </row>
    <row r="88" spans="1:8" x14ac:dyDescent="0.25">
      <c r="A88" s="9"/>
      <c r="B88" s="74">
        <f>B87+1</f>
        <v>28</v>
      </c>
      <c r="C88" s="26">
        <f>MAX($B$61:$B$88)</f>
        <v>28</v>
      </c>
      <c r="D88" s="108">
        <v>45925</v>
      </c>
      <c r="E88" s="109">
        <f>'PSEA PASBO &amp; PDE'!E25</f>
        <v>887443868</v>
      </c>
      <c r="F88" s="109">
        <f t="shared" si="5"/>
        <v>31694423.857142858</v>
      </c>
      <c r="G88" s="109">
        <f t="shared" si="7"/>
        <v>3306301595.0000019</v>
      </c>
      <c r="H88" s="112">
        <f>'PSEA PASBO &amp; PDE'!E26</f>
        <v>3306301595</v>
      </c>
    </row>
    <row r="89" spans="1:8" x14ac:dyDescent="0.25">
      <c r="A89" s="9"/>
      <c r="B89" s="26">
        <v>1</v>
      </c>
      <c r="D89" s="106">
        <v>45926</v>
      </c>
      <c r="E89" s="9"/>
      <c r="F89" s="25">
        <f t="shared" ref="F89:F123" si="8">$E$123/$C$123</f>
        <v>57448229.628571428</v>
      </c>
      <c r="G89" s="25">
        <f>G88+F89</f>
        <v>3363749824.6285734</v>
      </c>
      <c r="H89" s="111"/>
    </row>
    <row r="90" spans="1:8" x14ac:dyDescent="0.25">
      <c r="A90" s="9"/>
      <c r="B90" s="26">
        <f t="shared" ref="B90:B122" si="9">B89+1</f>
        <v>2</v>
      </c>
      <c r="C90" s="26"/>
      <c r="D90" s="106">
        <v>45927</v>
      </c>
      <c r="E90" s="9"/>
      <c r="F90" s="25">
        <f t="shared" si="8"/>
        <v>57448229.628571428</v>
      </c>
      <c r="G90" s="25">
        <f t="shared" ref="G90:G123" si="10">G89+F90</f>
        <v>3421198054.2571449</v>
      </c>
      <c r="H90" s="111"/>
    </row>
    <row r="91" spans="1:8" x14ac:dyDescent="0.25">
      <c r="A91" s="9"/>
      <c r="B91" s="26">
        <f t="shared" si="9"/>
        <v>3</v>
      </c>
      <c r="C91" s="26"/>
      <c r="D91" s="106">
        <v>45928</v>
      </c>
      <c r="E91" s="9"/>
      <c r="F91" s="25">
        <f t="shared" si="8"/>
        <v>57448229.628571428</v>
      </c>
      <c r="G91" s="25">
        <f t="shared" si="10"/>
        <v>3478646283.8857164</v>
      </c>
      <c r="H91" s="111"/>
    </row>
    <row r="92" spans="1:8" x14ac:dyDescent="0.25">
      <c r="A92" s="9"/>
      <c r="B92" s="26">
        <f t="shared" si="9"/>
        <v>4</v>
      </c>
      <c r="C92" s="26"/>
      <c r="D92" s="106">
        <v>45929</v>
      </c>
      <c r="E92" s="9"/>
      <c r="F92" s="25">
        <f t="shared" si="8"/>
        <v>57448229.628571428</v>
      </c>
      <c r="G92" s="25">
        <f t="shared" si="10"/>
        <v>3536094513.5142879</v>
      </c>
      <c r="H92" s="111"/>
    </row>
    <row r="93" spans="1:8" x14ac:dyDescent="0.25">
      <c r="A93" s="9"/>
      <c r="B93" s="26">
        <f t="shared" si="9"/>
        <v>5</v>
      </c>
      <c r="C93" s="26"/>
      <c r="D93" s="106">
        <v>45930</v>
      </c>
      <c r="E93" s="9"/>
      <c r="F93" s="25">
        <f t="shared" si="8"/>
        <v>57448229.628571428</v>
      </c>
      <c r="G93" s="25">
        <f t="shared" si="10"/>
        <v>3593542743.1428595</v>
      </c>
      <c r="H93" s="111"/>
    </row>
    <row r="94" spans="1:8" x14ac:dyDescent="0.25">
      <c r="A94" s="9"/>
      <c r="B94" s="26">
        <f t="shared" si="9"/>
        <v>6</v>
      </c>
      <c r="C94" s="26"/>
      <c r="D94" s="106">
        <v>45931</v>
      </c>
      <c r="E94" s="9"/>
      <c r="F94" s="25">
        <f t="shared" si="8"/>
        <v>57448229.628571428</v>
      </c>
      <c r="G94" s="25">
        <f t="shared" si="10"/>
        <v>3650990972.771431</v>
      </c>
      <c r="H94" s="111"/>
    </row>
    <row r="95" spans="1:8" x14ac:dyDescent="0.25">
      <c r="A95" s="9"/>
      <c r="B95" s="26">
        <f t="shared" si="9"/>
        <v>7</v>
      </c>
      <c r="C95" s="26"/>
      <c r="D95" s="106">
        <v>45932</v>
      </c>
      <c r="E95" s="9"/>
      <c r="F95" s="25">
        <f t="shared" si="8"/>
        <v>57448229.628571428</v>
      </c>
      <c r="G95" s="25">
        <f t="shared" si="10"/>
        <v>3708439202.4000025</v>
      </c>
      <c r="H95" s="111"/>
    </row>
    <row r="96" spans="1:8" x14ac:dyDescent="0.25">
      <c r="A96" s="9"/>
      <c r="B96" s="26">
        <f t="shared" si="9"/>
        <v>8</v>
      </c>
      <c r="C96" s="26"/>
      <c r="D96" s="106">
        <v>45933</v>
      </c>
      <c r="E96" s="9"/>
      <c r="F96" s="25">
        <f t="shared" si="8"/>
        <v>57448229.628571428</v>
      </c>
      <c r="G96" s="25">
        <f t="shared" si="10"/>
        <v>3765887432.028574</v>
      </c>
      <c r="H96" s="111"/>
    </row>
    <row r="97" spans="1:8" x14ac:dyDescent="0.25">
      <c r="A97" s="9"/>
      <c r="B97" s="26">
        <f t="shared" si="9"/>
        <v>9</v>
      </c>
      <c r="C97" s="26"/>
      <c r="D97" s="106">
        <v>45934</v>
      </c>
      <c r="E97" s="9"/>
      <c r="F97" s="25">
        <f t="shared" si="8"/>
        <v>57448229.628571428</v>
      </c>
      <c r="G97" s="25">
        <f t="shared" si="10"/>
        <v>3823335661.6571455</v>
      </c>
      <c r="H97" s="111"/>
    </row>
    <row r="98" spans="1:8" x14ac:dyDescent="0.25">
      <c r="A98" s="9"/>
      <c r="B98" s="26">
        <f t="shared" si="9"/>
        <v>10</v>
      </c>
      <c r="C98" s="26"/>
      <c r="D98" s="106">
        <v>45935</v>
      </c>
      <c r="E98" s="9"/>
      <c r="F98" s="25">
        <f t="shared" si="8"/>
        <v>57448229.628571428</v>
      </c>
      <c r="G98" s="25">
        <f t="shared" si="10"/>
        <v>3880783891.285717</v>
      </c>
      <c r="H98" s="111"/>
    </row>
    <row r="99" spans="1:8" x14ac:dyDescent="0.25">
      <c r="A99" s="9"/>
      <c r="B99" s="26">
        <f t="shared" si="9"/>
        <v>11</v>
      </c>
      <c r="C99" s="26"/>
      <c r="D99" s="106">
        <v>45936</v>
      </c>
      <c r="E99" s="9"/>
      <c r="F99" s="25">
        <f t="shared" si="8"/>
        <v>57448229.628571428</v>
      </c>
      <c r="G99" s="25">
        <f t="shared" si="10"/>
        <v>3938232120.9142885</v>
      </c>
      <c r="H99" s="111"/>
    </row>
    <row r="100" spans="1:8" x14ac:dyDescent="0.25">
      <c r="A100" s="9"/>
      <c r="B100" s="26">
        <f t="shared" si="9"/>
        <v>12</v>
      </c>
      <c r="C100" s="26"/>
      <c r="D100" s="106">
        <v>45937</v>
      </c>
      <c r="E100" s="9"/>
      <c r="F100" s="25">
        <f t="shared" si="8"/>
        <v>57448229.628571428</v>
      </c>
      <c r="G100" s="25">
        <f t="shared" si="10"/>
        <v>3995680350.54286</v>
      </c>
      <c r="H100" s="111"/>
    </row>
    <row r="101" spans="1:8" x14ac:dyDescent="0.25">
      <c r="A101" s="9"/>
      <c r="B101" s="26">
        <f t="shared" si="9"/>
        <v>13</v>
      </c>
      <c r="C101" s="26"/>
      <c r="D101" s="106">
        <v>45938</v>
      </c>
      <c r="E101" s="9"/>
      <c r="F101" s="25">
        <f t="shared" si="8"/>
        <v>57448229.628571428</v>
      </c>
      <c r="G101" s="25">
        <f t="shared" si="10"/>
        <v>4053128580.1714315</v>
      </c>
      <c r="H101" s="111"/>
    </row>
    <row r="102" spans="1:8" x14ac:dyDescent="0.25">
      <c r="A102" s="9"/>
      <c r="B102" s="26">
        <f t="shared" si="9"/>
        <v>14</v>
      </c>
      <c r="C102" s="26"/>
      <c r="D102" s="106">
        <v>45939</v>
      </c>
      <c r="E102" s="9"/>
      <c r="F102" s="25">
        <f t="shared" si="8"/>
        <v>57448229.628571428</v>
      </c>
      <c r="G102" s="25">
        <f t="shared" si="10"/>
        <v>4110576809.8000031</v>
      </c>
      <c r="H102" s="111"/>
    </row>
    <row r="103" spans="1:8" x14ac:dyDescent="0.25">
      <c r="A103" s="9"/>
      <c r="B103" s="26">
        <f t="shared" si="9"/>
        <v>15</v>
      </c>
      <c r="C103" s="26"/>
      <c r="D103" s="106">
        <v>45940</v>
      </c>
      <c r="E103" s="9"/>
      <c r="F103" s="25">
        <f t="shared" si="8"/>
        <v>57448229.628571428</v>
      </c>
      <c r="G103" s="25">
        <f t="shared" si="10"/>
        <v>4168025039.4285746</v>
      </c>
      <c r="H103" s="111"/>
    </row>
    <row r="104" spans="1:8" x14ac:dyDescent="0.25">
      <c r="A104" s="9"/>
      <c r="B104" s="26">
        <f t="shared" si="9"/>
        <v>16</v>
      </c>
      <c r="C104" s="26"/>
      <c r="D104" s="106">
        <v>45941</v>
      </c>
      <c r="E104" s="9"/>
      <c r="F104" s="25">
        <f t="shared" si="8"/>
        <v>57448229.628571428</v>
      </c>
      <c r="G104" s="25">
        <f t="shared" si="10"/>
        <v>4225473269.0571461</v>
      </c>
      <c r="H104" s="111"/>
    </row>
    <row r="105" spans="1:8" x14ac:dyDescent="0.25">
      <c r="A105" s="9"/>
      <c r="B105" s="26">
        <f t="shared" si="9"/>
        <v>17</v>
      </c>
      <c r="C105" s="26"/>
      <c r="D105" s="106">
        <v>45942</v>
      </c>
      <c r="E105" s="9"/>
      <c r="F105" s="25">
        <f t="shared" si="8"/>
        <v>57448229.628571428</v>
      </c>
      <c r="G105" s="25">
        <f t="shared" si="10"/>
        <v>4282921498.6857176</v>
      </c>
      <c r="H105" s="111"/>
    </row>
    <row r="106" spans="1:8" x14ac:dyDescent="0.25">
      <c r="A106" s="9"/>
      <c r="B106" s="26">
        <f t="shared" si="9"/>
        <v>18</v>
      </c>
      <c r="C106" s="26"/>
      <c r="D106" s="106">
        <v>45943</v>
      </c>
      <c r="E106" s="9"/>
      <c r="F106" s="25">
        <f t="shared" si="8"/>
        <v>57448229.628571428</v>
      </c>
      <c r="G106" s="25">
        <f t="shared" si="10"/>
        <v>4340369728.3142891</v>
      </c>
      <c r="H106" s="111"/>
    </row>
    <row r="107" spans="1:8" x14ac:dyDescent="0.25">
      <c r="A107" s="9"/>
      <c r="B107" s="26">
        <f t="shared" si="9"/>
        <v>19</v>
      </c>
      <c r="C107" s="26"/>
      <c r="D107" s="106">
        <v>45944</v>
      </c>
      <c r="E107" s="9"/>
      <c r="F107" s="25">
        <f t="shared" si="8"/>
        <v>57448229.628571428</v>
      </c>
      <c r="G107" s="25">
        <f t="shared" si="10"/>
        <v>4397817957.9428606</v>
      </c>
      <c r="H107" s="111"/>
    </row>
    <row r="108" spans="1:8" x14ac:dyDescent="0.25">
      <c r="A108" s="9"/>
      <c r="B108" s="26">
        <f t="shared" si="9"/>
        <v>20</v>
      </c>
      <c r="C108" s="26"/>
      <c r="D108" s="106">
        <v>45945</v>
      </c>
      <c r="E108" s="9"/>
      <c r="F108" s="25">
        <f t="shared" si="8"/>
        <v>57448229.628571428</v>
      </c>
      <c r="G108" s="25">
        <f t="shared" si="10"/>
        <v>4455266187.5714321</v>
      </c>
      <c r="H108" s="111"/>
    </row>
    <row r="109" spans="1:8" x14ac:dyDescent="0.25">
      <c r="A109" s="9"/>
      <c r="B109" s="26">
        <f t="shared" si="9"/>
        <v>21</v>
      </c>
      <c r="C109" s="26"/>
      <c r="D109" s="106">
        <v>45946</v>
      </c>
      <c r="E109" s="9"/>
      <c r="F109" s="25">
        <f t="shared" si="8"/>
        <v>57448229.628571428</v>
      </c>
      <c r="G109" s="25">
        <f t="shared" si="10"/>
        <v>4512714417.2000036</v>
      </c>
      <c r="H109" s="111"/>
    </row>
    <row r="110" spans="1:8" x14ac:dyDescent="0.25">
      <c r="A110" s="9"/>
      <c r="B110" s="26">
        <f t="shared" si="9"/>
        <v>22</v>
      </c>
      <c r="C110" s="26"/>
      <c r="D110" s="106">
        <v>45947</v>
      </c>
      <c r="E110" s="9"/>
      <c r="F110" s="25">
        <f t="shared" si="8"/>
        <v>57448229.628571428</v>
      </c>
      <c r="G110" s="25">
        <f t="shared" si="10"/>
        <v>4570162646.8285751</v>
      </c>
      <c r="H110" s="111"/>
    </row>
    <row r="111" spans="1:8" x14ac:dyDescent="0.25">
      <c r="A111" s="9"/>
      <c r="B111" s="26">
        <f t="shared" si="9"/>
        <v>23</v>
      </c>
      <c r="C111" s="26"/>
      <c r="D111" s="106">
        <v>45948</v>
      </c>
      <c r="E111" s="9"/>
      <c r="F111" s="25">
        <f t="shared" si="8"/>
        <v>57448229.628571428</v>
      </c>
      <c r="G111" s="25">
        <f t="shared" si="10"/>
        <v>4627610876.4571466</v>
      </c>
      <c r="H111" s="111"/>
    </row>
    <row r="112" spans="1:8" x14ac:dyDescent="0.25">
      <c r="A112" s="9"/>
      <c r="B112" s="26">
        <f t="shared" si="9"/>
        <v>24</v>
      </c>
      <c r="C112" s="26"/>
      <c r="D112" s="106">
        <v>45949</v>
      </c>
      <c r="E112" s="9"/>
      <c r="F112" s="25">
        <f t="shared" si="8"/>
        <v>57448229.628571428</v>
      </c>
      <c r="G112" s="25">
        <f t="shared" si="10"/>
        <v>4685059106.0857182</v>
      </c>
      <c r="H112" s="111"/>
    </row>
    <row r="113" spans="1:8" x14ac:dyDescent="0.25">
      <c r="A113" s="9"/>
      <c r="B113" s="26">
        <f t="shared" si="9"/>
        <v>25</v>
      </c>
      <c r="C113" s="26"/>
      <c r="D113" s="106">
        <v>45950</v>
      </c>
      <c r="E113" s="9"/>
      <c r="F113" s="25">
        <f t="shared" si="8"/>
        <v>57448229.628571428</v>
      </c>
      <c r="G113" s="25">
        <f t="shared" si="10"/>
        <v>4742507335.7142897</v>
      </c>
      <c r="H113" s="111"/>
    </row>
    <row r="114" spans="1:8" x14ac:dyDescent="0.25">
      <c r="A114" s="9"/>
      <c r="B114" s="26">
        <f t="shared" si="9"/>
        <v>26</v>
      </c>
      <c r="C114" s="26"/>
      <c r="D114" s="106">
        <v>45951</v>
      </c>
      <c r="E114" s="9"/>
      <c r="F114" s="25">
        <f t="shared" si="8"/>
        <v>57448229.628571428</v>
      </c>
      <c r="G114" s="25">
        <f t="shared" si="10"/>
        <v>4799955565.3428612</v>
      </c>
      <c r="H114" s="111"/>
    </row>
    <row r="115" spans="1:8" x14ac:dyDescent="0.25">
      <c r="A115" s="9"/>
      <c r="B115" s="26">
        <f t="shared" si="9"/>
        <v>27</v>
      </c>
      <c r="C115" s="26"/>
      <c r="D115" s="106">
        <v>45952</v>
      </c>
      <c r="E115" s="9"/>
      <c r="F115" s="25">
        <f t="shared" si="8"/>
        <v>57448229.628571428</v>
      </c>
      <c r="G115" s="25">
        <f t="shared" si="10"/>
        <v>4857403794.9714327</v>
      </c>
      <c r="H115" s="111"/>
    </row>
    <row r="116" spans="1:8" x14ac:dyDescent="0.25">
      <c r="A116" s="9"/>
      <c r="B116" s="26">
        <f t="shared" si="9"/>
        <v>28</v>
      </c>
      <c r="C116" s="26"/>
      <c r="D116" s="106">
        <v>45953</v>
      </c>
      <c r="E116" s="9"/>
      <c r="F116" s="25">
        <f t="shared" si="8"/>
        <v>57448229.628571428</v>
      </c>
      <c r="G116" s="25">
        <f t="shared" si="10"/>
        <v>4914852024.6000042</v>
      </c>
      <c r="H116" s="111"/>
    </row>
    <row r="117" spans="1:8" x14ac:dyDescent="0.25">
      <c r="A117" s="9"/>
      <c r="B117" s="26">
        <f t="shared" si="9"/>
        <v>29</v>
      </c>
      <c r="C117" s="26"/>
      <c r="D117" s="106">
        <v>45954</v>
      </c>
      <c r="E117" s="9"/>
      <c r="F117" s="25">
        <f t="shared" si="8"/>
        <v>57448229.628571428</v>
      </c>
      <c r="G117" s="25">
        <f t="shared" si="10"/>
        <v>4972300254.2285757</v>
      </c>
      <c r="H117" s="111"/>
    </row>
    <row r="118" spans="1:8" x14ac:dyDescent="0.25">
      <c r="A118" s="9"/>
      <c r="B118" s="26">
        <f t="shared" si="9"/>
        <v>30</v>
      </c>
      <c r="C118" s="26"/>
      <c r="D118" s="106">
        <v>45955</v>
      </c>
      <c r="E118" s="9"/>
      <c r="F118" s="25">
        <f t="shared" si="8"/>
        <v>57448229.628571428</v>
      </c>
      <c r="G118" s="25">
        <f t="shared" si="10"/>
        <v>5029748483.8571472</v>
      </c>
      <c r="H118" s="111"/>
    </row>
    <row r="119" spans="1:8" x14ac:dyDescent="0.25">
      <c r="A119" s="9"/>
      <c r="B119" s="26">
        <f t="shared" si="9"/>
        <v>31</v>
      </c>
      <c r="C119" s="26"/>
      <c r="D119" s="106">
        <v>45956</v>
      </c>
      <c r="E119" s="9"/>
      <c r="F119" s="25">
        <f t="shared" si="8"/>
        <v>57448229.628571428</v>
      </c>
      <c r="G119" s="25">
        <f t="shared" si="10"/>
        <v>5087196713.4857187</v>
      </c>
      <c r="H119" s="111"/>
    </row>
    <row r="120" spans="1:8" x14ac:dyDescent="0.25">
      <c r="A120" s="9"/>
      <c r="B120" s="26">
        <f t="shared" si="9"/>
        <v>32</v>
      </c>
      <c r="C120" s="26"/>
      <c r="D120" s="106">
        <v>45957</v>
      </c>
      <c r="E120" s="9"/>
      <c r="F120" s="25">
        <f t="shared" si="8"/>
        <v>57448229.628571428</v>
      </c>
      <c r="G120" s="25">
        <f t="shared" si="10"/>
        <v>5144644943.1142902</v>
      </c>
      <c r="H120" s="111"/>
    </row>
    <row r="121" spans="1:8" x14ac:dyDescent="0.25">
      <c r="A121" s="9"/>
      <c r="B121" s="26">
        <f t="shared" si="9"/>
        <v>33</v>
      </c>
      <c r="C121" s="26"/>
      <c r="D121" s="106">
        <v>45958</v>
      </c>
      <c r="E121" s="9"/>
      <c r="F121" s="25">
        <f t="shared" si="8"/>
        <v>57448229.628571428</v>
      </c>
      <c r="G121" s="25">
        <f t="shared" si="10"/>
        <v>5202093172.7428617</v>
      </c>
      <c r="H121" s="111"/>
    </row>
    <row r="122" spans="1:8" x14ac:dyDescent="0.25">
      <c r="A122" s="9"/>
      <c r="B122" s="26">
        <f t="shared" si="9"/>
        <v>34</v>
      </c>
      <c r="C122" s="26"/>
      <c r="D122" s="106">
        <v>45959</v>
      </c>
      <c r="E122" s="9"/>
      <c r="F122" s="25">
        <f t="shared" si="8"/>
        <v>57448229.628571428</v>
      </c>
      <c r="G122" s="25">
        <f t="shared" si="10"/>
        <v>5259541402.3714333</v>
      </c>
      <c r="H122" s="111"/>
    </row>
    <row r="123" spans="1:8" x14ac:dyDescent="0.25">
      <c r="A123" s="9"/>
      <c r="B123" s="74">
        <f>B122+1</f>
        <v>35</v>
      </c>
      <c r="C123" s="74">
        <f>MAX($B$89:$B$123)</f>
        <v>35</v>
      </c>
      <c r="D123" s="108">
        <v>45960</v>
      </c>
      <c r="E123" s="109">
        <f>'PSEA PASBO &amp; PDE'!E33</f>
        <v>2010688037</v>
      </c>
      <c r="F123" s="109">
        <f t="shared" si="8"/>
        <v>57448229.628571428</v>
      </c>
      <c r="G123" s="109">
        <f t="shared" si="10"/>
        <v>5316989632.0000048</v>
      </c>
      <c r="H123" s="112">
        <f>'PSEA PASBO &amp; PDE'!E34</f>
        <v>5316989632</v>
      </c>
    </row>
    <row r="124" spans="1:8" x14ac:dyDescent="0.25">
      <c r="A124" s="9"/>
      <c r="B124" s="26"/>
      <c r="C124" s="26"/>
      <c r="D124" s="106">
        <v>45961</v>
      </c>
      <c r="E124" s="9"/>
      <c r="F124" s="9"/>
      <c r="G124" s="9"/>
      <c r="H124" s="111"/>
    </row>
    <row r="125" spans="1:8" x14ac:dyDescent="0.25">
      <c r="A125" s="9"/>
      <c r="B125" s="26"/>
      <c r="C125" s="26"/>
      <c r="D125" s="106">
        <v>45962</v>
      </c>
      <c r="E125" s="9"/>
      <c r="F125" s="9"/>
      <c r="G125" s="9"/>
      <c r="H125" s="111"/>
    </row>
    <row r="126" spans="1:8" x14ac:dyDescent="0.25">
      <c r="A126" s="9"/>
      <c r="B126" s="26"/>
      <c r="C126" s="26"/>
      <c r="D126" s="106">
        <v>45963</v>
      </c>
      <c r="E126" s="9"/>
      <c r="F126" s="9"/>
      <c r="G126" s="9"/>
      <c r="H126" s="111"/>
    </row>
    <row r="127" spans="1:8" x14ac:dyDescent="0.25">
      <c r="A127" s="9"/>
      <c r="B127" s="26"/>
      <c r="C127" s="26"/>
      <c r="D127" s="106">
        <v>45964</v>
      </c>
      <c r="E127" s="9"/>
      <c r="F127" s="9"/>
      <c r="G127" s="9"/>
      <c r="H127" s="111"/>
    </row>
    <row r="128" spans="1:8" x14ac:dyDescent="0.25">
      <c r="A128" s="9"/>
      <c r="B128" s="26"/>
      <c r="C128" s="26"/>
      <c r="D128" s="106">
        <v>45965</v>
      </c>
      <c r="E128" s="9"/>
      <c r="F128" s="9"/>
      <c r="G128" s="9"/>
      <c r="H128" s="111"/>
    </row>
    <row r="129" spans="1:8" x14ac:dyDescent="0.25">
      <c r="A129" s="9"/>
      <c r="B129" s="26"/>
      <c r="C129" s="26"/>
      <c r="D129" s="106">
        <v>45966</v>
      </c>
      <c r="E129" s="9"/>
      <c r="F129" s="9"/>
      <c r="G129" s="9"/>
      <c r="H129" s="111"/>
    </row>
    <row r="130" spans="1:8" x14ac:dyDescent="0.25">
      <c r="A130" s="9"/>
      <c r="B130" s="26"/>
      <c r="C130" s="26"/>
      <c r="D130" s="106">
        <v>45967</v>
      </c>
      <c r="E130" s="9"/>
      <c r="F130" s="9"/>
      <c r="G130" s="9"/>
      <c r="H130" s="111"/>
    </row>
    <row r="131" spans="1:8" x14ac:dyDescent="0.25">
      <c r="A131" s="9"/>
      <c r="B131" s="26"/>
      <c r="C131" s="26"/>
      <c r="D131" s="106">
        <v>45968</v>
      </c>
      <c r="E131" s="9"/>
      <c r="F131" s="9"/>
      <c r="G131" s="9"/>
      <c r="H131" s="111"/>
    </row>
    <row r="132" spans="1:8" x14ac:dyDescent="0.25">
      <c r="A132" s="9"/>
      <c r="B132" s="26"/>
      <c r="C132" s="26"/>
      <c r="D132" s="106">
        <v>45969</v>
      </c>
      <c r="E132" s="9"/>
      <c r="F132" s="9"/>
      <c r="G132" s="9"/>
      <c r="H132" s="111"/>
    </row>
    <row r="133" spans="1:8" x14ac:dyDescent="0.25">
      <c r="A133" s="9"/>
      <c r="B133" s="26"/>
      <c r="C133" s="26"/>
      <c r="D133" s="106">
        <v>45970</v>
      </c>
      <c r="E133" s="9"/>
      <c r="F133" s="9"/>
      <c r="G133" s="9"/>
      <c r="H133" s="111"/>
    </row>
    <row r="134" spans="1:8" x14ac:dyDescent="0.25">
      <c r="A134" s="9"/>
      <c r="B134" s="26"/>
      <c r="C134" s="26"/>
      <c r="D134" s="106">
        <v>45971</v>
      </c>
      <c r="E134" s="9"/>
      <c r="F134" s="9"/>
      <c r="G134" s="9"/>
      <c r="H134" s="111"/>
    </row>
    <row r="135" spans="1:8" x14ac:dyDescent="0.25">
      <c r="A135" s="9"/>
      <c r="B135" s="26"/>
      <c r="C135" s="26"/>
      <c r="D135" s="106">
        <v>45972</v>
      </c>
      <c r="E135" s="9"/>
      <c r="F135" s="9"/>
      <c r="G135" s="9"/>
      <c r="H135" s="111"/>
    </row>
    <row r="136" spans="1:8" x14ac:dyDescent="0.25">
      <c r="A136" s="9"/>
      <c r="B136" s="26"/>
      <c r="C136" s="26"/>
      <c r="D136" s="106">
        <v>45973</v>
      </c>
      <c r="E136" s="9"/>
      <c r="F136" s="9"/>
      <c r="G136" s="9"/>
      <c r="H136" s="111"/>
    </row>
    <row r="137" spans="1:8" x14ac:dyDescent="0.25">
      <c r="A137" s="9"/>
      <c r="B137" s="26"/>
      <c r="C137" s="26"/>
      <c r="D137" s="106">
        <v>45974</v>
      </c>
      <c r="E137" s="9"/>
      <c r="F137" s="9"/>
      <c r="G137" s="9"/>
      <c r="H137" s="111"/>
    </row>
    <row r="138" spans="1:8" x14ac:dyDescent="0.25">
      <c r="A138" s="9"/>
      <c r="B138" s="26"/>
      <c r="C138" s="26"/>
      <c r="D138" s="106">
        <v>45975</v>
      </c>
      <c r="E138" s="9"/>
      <c r="F138" s="9"/>
      <c r="G138" s="9"/>
      <c r="H138" s="111"/>
    </row>
    <row r="139" spans="1:8" x14ac:dyDescent="0.25">
      <c r="A139" s="9"/>
      <c r="B139" s="26"/>
      <c r="C139" s="26"/>
      <c r="D139" s="106">
        <v>45976</v>
      </c>
      <c r="E139" s="9"/>
      <c r="F139" s="9"/>
      <c r="G139" s="9"/>
      <c r="H139" s="111"/>
    </row>
    <row r="140" spans="1:8" x14ac:dyDescent="0.25">
      <c r="A140" s="9"/>
      <c r="B140" s="26"/>
      <c r="C140" s="26"/>
      <c r="D140" s="106">
        <v>45977</v>
      </c>
      <c r="E140" s="9"/>
      <c r="F140" s="9"/>
      <c r="G140" s="9"/>
      <c r="H140" s="111"/>
    </row>
    <row r="141" spans="1:8" x14ac:dyDescent="0.25">
      <c r="A141" s="9"/>
      <c r="B141" s="26"/>
      <c r="C141" s="26"/>
      <c r="D141" s="106">
        <v>45978</v>
      </c>
      <c r="E141" s="9"/>
      <c r="F141" s="9"/>
      <c r="G141" s="9"/>
      <c r="H141" s="111"/>
    </row>
    <row r="142" spans="1:8" x14ac:dyDescent="0.25">
      <c r="A142" s="9"/>
      <c r="B142" s="26"/>
      <c r="C142" s="26"/>
      <c r="D142" s="106">
        <v>45979</v>
      </c>
      <c r="E142" s="9"/>
      <c r="F142" s="9"/>
      <c r="G142" s="9"/>
      <c r="H142" s="111"/>
    </row>
    <row r="143" spans="1:8" x14ac:dyDescent="0.25">
      <c r="A143" s="9"/>
      <c r="B143" s="26"/>
      <c r="C143" s="26"/>
      <c r="D143" s="106">
        <v>45980</v>
      </c>
      <c r="E143" s="9"/>
      <c r="F143" s="9"/>
      <c r="G143" s="9"/>
      <c r="H143" s="111"/>
    </row>
    <row r="144" spans="1:8" x14ac:dyDescent="0.25">
      <c r="A144" s="9"/>
      <c r="B144" s="26"/>
      <c r="C144" s="26"/>
      <c r="D144" s="106">
        <v>45981</v>
      </c>
      <c r="E144" s="9"/>
      <c r="F144" s="9"/>
      <c r="G144" s="9"/>
      <c r="H144" s="111"/>
    </row>
    <row r="145" spans="1:8" x14ac:dyDescent="0.25">
      <c r="A145" s="9"/>
      <c r="B145" s="26"/>
      <c r="C145" s="26"/>
      <c r="D145" s="106">
        <v>45982</v>
      </c>
      <c r="E145" s="9"/>
      <c r="F145" s="9"/>
      <c r="G145" s="9"/>
      <c r="H145" s="111"/>
    </row>
    <row r="146" spans="1:8" x14ac:dyDescent="0.25">
      <c r="A146" s="9"/>
      <c r="B146" s="26"/>
      <c r="C146" s="26"/>
      <c r="D146" s="106">
        <v>45983</v>
      </c>
      <c r="E146" s="9"/>
      <c r="F146" s="9"/>
      <c r="G146" s="9"/>
      <c r="H146" s="111"/>
    </row>
    <row r="147" spans="1:8" x14ac:dyDescent="0.25">
      <c r="A147" s="9"/>
      <c r="B147" s="26"/>
      <c r="C147" s="26"/>
      <c r="D147" s="106">
        <v>45984</v>
      </c>
      <c r="E147" s="9"/>
      <c r="F147" s="9"/>
      <c r="G147" s="9"/>
      <c r="H147" s="111"/>
    </row>
    <row r="148" spans="1:8" x14ac:dyDescent="0.25">
      <c r="A148" s="9"/>
      <c r="B148" s="26"/>
      <c r="C148" s="26"/>
      <c r="D148" s="106">
        <v>45985</v>
      </c>
      <c r="E148" s="9"/>
      <c r="F148" s="9"/>
      <c r="G148" s="9"/>
      <c r="H148" s="111"/>
    </row>
    <row r="149" spans="1:8" x14ac:dyDescent="0.25">
      <c r="A149" s="9"/>
      <c r="B149" s="26"/>
      <c r="C149" s="26"/>
      <c r="D149" s="106">
        <v>45986</v>
      </c>
      <c r="E149" s="9"/>
      <c r="F149" s="9"/>
      <c r="G149" s="9"/>
      <c r="H149" s="111"/>
    </row>
    <row r="150" spans="1:8" x14ac:dyDescent="0.25">
      <c r="A150" s="9"/>
      <c r="B150" s="26"/>
      <c r="C150" s="26"/>
      <c r="D150" s="106">
        <v>45987</v>
      </c>
      <c r="E150" s="9"/>
      <c r="F150" s="9"/>
      <c r="G150" s="9"/>
      <c r="H150" s="111"/>
    </row>
    <row r="151" spans="1:8" x14ac:dyDescent="0.25">
      <c r="A151" s="9"/>
      <c r="B151" s="26"/>
      <c r="C151" s="26"/>
      <c r="D151" s="106">
        <v>45988</v>
      </c>
      <c r="E151" s="9"/>
      <c r="F151" s="9"/>
      <c r="G151" s="9"/>
      <c r="H151" s="111"/>
    </row>
    <row r="152" spans="1:8" x14ac:dyDescent="0.25">
      <c r="A152" s="9"/>
      <c r="B152" s="26"/>
      <c r="C152" s="26"/>
      <c r="D152" s="106">
        <v>45989</v>
      </c>
      <c r="E152" s="9"/>
      <c r="F152" s="9"/>
      <c r="G152" s="9"/>
      <c r="H152" s="111"/>
    </row>
    <row r="153" spans="1:8" x14ac:dyDescent="0.25">
      <c r="A153" s="9"/>
      <c r="B153" s="26"/>
      <c r="C153" s="26"/>
      <c r="D153" s="106">
        <v>45990</v>
      </c>
      <c r="E153" s="9"/>
      <c r="F153" s="9"/>
      <c r="G153" s="9"/>
      <c r="H153" s="111"/>
    </row>
    <row r="154" spans="1:8" x14ac:dyDescent="0.25">
      <c r="A154" s="9"/>
      <c r="B154" s="26"/>
      <c r="C154" s="26"/>
      <c r="D154" s="106">
        <v>45991</v>
      </c>
      <c r="E154" s="9"/>
      <c r="F154" s="9"/>
      <c r="G154" s="9"/>
      <c r="H154" s="111"/>
    </row>
    <row r="155" spans="1:8" x14ac:dyDescent="0.25">
      <c r="A155" s="9"/>
      <c r="B155" s="26"/>
      <c r="C155" s="26"/>
      <c r="D155" s="106">
        <v>45992</v>
      </c>
      <c r="E155" s="9"/>
      <c r="F155" s="9"/>
      <c r="G155" s="9"/>
      <c r="H155" s="111"/>
    </row>
    <row r="156" spans="1:8" x14ac:dyDescent="0.25">
      <c r="A156" s="9"/>
      <c r="B156" s="26"/>
      <c r="C156" s="26"/>
      <c r="D156" s="106">
        <v>45993</v>
      </c>
      <c r="E156" s="9"/>
      <c r="F156" s="9"/>
      <c r="G156" s="9"/>
      <c r="H156" s="111"/>
    </row>
    <row r="157" spans="1:8" x14ac:dyDescent="0.25">
      <c r="A157" s="9"/>
      <c r="B157" s="26"/>
      <c r="C157" s="26"/>
      <c r="D157" s="106">
        <v>45994</v>
      </c>
      <c r="E157" s="9"/>
      <c r="F157" s="9"/>
      <c r="G157" s="9"/>
      <c r="H157" s="111"/>
    </row>
    <row r="158" spans="1:8" x14ac:dyDescent="0.25">
      <c r="A158" s="9"/>
      <c r="B158" s="26"/>
      <c r="C158" s="26"/>
      <c r="D158" s="106">
        <v>45995</v>
      </c>
      <c r="E158" s="9"/>
      <c r="F158" s="9"/>
      <c r="G158" s="9"/>
      <c r="H158" s="111"/>
    </row>
    <row r="159" spans="1:8" x14ac:dyDescent="0.25">
      <c r="A159" s="9"/>
      <c r="B159" s="26"/>
      <c r="C159" s="26"/>
      <c r="D159" s="106">
        <v>45996</v>
      </c>
      <c r="E159" s="9"/>
      <c r="F159" s="9"/>
      <c r="G159" s="9"/>
      <c r="H159" s="111"/>
    </row>
    <row r="160" spans="1:8" x14ac:dyDescent="0.25">
      <c r="A160" s="9"/>
      <c r="B160" s="26"/>
      <c r="C160" s="26"/>
      <c r="D160" s="106">
        <v>45997</v>
      </c>
      <c r="E160" s="9"/>
      <c r="F160" s="9"/>
      <c r="G160" s="9"/>
      <c r="H160" s="111"/>
    </row>
    <row r="161" spans="1:8" x14ac:dyDescent="0.25">
      <c r="A161" s="9"/>
      <c r="B161" s="26"/>
      <c r="C161" s="26"/>
      <c r="D161" s="106">
        <v>45998</v>
      </c>
      <c r="E161" s="9"/>
      <c r="F161" s="9"/>
      <c r="G161" s="9"/>
      <c r="H161" s="111"/>
    </row>
    <row r="162" spans="1:8" x14ac:dyDescent="0.25">
      <c r="A162" s="9"/>
      <c r="B162" s="26"/>
      <c r="C162" s="26"/>
      <c r="D162" s="106">
        <v>45999</v>
      </c>
      <c r="E162" s="9"/>
      <c r="F162" s="9"/>
      <c r="G162" s="9"/>
      <c r="H162" s="111"/>
    </row>
    <row r="163" spans="1:8" x14ac:dyDescent="0.25">
      <c r="A163" s="9"/>
      <c r="B163" s="26"/>
      <c r="C163" s="26"/>
      <c r="D163" s="106">
        <v>46000</v>
      </c>
      <c r="E163" s="9"/>
      <c r="F163" s="9"/>
      <c r="G163" s="9"/>
      <c r="H163" s="111"/>
    </row>
    <row r="164" spans="1:8" x14ac:dyDescent="0.25">
      <c r="A164" s="9"/>
      <c r="B164" s="26"/>
      <c r="C164" s="26"/>
      <c r="D164" s="106">
        <v>46001</v>
      </c>
      <c r="E164" s="9"/>
      <c r="F164" s="9"/>
      <c r="G164" s="9"/>
      <c r="H164" s="111"/>
    </row>
    <row r="165" spans="1:8" x14ac:dyDescent="0.25">
      <c r="A165" s="9"/>
      <c r="B165" s="26"/>
      <c r="C165" s="26"/>
      <c r="D165" s="106">
        <v>46002</v>
      </c>
      <c r="E165" s="9"/>
      <c r="F165" s="9"/>
      <c r="G165" s="9"/>
      <c r="H165" s="111"/>
    </row>
    <row r="166" spans="1:8" x14ac:dyDescent="0.25">
      <c r="A166" s="9"/>
      <c r="B166" s="26"/>
      <c r="C166" s="26"/>
      <c r="D166" s="106">
        <v>46003</v>
      </c>
      <c r="E166" s="9"/>
      <c r="F166" s="9"/>
      <c r="G166" s="9"/>
      <c r="H166" s="111"/>
    </row>
    <row r="167" spans="1:8" x14ac:dyDescent="0.25">
      <c r="A167" s="9"/>
      <c r="B167" s="26"/>
      <c r="C167" s="26"/>
      <c r="D167" s="106">
        <v>46004</v>
      </c>
      <c r="E167" s="9"/>
      <c r="F167" s="9"/>
      <c r="G167" s="9"/>
      <c r="H167" s="111"/>
    </row>
    <row r="168" spans="1:8" x14ac:dyDescent="0.25">
      <c r="A168" s="9"/>
      <c r="B168" s="26"/>
      <c r="C168" s="26"/>
      <c r="D168" s="106">
        <v>46005</v>
      </c>
      <c r="E168" s="9"/>
      <c r="F168" s="9"/>
      <c r="G168" s="9"/>
      <c r="H168" s="111"/>
    </row>
    <row r="169" spans="1:8" x14ac:dyDescent="0.25">
      <c r="A169" s="9"/>
      <c r="B169" s="26"/>
      <c r="C169" s="26"/>
      <c r="D169" s="106">
        <v>46006</v>
      </c>
      <c r="E169" s="9"/>
      <c r="F169" s="9"/>
      <c r="G169" s="9"/>
      <c r="H169" s="111"/>
    </row>
    <row r="170" spans="1:8" x14ac:dyDescent="0.25">
      <c r="A170" s="9"/>
      <c r="B170" s="26"/>
      <c r="C170" s="26"/>
      <c r="D170" s="106">
        <v>46007</v>
      </c>
      <c r="E170" s="9"/>
      <c r="F170" s="9"/>
      <c r="G170" s="9"/>
      <c r="H170" s="111"/>
    </row>
    <row r="171" spans="1:8" x14ac:dyDescent="0.25">
      <c r="A171" s="9"/>
      <c r="B171" s="26"/>
      <c r="C171" s="26"/>
      <c r="D171" s="106">
        <v>46008</v>
      </c>
      <c r="E171" s="9"/>
      <c r="F171" s="9"/>
      <c r="G171" s="9"/>
      <c r="H171" s="111"/>
    </row>
    <row r="172" spans="1:8" x14ac:dyDescent="0.25">
      <c r="A172" s="9"/>
      <c r="B172" s="26"/>
      <c r="C172" s="26"/>
      <c r="D172" s="106">
        <v>46009</v>
      </c>
      <c r="E172" s="9"/>
      <c r="F172" s="9"/>
      <c r="G172" s="9"/>
      <c r="H172" s="111"/>
    </row>
    <row r="173" spans="1:8" x14ac:dyDescent="0.25">
      <c r="A173" s="9"/>
      <c r="B173" s="26"/>
      <c r="C173" s="26"/>
      <c r="D173" s="106">
        <v>46010</v>
      </c>
      <c r="E173" s="9"/>
      <c r="F173" s="9"/>
      <c r="G173" s="9"/>
      <c r="H173" s="111"/>
    </row>
    <row r="174" spans="1:8" x14ac:dyDescent="0.25">
      <c r="A174" s="9"/>
      <c r="B174" s="26"/>
      <c r="C174" s="26"/>
      <c r="D174" s="106">
        <v>46011</v>
      </c>
      <c r="E174" s="9"/>
      <c r="F174" s="9"/>
      <c r="G174" s="9"/>
      <c r="H174" s="111"/>
    </row>
    <row r="175" spans="1:8" x14ac:dyDescent="0.25">
      <c r="A175" s="9"/>
      <c r="B175" s="26"/>
      <c r="C175" s="26"/>
      <c r="D175" s="106">
        <v>46012</v>
      </c>
      <c r="E175" s="9"/>
      <c r="F175" s="9"/>
      <c r="G175" s="9"/>
      <c r="H175" s="111"/>
    </row>
    <row r="176" spans="1:8" x14ac:dyDescent="0.25">
      <c r="A176" s="9"/>
      <c r="B176" s="26"/>
      <c r="C176" s="26"/>
      <c r="D176" s="106">
        <v>46013</v>
      </c>
      <c r="E176" s="9"/>
      <c r="F176" s="9"/>
      <c r="G176" s="9"/>
      <c r="H176" s="111"/>
    </row>
    <row r="177" spans="1:8" x14ac:dyDescent="0.25">
      <c r="A177" s="9"/>
      <c r="B177" s="26"/>
      <c r="C177" s="26"/>
      <c r="D177" s="106">
        <v>46014</v>
      </c>
      <c r="E177" s="9"/>
      <c r="F177" s="9"/>
      <c r="G177" s="9"/>
      <c r="H177" s="111"/>
    </row>
    <row r="178" spans="1:8" x14ac:dyDescent="0.25">
      <c r="A178" s="9"/>
      <c r="B178" s="26"/>
      <c r="C178" s="26"/>
      <c r="D178" s="106">
        <v>46015</v>
      </c>
      <c r="E178" s="9"/>
      <c r="F178" s="9"/>
      <c r="G178" s="9"/>
      <c r="H178" s="111"/>
    </row>
    <row r="179" spans="1:8" x14ac:dyDescent="0.25">
      <c r="A179" s="9"/>
      <c r="B179" s="26"/>
      <c r="C179" s="26"/>
      <c r="D179" s="106">
        <v>46016</v>
      </c>
      <c r="E179" s="9"/>
      <c r="F179" s="9"/>
      <c r="G179" s="9"/>
      <c r="H179" s="111"/>
    </row>
    <row r="180" spans="1:8" x14ac:dyDescent="0.25">
      <c r="A180" s="9"/>
      <c r="B180" s="26"/>
      <c r="C180" s="26"/>
      <c r="D180" s="106">
        <v>46017</v>
      </c>
      <c r="E180" s="9"/>
      <c r="F180" s="9"/>
      <c r="G180" s="9"/>
      <c r="H180" s="111"/>
    </row>
    <row r="181" spans="1:8" x14ac:dyDescent="0.25">
      <c r="A181" s="9"/>
      <c r="B181" s="26"/>
      <c r="C181" s="26"/>
      <c r="D181" s="106">
        <v>46018</v>
      </c>
      <c r="E181" s="9"/>
      <c r="F181" s="9"/>
      <c r="G181" s="9"/>
      <c r="H181" s="111"/>
    </row>
    <row r="182" spans="1:8" x14ac:dyDescent="0.25">
      <c r="A182" s="9"/>
      <c r="B182" s="26"/>
      <c r="C182" s="26"/>
      <c r="D182" s="106">
        <v>46019</v>
      </c>
      <c r="E182" s="9"/>
      <c r="F182" s="9"/>
      <c r="G182" s="9"/>
      <c r="H182" s="111"/>
    </row>
    <row r="183" spans="1:8" x14ac:dyDescent="0.25">
      <c r="A183" s="9"/>
      <c r="B183" s="26"/>
      <c r="C183" s="26"/>
      <c r="D183" s="106">
        <v>46020</v>
      </c>
      <c r="E183" s="9"/>
      <c r="F183" s="9"/>
      <c r="G183" s="9"/>
      <c r="H183" s="111"/>
    </row>
    <row r="184" spans="1:8" x14ac:dyDescent="0.25">
      <c r="A184" s="9"/>
      <c r="B184" s="26"/>
      <c r="C184" s="26"/>
      <c r="D184" s="106">
        <v>46021</v>
      </c>
      <c r="E184" s="9"/>
      <c r="F184" s="9"/>
      <c r="G184" s="9"/>
      <c r="H184" s="111"/>
    </row>
    <row r="185" spans="1:8" x14ac:dyDescent="0.25">
      <c r="A185" s="9"/>
      <c r="B185" s="26"/>
      <c r="C185" s="26"/>
      <c r="D185" s="106">
        <v>46022</v>
      </c>
      <c r="E185" s="9"/>
      <c r="F185" s="9"/>
      <c r="G185" s="9"/>
      <c r="H185" s="111"/>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200AC-7F90-4F77-8530-B2B14D1C46AC}">
  <dimension ref="A1:AE1995"/>
  <sheetViews>
    <sheetView workbookViewId="0">
      <selection activeCell="AA2" sqref="AA2:AA14"/>
    </sheetView>
  </sheetViews>
  <sheetFormatPr defaultColWidth="8.88671875" defaultRowHeight="13.2" x14ac:dyDescent="0.25"/>
  <cols>
    <col min="1" max="1" width="5.6640625" style="3" customWidth="1"/>
    <col min="2" max="2" width="10.33203125" style="3" bestFit="1" customWidth="1"/>
    <col min="3" max="3" width="8.88671875" style="3"/>
    <col min="4" max="4" width="4.6640625" style="3" customWidth="1"/>
    <col min="5" max="6" width="8.88671875" style="3"/>
    <col min="7" max="7" width="5.6640625" style="3" customWidth="1"/>
    <col min="8" max="8" width="21.6640625" style="3" bestFit="1" customWidth="1"/>
    <col min="9" max="9" width="8.88671875" style="3"/>
    <col min="10" max="10" width="4.6640625" style="3" customWidth="1"/>
    <col min="11" max="11" width="21.6640625" style="3" bestFit="1" customWidth="1"/>
    <col min="12" max="12" width="8.88671875" style="3"/>
    <col min="13" max="13" width="4.6640625" style="3" customWidth="1"/>
    <col min="14" max="14" width="33.109375" style="3" bestFit="1" customWidth="1"/>
    <col min="15" max="15" width="5" style="3" bestFit="1" customWidth="1"/>
    <col min="16" max="16" width="5.6640625" style="3" customWidth="1"/>
    <col min="17" max="19" width="8.88671875" style="3"/>
    <col min="20" max="20" width="26.6640625" style="3" bestFit="1" customWidth="1"/>
    <col min="21" max="21" width="5" style="3" bestFit="1" customWidth="1"/>
    <col min="22" max="22" width="8.88671875" style="3"/>
    <col min="23" max="23" width="26.6640625" style="3" bestFit="1" customWidth="1"/>
    <col min="24" max="26" width="8.88671875" style="3"/>
    <col min="27" max="27" width="30.6640625" style="3" bestFit="1" customWidth="1"/>
    <col min="28" max="28" width="5" style="3" bestFit="1" customWidth="1"/>
    <col min="29" max="29" width="8.88671875" style="3"/>
    <col min="30" max="30" width="20.33203125" style="3" bestFit="1" customWidth="1"/>
    <col min="31" max="16384" width="8.88671875" style="3"/>
  </cols>
  <sheetData>
    <row r="1" spans="1:31" ht="14.4" x14ac:dyDescent="0.3">
      <c r="A1" s="4"/>
      <c r="B1" s="8" t="s">
        <v>1734</v>
      </c>
      <c r="C1" s="5"/>
      <c r="D1" s="5"/>
      <c r="E1" s="5"/>
      <c r="F1" s="5"/>
      <c r="G1" s="4"/>
      <c r="H1" s="7" t="s">
        <v>909</v>
      </c>
      <c r="I1" s="6"/>
      <c r="J1" s="6"/>
      <c r="K1" s="6"/>
      <c r="L1" s="6"/>
      <c r="M1" s="4"/>
      <c r="N1" s="59" t="s">
        <v>1735</v>
      </c>
      <c r="O1" s="60"/>
      <c r="P1" s="59"/>
      <c r="Q1" s="59"/>
      <c r="R1" s="59"/>
      <c r="T1" s="125" t="s">
        <v>1895</v>
      </c>
      <c r="U1" s="126"/>
      <c r="V1"/>
      <c r="W1" s="125" t="s">
        <v>1895</v>
      </c>
      <c r="X1" s="126"/>
      <c r="Y1"/>
      <c r="AA1" s="132" t="s">
        <v>1898</v>
      </c>
      <c r="AB1" s="131"/>
      <c r="AC1" s="130"/>
      <c r="AD1" s="130"/>
      <c r="AE1" s="130"/>
    </row>
    <row r="2" spans="1:31" ht="14.4" x14ac:dyDescent="0.3">
      <c r="A2" s="4"/>
      <c r="B2" s="4" t="s">
        <v>622</v>
      </c>
      <c r="C2" s="4">
        <v>1</v>
      </c>
      <c r="D2" s="4"/>
      <c r="E2" s="4" t="str" cm="1">
        <f t="array" ref="E2:F1000">_xlfn.SORTBY(B2:C1000,B2:B1000,1)</f>
        <v>AUN1</v>
      </c>
      <c r="F2" s="4">
        <v>3</v>
      </c>
      <c r="G2" s="4"/>
      <c r="H2" s="4" t="s">
        <v>0</v>
      </c>
      <c r="I2" s="4">
        <v>1</v>
      </c>
      <c r="J2" s="4"/>
      <c r="K2" s="4" t="str" cm="1">
        <f t="array" ref="K2:L1000">_xlfn.SORTBY(H2:I1000,H2:H1000,1)</f>
        <v>Aug_BEF_2026</v>
      </c>
      <c r="L2" s="4">
        <v>5</v>
      </c>
      <c r="M2" s="4"/>
      <c r="N2" s="3" t="s">
        <v>987</v>
      </c>
      <c r="O2" s="4">
        <v>1</v>
      </c>
      <c r="Q2" s="4" t="str" cm="1">
        <f t="array" ref="Q2:R1000">_xlfn.SORTBY(N2:O1000,N2:N1000,1)</f>
        <v>AUN1</v>
      </c>
      <c r="R2" s="3">
        <v>3</v>
      </c>
      <c r="T2" t="s">
        <v>1797</v>
      </c>
      <c r="U2" s="127">
        <v>1</v>
      </c>
      <c r="V2"/>
      <c r="W2" t="str" cm="1">
        <f t="array" ref="W2:X15">_xlfn.SORTBY(T2:U15,T2:T15,1)</f>
        <v>1 AUN</v>
      </c>
      <c r="X2">
        <v>2</v>
      </c>
      <c r="Y2"/>
      <c r="AA2" s="3" t="s">
        <v>0</v>
      </c>
      <c r="AB2" s="127">
        <v>1</v>
      </c>
      <c r="AD2" t="str" cm="1">
        <f t="array" ref="AD2:AE15">_xlfn.SORTBY(AA2:AB15,AA2:AA15,1)</f>
        <v>Aug_MissedPayments</v>
      </c>
      <c r="AE2" s="3">
        <v>6</v>
      </c>
    </row>
    <row r="3" spans="1:31" ht="14.4" x14ac:dyDescent="0.3">
      <c r="A3" s="4"/>
      <c r="B3" s="4" t="s">
        <v>623</v>
      </c>
      <c r="C3" s="4">
        <v>2</v>
      </c>
      <c r="D3" s="4"/>
      <c r="E3" s="4" t="str">
        <v>AUN10</v>
      </c>
      <c r="F3" s="4">
        <v>12</v>
      </c>
      <c r="G3" s="4"/>
      <c r="H3" s="4" t="s">
        <v>1</v>
      </c>
      <c r="I3" s="4">
        <v>2</v>
      </c>
      <c r="J3" s="4"/>
      <c r="K3" s="4" t="str">
        <v>Aug_CTE_2026</v>
      </c>
      <c r="L3" s="4">
        <v>12</v>
      </c>
      <c r="M3" s="4"/>
      <c r="N3" s="3" t="s">
        <v>623</v>
      </c>
      <c r="O3" s="4">
        <v>2</v>
      </c>
      <c r="Q3" s="3" t="str">
        <v>AUN10</v>
      </c>
      <c r="R3" s="3">
        <v>12</v>
      </c>
      <c r="T3" t="s">
        <v>1880</v>
      </c>
      <c r="U3" s="127">
        <v>2</v>
      </c>
      <c r="V3"/>
      <c r="W3" t="str">
        <v>10 AUN</v>
      </c>
      <c r="X3">
        <v>11</v>
      </c>
      <c r="Y3"/>
      <c r="AA3" s="3" t="s">
        <v>1</v>
      </c>
      <c r="AB3" s="127">
        <v>2</v>
      </c>
      <c r="AD3" s="3" t="str">
        <v>AUN</v>
      </c>
      <c r="AE3" s="3">
        <v>1</v>
      </c>
    </row>
    <row r="4" spans="1:31" ht="14.4" x14ac:dyDescent="0.3">
      <c r="A4" s="4"/>
      <c r="B4" s="4" t="s">
        <v>624</v>
      </c>
      <c r="C4" s="4">
        <v>3</v>
      </c>
      <c r="D4" s="4"/>
      <c r="E4" s="4" t="str">
        <v>AUN11</v>
      </c>
      <c r="F4" s="4">
        <v>13</v>
      </c>
      <c r="G4" s="4"/>
      <c r="H4" s="4" t="s">
        <v>603</v>
      </c>
      <c r="I4" s="4">
        <v>3</v>
      </c>
      <c r="J4" s="4"/>
      <c r="K4" s="4" t="str">
        <v>Aug_EI_2024</v>
      </c>
      <c r="L4" s="4">
        <v>28</v>
      </c>
      <c r="M4" s="4"/>
      <c r="N4" s="3" t="s">
        <v>624</v>
      </c>
      <c r="O4" s="4">
        <v>3</v>
      </c>
      <c r="Q4" s="3" t="str">
        <v>AUN11</v>
      </c>
      <c r="R4" s="3">
        <v>13</v>
      </c>
      <c r="T4" t="s">
        <v>1881</v>
      </c>
      <c r="U4" s="127">
        <v>3</v>
      </c>
      <c r="V4"/>
      <c r="W4" t="str">
        <v>11 AUN</v>
      </c>
      <c r="X4">
        <v>12</v>
      </c>
      <c r="Y4"/>
      <c r="AA4" s="3" t="s">
        <v>603</v>
      </c>
      <c r="AB4" s="127">
        <v>3</v>
      </c>
      <c r="AD4" s="3" t="str">
        <v>ExpPerDay</v>
      </c>
      <c r="AE4" s="3">
        <v>9</v>
      </c>
    </row>
    <row r="5" spans="1:31" ht="14.4" x14ac:dyDescent="0.3">
      <c r="A5" s="4"/>
      <c r="B5" s="4" t="s">
        <v>625</v>
      </c>
      <c r="C5" s="4">
        <v>4</v>
      </c>
      <c r="D5" s="4"/>
      <c r="E5" s="4" t="str">
        <v>AUN12</v>
      </c>
      <c r="F5" s="4">
        <v>14</v>
      </c>
      <c r="G5" s="4"/>
      <c r="H5" s="4" t="s">
        <v>930</v>
      </c>
      <c r="I5" s="4">
        <v>4</v>
      </c>
      <c r="J5" s="4"/>
      <c r="K5" s="4" t="str">
        <v>Aug_MissedPayments</v>
      </c>
      <c r="L5" s="4">
        <v>34</v>
      </c>
      <c r="M5" s="4"/>
      <c r="N5" s="3" t="s">
        <v>625</v>
      </c>
      <c r="O5" s="4">
        <v>4</v>
      </c>
      <c r="Q5" s="3" t="str">
        <v>AUN12</v>
      </c>
      <c r="R5" s="3">
        <v>14</v>
      </c>
      <c r="T5" t="s">
        <v>1882</v>
      </c>
      <c r="U5" s="127">
        <v>4</v>
      </c>
      <c r="V5"/>
      <c r="W5" t="str">
        <v>12 AUN</v>
      </c>
      <c r="X5">
        <v>13</v>
      </c>
      <c r="Y5"/>
      <c r="AA5" s="3" t="s">
        <v>930</v>
      </c>
      <c r="AB5" s="127">
        <v>4</v>
      </c>
      <c r="AD5" s="3" t="str">
        <v>FundBal_DaysofExp</v>
      </c>
      <c r="AE5" s="3">
        <v>13</v>
      </c>
    </row>
    <row r="6" spans="1:31" ht="14.4" x14ac:dyDescent="0.3">
      <c r="A6" s="4"/>
      <c r="B6" s="4" t="s">
        <v>626</v>
      </c>
      <c r="C6" s="4">
        <v>5</v>
      </c>
      <c r="D6" s="4"/>
      <c r="E6" s="4" t="str">
        <v>AUN13</v>
      </c>
      <c r="F6" s="4">
        <v>15</v>
      </c>
      <c r="G6" s="4"/>
      <c r="H6" s="4" t="s">
        <v>607</v>
      </c>
      <c r="I6" s="4">
        <v>5</v>
      </c>
      <c r="J6" s="4"/>
      <c r="K6" s="4" t="str">
        <v>Aug_PupilTrans_2024</v>
      </c>
      <c r="L6" s="4">
        <v>9</v>
      </c>
      <c r="M6" s="4"/>
      <c r="N6" s="3" t="s">
        <v>626</v>
      </c>
      <c r="O6" s="4">
        <v>5</v>
      </c>
      <c r="Q6" s="3" t="str">
        <v>AUN13</v>
      </c>
      <c r="R6" s="3">
        <v>15</v>
      </c>
      <c r="T6" t="s">
        <v>1883</v>
      </c>
      <c r="U6" s="127">
        <v>5</v>
      </c>
      <c r="V6"/>
      <c r="W6" t="str">
        <v>2 AUN</v>
      </c>
      <c r="X6">
        <v>3</v>
      </c>
      <c r="Y6"/>
      <c r="AA6" s="3" t="s">
        <v>619</v>
      </c>
      <c r="AB6" s="127">
        <v>5</v>
      </c>
      <c r="AD6" s="3" t="str">
        <v>Jul_MissedPayments</v>
      </c>
      <c r="AE6" s="3">
        <v>5</v>
      </c>
    </row>
    <row r="7" spans="1:31" ht="14.4" x14ac:dyDescent="0.3">
      <c r="A7" s="4"/>
      <c r="B7" s="4" t="s">
        <v>627</v>
      </c>
      <c r="C7" s="4">
        <v>6</v>
      </c>
      <c r="D7" s="4"/>
      <c r="E7" s="4" t="str">
        <v>AUN14</v>
      </c>
      <c r="F7" s="4">
        <v>16</v>
      </c>
      <c r="G7" s="4"/>
      <c r="H7" s="4" t="s">
        <v>608</v>
      </c>
      <c r="I7" s="4">
        <v>6</v>
      </c>
      <c r="J7" s="4"/>
      <c r="K7" s="4" t="str">
        <v>Aug_RTLBG_2026</v>
      </c>
      <c r="L7" s="4">
        <v>8</v>
      </c>
      <c r="M7" s="4"/>
      <c r="N7" s="3" t="s">
        <v>627</v>
      </c>
      <c r="O7" s="4">
        <v>6</v>
      </c>
      <c r="Q7" s="3" t="str">
        <v>AUN14</v>
      </c>
      <c r="R7" s="3">
        <v>16</v>
      </c>
      <c r="T7" t="s">
        <v>1884</v>
      </c>
      <c r="U7" s="127">
        <v>6</v>
      </c>
      <c r="V7"/>
      <c r="W7" t="str">
        <v>3 AUN</v>
      </c>
      <c r="X7">
        <v>4</v>
      </c>
      <c r="Y7"/>
      <c r="AA7" s="3" t="s">
        <v>620</v>
      </c>
      <c r="AB7" s="127">
        <v>6</v>
      </c>
      <c r="AD7" s="3" t="str">
        <v>LEANAME</v>
      </c>
      <c r="AE7" s="3">
        <v>2</v>
      </c>
    </row>
    <row r="8" spans="1:31" ht="14.4" x14ac:dyDescent="0.3">
      <c r="A8" s="4"/>
      <c r="B8" s="4" t="s">
        <v>628</v>
      </c>
      <c r="C8" s="4">
        <v>7</v>
      </c>
      <c r="D8" s="4"/>
      <c r="E8" s="4" t="str">
        <v>AUN15</v>
      </c>
      <c r="F8" s="4">
        <v>17</v>
      </c>
      <c r="G8" s="4"/>
      <c r="H8" s="4" t="s">
        <v>609</v>
      </c>
      <c r="I8" s="4">
        <v>7</v>
      </c>
      <c r="J8" s="4"/>
      <c r="K8" s="4" t="str">
        <v>Aug_SpEdCore_2024</v>
      </c>
      <c r="L8" s="4">
        <v>25</v>
      </c>
      <c r="M8" s="4"/>
      <c r="N8" s="3" t="s">
        <v>628</v>
      </c>
      <c r="O8" s="4">
        <v>7</v>
      </c>
      <c r="Q8" s="3" t="str">
        <v>AUN15</v>
      </c>
      <c r="R8" s="3">
        <v>17</v>
      </c>
      <c r="T8" t="s">
        <v>1885</v>
      </c>
      <c r="U8" s="127">
        <v>7</v>
      </c>
      <c r="V8"/>
      <c r="W8" t="str">
        <v>4 AUN</v>
      </c>
      <c r="X8">
        <v>5</v>
      </c>
      <c r="Y8"/>
      <c r="AA8" s="3" t="s">
        <v>951</v>
      </c>
      <c r="AB8" s="127">
        <v>7</v>
      </c>
      <c r="AD8" s="3" t="str">
        <v>MissedPays_DaysofExp</v>
      </c>
      <c r="AE8" s="3">
        <v>11</v>
      </c>
    </row>
    <row r="9" spans="1:31" ht="14.4" x14ac:dyDescent="0.3">
      <c r="A9" s="4"/>
      <c r="B9" s="4" t="s">
        <v>629</v>
      </c>
      <c r="C9" s="4">
        <v>8</v>
      </c>
      <c r="D9" s="4"/>
      <c r="E9" s="4" t="str">
        <v>AUN16</v>
      </c>
      <c r="F9" s="4">
        <v>18</v>
      </c>
      <c r="G9" s="4"/>
      <c r="H9" s="4" t="s">
        <v>610</v>
      </c>
      <c r="I9" s="4">
        <v>8</v>
      </c>
      <c r="J9" s="4"/>
      <c r="K9" s="4" t="str">
        <v>Aug_SpEdTrans_2024</v>
      </c>
      <c r="L9" s="4">
        <v>24</v>
      </c>
      <c r="M9" s="4"/>
      <c r="N9" s="3" t="s">
        <v>629</v>
      </c>
      <c r="O9" s="4">
        <v>8</v>
      </c>
      <c r="Q9" s="3" t="str">
        <v>AUN16</v>
      </c>
      <c r="R9" s="3">
        <v>18</v>
      </c>
      <c r="T9" t="s">
        <v>1886</v>
      </c>
      <c r="U9" s="127">
        <v>8</v>
      </c>
      <c r="V9"/>
      <c r="W9" t="str">
        <v>5 AUN</v>
      </c>
      <c r="X9">
        <v>6</v>
      </c>
      <c r="Y9"/>
      <c r="AA9" s="3" t="s">
        <v>952</v>
      </c>
      <c r="AB9" s="127">
        <v>8</v>
      </c>
      <c r="AD9" s="3" t="str">
        <v>Oct_MissedPayments</v>
      </c>
      <c r="AE9" s="3">
        <v>8</v>
      </c>
    </row>
    <row r="10" spans="1:31" ht="14.4" x14ac:dyDescent="0.3">
      <c r="A10" s="4"/>
      <c r="B10" s="4" t="s">
        <v>630</v>
      </c>
      <c r="C10" s="4">
        <v>9</v>
      </c>
      <c r="D10" s="4"/>
      <c r="E10" s="4" t="str">
        <v>AUN17</v>
      </c>
      <c r="F10" s="4">
        <v>19</v>
      </c>
      <c r="G10" s="4"/>
      <c r="H10" s="4" t="s">
        <v>611</v>
      </c>
      <c r="I10" s="4">
        <v>9</v>
      </c>
      <c r="J10" s="4"/>
      <c r="K10" s="4" t="str">
        <v>Aug_SPTRA_2026</v>
      </c>
      <c r="L10" s="4">
        <v>7</v>
      </c>
      <c r="M10" s="4"/>
      <c r="N10" s="3" t="s">
        <v>630</v>
      </c>
      <c r="O10" s="4">
        <v>9</v>
      </c>
      <c r="Q10" s="3" t="str">
        <v>AUN17</v>
      </c>
      <c r="R10" s="3">
        <v>19</v>
      </c>
      <c r="T10" t="s">
        <v>1887</v>
      </c>
      <c r="U10" s="127">
        <v>9</v>
      </c>
      <c r="V10"/>
      <c r="W10" t="str">
        <v>6 AUN</v>
      </c>
      <c r="X10">
        <v>7</v>
      </c>
      <c r="Y10"/>
      <c r="AA10" s="3" t="s">
        <v>959</v>
      </c>
      <c r="AB10" s="127">
        <v>9</v>
      </c>
      <c r="AD10" s="3" t="str">
        <v>PTAX_DaysofExp</v>
      </c>
      <c r="AE10" s="3">
        <v>10</v>
      </c>
    </row>
    <row r="11" spans="1:31" ht="14.4" x14ac:dyDescent="0.3">
      <c r="A11" s="4"/>
      <c r="B11" s="4" t="s">
        <v>631</v>
      </c>
      <c r="C11" s="4">
        <v>10</v>
      </c>
      <c r="D11" s="4"/>
      <c r="E11" s="4" t="str">
        <v>AUN18</v>
      </c>
      <c r="F11" s="4">
        <v>20</v>
      </c>
      <c r="G11" s="4"/>
      <c r="H11" s="4" t="s">
        <v>612</v>
      </c>
      <c r="I11" s="4">
        <v>10</v>
      </c>
      <c r="J11" s="4"/>
      <c r="K11" s="4" t="str">
        <v>Aug_SS_2024</v>
      </c>
      <c r="L11" s="4">
        <v>11</v>
      </c>
      <c r="M11" s="4"/>
      <c r="N11" s="3" t="s">
        <v>631</v>
      </c>
      <c r="O11" s="4">
        <v>10</v>
      </c>
      <c r="Q11" s="3" t="str">
        <v>AUN18</v>
      </c>
      <c r="R11" s="3">
        <v>20</v>
      </c>
      <c r="T11" t="s">
        <v>1888</v>
      </c>
      <c r="U11" s="127">
        <v>10</v>
      </c>
      <c r="V11"/>
      <c r="W11" t="str">
        <v>7 AUN</v>
      </c>
      <c r="X11">
        <v>8</v>
      </c>
      <c r="Y11"/>
      <c r="AA11" s="3" t="s">
        <v>963</v>
      </c>
      <c r="AB11" s="127">
        <v>10</v>
      </c>
      <c r="AD11" s="3" t="str">
        <v>REGIONNAME</v>
      </c>
      <c r="AE11" s="3">
        <v>4</v>
      </c>
    </row>
    <row r="12" spans="1:31" ht="14.4" x14ac:dyDescent="0.3">
      <c r="A12" s="4"/>
      <c r="B12" s="4" t="s">
        <v>632</v>
      </c>
      <c r="C12" s="4">
        <v>11</v>
      </c>
      <c r="D12" s="4"/>
      <c r="E12" s="4" t="str">
        <v>AUN19</v>
      </c>
      <c r="F12" s="4">
        <v>21</v>
      </c>
      <c r="G12" s="4"/>
      <c r="H12" s="4" t="s">
        <v>613</v>
      </c>
      <c r="I12" s="4">
        <v>11</v>
      </c>
      <c r="J12" s="4"/>
      <c r="K12" s="4" t="str">
        <v>AUN</v>
      </c>
      <c r="L12" s="4">
        <v>1</v>
      </c>
      <c r="M12" s="4"/>
      <c r="N12" s="3" t="s">
        <v>632</v>
      </c>
      <c r="O12" s="4">
        <v>11</v>
      </c>
      <c r="Q12" s="3" t="str">
        <v>AUN19</v>
      </c>
      <c r="R12" s="3">
        <v>21</v>
      </c>
      <c r="T12" t="s">
        <v>1889</v>
      </c>
      <c r="U12" s="127">
        <v>11</v>
      </c>
      <c r="V12"/>
      <c r="W12" t="str">
        <v>8 AUN</v>
      </c>
      <c r="X12">
        <v>9</v>
      </c>
      <c r="Y12"/>
      <c r="AA12" s="3" t="s">
        <v>964</v>
      </c>
      <c r="AB12" s="127">
        <v>11</v>
      </c>
      <c r="AD12" s="3" t="str">
        <v>Sep_MissedPayments</v>
      </c>
      <c r="AE12" s="3">
        <v>7</v>
      </c>
    </row>
    <row r="13" spans="1:31" ht="14.4" x14ac:dyDescent="0.3">
      <c r="A13" s="4"/>
      <c r="B13" s="4" t="s">
        <v>633</v>
      </c>
      <c r="C13" s="4">
        <v>12</v>
      </c>
      <c r="D13" s="4"/>
      <c r="E13" s="4" t="str">
        <v>AUN2</v>
      </c>
      <c r="F13" s="4">
        <v>4</v>
      </c>
      <c r="G13" s="4"/>
      <c r="H13" s="4" t="s">
        <v>614</v>
      </c>
      <c r="I13" s="4">
        <v>12</v>
      </c>
      <c r="J13" s="4"/>
      <c r="K13" s="4" t="str">
        <v>Dec_BEF_2026</v>
      </c>
      <c r="L13" s="4">
        <v>14</v>
      </c>
      <c r="M13" s="4"/>
      <c r="N13" s="3" t="s">
        <v>633</v>
      </c>
      <c r="O13" s="4">
        <v>12</v>
      </c>
      <c r="Q13" s="3" t="str">
        <v>AUN2</v>
      </c>
      <c r="R13" s="3">
        <v>4</v>
      </c>
      <c r="T13" t="s">
        <v>1890</v>
      </c>
      <c r="U13" s="127">
        <v>12</v>
      </c>
      <c r="V13"/>
      <c r="W13" t="str">
        <v>9 AUN</v>
      </c>
      <c r="X13">
        <v>10</v>
      </c>
      <c r="Y13"/>
      <c r="AA13" s="3" t="s">
        <v>965</v>
      </c>
      <c r="AB13" s="127">
        <v>12</v>
      </c>
      <c r="AD13" s="3" t="str">
        <v>StSub_DaysofExp</v>
      </c>
      <c r="AE13" s="3">
        <v>12</v>
      </c>
    </row>
    <row r="14" spans="1:31" ht="14.4" x14ac:dyDescent="0.3">
      <c r="A14" s="4"/>
      <c r="B14" s="4" t="s">
        <v>634</v>
      </c>
      <c r="C14" s="4">
        <v>13</v>
      </c>
      <c r="D14" s="4"/>
      <c r="E14" s="4" t="str">
        <v>AUN20</v>
      </c>
      <c r="F14" s="4">
        <v>22</v>
      </c>
      <c r="G14" s="4"/>
      <c r="H14" s="4" t="s">
        <v>946</v>
      </c>
      <c r="I14" s="4">
        <v>13</v>
      </c>
      <c r="J14" s="4"/>
      <c r="K14" s="4" t="str">
        <v>Dec_CTE_2026</v>
      </c>
      <c r="L14" s="4">
        <v>23</v>
      </c>
      <c r="M14" s="4"/>
      <c r="N14" s="3" t="s">
        <v>634</v>
      </c>
      <c r="O14" s="4">
        <v>13</v>
      </c>
      <c r="Q14" s="3" t="str">
        <v>AUN20</v>
      </c>
      <c r="R14" s="3">
        <v>22</v>
      </c>
      <c r="T14" t="s">
        <v>1891</v>
      </c>
      <c r="U14" s="127">
        <v>13</v>
      </c>
      <c r="V14"/>
      <c r="W14" t="str">
        <v>BUCount</v>
      </c>
      <c r="X14">
        <v>14</v>
      </c>
      <c r="Y14"/>
      <c r="AA14" s="3" t="s">
        <v>966</v>
      </c>
      <c r="AB14" s="127">
        <v>13</v>
      </c>
      <c r="AD14" s="3" t="str">
        <v>Type</v>
      </c>
      <c r="AE14" s="3">
        <v>3</v>
      </c>
    </row>
    <row r="15" spans="1:31" ht="14.4" x14ac:dyDescent="0.3">
      <c r="A15" s="4"/>
      <c r="B15" s="4" t="s">
        <v>635</v>
      </c>
      <c r="C15" s="4">
        <v>14</v>
      </c>
      <c r="D15" s="4"/>
      <c r="E15" s="4" t="str">
        <v>AUN21</v>
      </c>
      <c r="F15" s="4">
        <v>23</v>
      </c>
      <c r="G15" s="4"/>
      <c r="H15" s="4" t="s">
        <v>1907</v>
      </c>
      <c r="I15" s="4">
        <v>14</v>
      </c>
      <c r="J15" s="4"/>
      <c r="K15" s="4" t="str">
        <v>Dec_EI_2024</v>
      </c>
      <c r="L15" s="4">
        <v>32</v>
      </c>
      <c r="M15" s="4"/>
      <c r="N15" s="3" t="s">
        <v>635</v>
      </c>
      <c r="O15" s="4">
        <v>14</v>
      </c>
      <c r="Q15" s="3" t="str">
        <v>AUN21</v>
      </c>
      <c r="R15" s="3">
        <v>23</v>
      </c>
      <c r="T15" t="s">
        <v>1896</v>
      </c>
      <c r="U15" s="127">
        <v>14</v>
      </c>
      <c r="V15"/>
      <c r="W15" t="str">
        <v>CLUSTERNBR</v>
      </c>
      <c r="X15">
        <v>1</v>
      </c>
      <c r="Y15"/>
      <c r="AB15" s="127">
        <v>14</v>
      </c>
      <c r="AD15" s="3">
        <v>0</v>
      </c>
      <c r="AE15" s="3">
        <v>14</v>
      </c>
    </row>
    <row r="16" spans="1:31" ht="14.4" x14ac:dyDescent="0.3">
      <c r="A16" s="4"/>
      <c r="B16" s="4" t="s">
        <v>636</v>
      </c>
      <c r="C16" s="4">
        <v>15</v>
      </c>
      <c r="D16" s="4"/>
      <c r="E16" s="4" t="str">
        <v>AUN22</v>
      </c>
      <c r="F16" s="4">
        <v>24</v>
      </c>
      <c r="G16" s="4"/>
      <c r="H16" s="4" t="s">
        <v>947</v>
      </c>
      <c r="I16" s="4">
        <v>15</v>
      </c>
      <c r="J16" s="4"/>
      <c r="K16" s="4" t="str">
        <v>Dec_MissedPayments</v>
      </c>
      <c r="L16" s="4">
        <v>42</v>
      </c>
      <c r="M16" s="4"/>
      <c r="N16" s="3" t="s">
        <v>636</v>
      </c>
      <c r="O16" s="4">
        <v>15</v>
      </c>
      <c r="Q16" s="3" t="str">
        <v>AUN3</v>
      </c>
      <c r="R16" s="3">
        <v>5</v>
      </c>
      <c r="T16"/>
      <c r="U16" s="127">
        <v>15</v>
      </c>
      <c r="V16"/>
      <c r="W16"/>
      <c r="X16"/>
      <c r="Y16"/>
      <c r="AB16" s="127">
        <v>15</v>
      </c>
    </row>
    <row r="17" spans="1:28" ht="14.4" x14ac:dyDescent="0.3">
      <c r="A17" s="4"/>
      <c r="B17" s="4" t="s">
        <v>637</v>
      </c>
      <c r="C17" s="4">
        <v>16</v>
      </c>
      <c r="D17" s="4"/>
      <c r="E17" s="4" t="str">
        <v>AUN23</v>
      </c>
      <c r="F17" s="4">
        <v>25</v>
      </c>
      <c r="G17" s="4"/>
      <c r="H17" s="4" t="s">
        <v>1908</v>
      </c>
      <c r="I17" s="4">
        <v>16</v>
      </c>
      <c r="J17" s="4"/>
      <c r="K17" s="4" t="str">
        <v>Dec_PSERS_2024</v>
      </c>
      <c r="L17" s="4">
        <v>20</v>
      </c>
      <c r="M17" s="4"/>
      <c r="N17" s="3" t="s">
        <v>637</v>
      </c>
      <c r="O17" s="4">
        <v>16</v>
      </c>
      <c r="Q17" s="3" t="str">
        <v>AUN4</v>
      </c>
      <c r="R17" s="3">
        <v>6</v>
      </c>
      <c r="T17"/>
      <c r="U17" s="127">
        <v>16</v>
      </c>
      <c r="V17"/>
      <c r="W17"/>
      <c r="X17"/>
      <c r="Y17"/>
      <c r="AB17" s="127">
        <v>16</v>
      </c>
    </row>
    <row r="18" spans="1:28" ht="14.4" x14ac:dyDescent="0.3">
      <c r="A18" s="4"/>
      <c r="B18" s="4" t="s">
        <v>638</v>
      </c>
      <c r="C18" s="4">
        <v>17</v>
      </c>
      <c r="D18" s="4"/>
      <c r="E18" s="4" t="str">
        <v>AUN24</v>
      </c>
      <c r="F18" s="4">
        <v>26</v>
      </c>
      <c r="G18" s="4"/>
      <c r="H18" s="4" t="s">
        <v>948</v>
      </c>
      <c r="I18" s="4">
        <v>17</v>
      </c>
      <c r="J18" s="4"/>
      <c r="K18" s="4" t="str">
        <v>ExpPerDay</v>
      </c>
      <c r="L18" s="4">
        <v>50</v>
      </c>
      <c r="M18" s="4"/>
      <c r="N18" s="3" t="s">
        <v>638</v>
      </c>
      <c r="O18" s="4">
        <v>17</v>
      </c>
      <c r="Q18" s="3" t="str">
        <v>AUN5</v>
      </c>
      <c r="R18" s="3">
        <v>7</v>
      </c>
      <c r="T18"/>
      <c r="U18" s="127">
        <v>17</v>
      </c>
      <c r="V18"/>
      <c r="W18"/>
      <c r="X18"/>
      <c r="Y18"/>
      <c r="AB18" s="127">
        <v>17</v>
      </c>
    </row>
    <row r="19" spans="1:28" ht="14.4" x14ac:dyDescent="0.3">
      <c r="A19" s="4"/>
      <c r="B19" s="4" t="s">
        <v>639</v>
      </c>
      <c r="C19" s="4">
        <v>18</v>
      </c>
      <c r="D19" s="4"/>
      <c r="E19" s="4" t="str">
        <v>AUN25</v>
      </c>
      <c r="F19" s="4">
        <v>27</v>
      </c>
      <c r="G19" s="4"/>
      <c r="H19" s="4" t="s">
        <v>949</v>
      </c>
      <c r="I19" s="4">
        <v>18</v>
      </c>
      <c r="J19" s="4"/>
      <c r="K19" s="4" t="str">
        <v>FB_CAU_A</v>
      </c>
      <c r="L19" s="4">
        <v>49</v>
      </c>
      <c r="M19" s="4"/>
      <c r="N19" s="3" t="s">
        <v>639</v>
      </c>
      <c r="O19" s="4">
        <v>18</v>
      </c>
      <c r="Q19" s="3" t="str">
        <v>AUN6</v>
      </c>
      <c r="R19" s="3">
        <v>8</v>
      </c>
      <c r="T19"/>
      <c r="U19" s="127">
        <v>18</v>
      </c>
      <c r="V19"/>
      <c r="W19"/>
      <c r="X19"/>
      <c r="Y19"/>
      <c r="AB19" s="127">
        <v>18</v>
      </c>
    </row>
    <row r="20" spans="1:28" ht="14.4" x14ac:dyDescent="0.3">
      <c r="A20" s="4"/>
      <c r="B20" s="4" t="s">
        <v>640</v>
      </c>
      <c r="C20" s="4">
        <v>19</v>
      </c>
      <c r="D20" s="4"/>
      <c r="E20" s="4" t="str">
        <v>AUN26</v>
      </c>
      <c r="F20" s="4">
        <v>28</v>
      </c>
      <c r="G20" s="4"/>
      <c r="H20" s="4" t="s">
        <v>1909</v>
      </c>
      <c r="I20" s="4">
        <v>19</v>
      </c>
      <c r="J20" s="4"/>
      <c r="K20" s="4" t="str">
        <v>flag_budget25miss</v>
      </c>
      <c r="L20" s="4">
        <v>52</v>
      </c>
      <c r="M20" s="4"/>
      <c r="N20" s="3" t="s">
        <v>640</v>
      </c>
      <c r="O20" s="4">
        <v>19</v>
      </c>
      <c r="Q20" s="3" t="str">
        <v>AUN7</v>
      </c>
      <c r="R20" s="3">
        <v>9</v>
      </c>
      <c r="T20"/>
      <c r="U20" s="127">
        <v>19</v>
      </c>
      <c r="V20"/>
      <c r="W20"/>
      <c r="X20"/>
      <c r="Y20"/>
      <c r="AB20" s="127">
        <v>19</v>
      </c>
    </row>
    <row r="21" spans="1:28" ht="14.4" x14ac:dyDescent="0.3">
      <c r="A21" s="4"/>
      <c r="B21" s="4" t="s">
        <v>641</v>
      </c>
      <c r="C21" s="4">
        <v>20</v>
      </c>
      <c r="D21" s="4"/>
      <c r="E21" s="4" t="str">
        <v>AUN27</v>
      </c>
      <c r="F21" s="4">
        <v>29</v>
      </c>
      <c r="G21" s="4"/>
      <c r="H21" s="4" t="s">
        <v>1910</v>
      </c>
      <c r="I21" s="4">
        <v>20</v>
      </c>
      <c r="J21" s="4"/>
      <c r="K21" s="4" t="str">
        <v>flag_missing_CTC</v>
      </c>
      <c r="L21" s="4">
        <v>53</v>
      </c>
      <c r="M21" s="4"/>
      <c r="N21" s="3" t="s">
        <v>641</v>
      </c>
      <c r="O21" s="4">
        <v>20</v>
      </c>
      <c r="Q21" s="3" t="str">
        <v>AUN8</v>
      </c>
      <c r="R21" s="3">
        <v>10</v>
      </c>
      <c r="T21"/>
      <c r="U21" s="127">
        <v>20</v>
      </c>
      <c r="V21"/>
      <c r="W21"/>
      <c r="X21"/>
      <c r="Y21"/>
      <c r="AB21" s="127">
        <v>20</v>
      </c>
    </row>
    <row r="22" spans="1:28" ht="14.4" x14ac:dyDescent="0.3">
      <c r="A22" s="4"/>
      <c r="B22" s="4" t="s">
        <v>642</v>
      </c>
      <c r="C22" s="4">
        <v>21</v>
      </c>
      <c r="D22" s="4"/>
      <c r="E22" s="4" t="str">
        <v>AUN28</v>
      </c>
      <c r="F22" s="4">
        <v>30</v>
      </c>
      <c r="G22" s="4"/>
      <c r="H22" s="4" t="s">
        <v>1911</v>
      </c>
      <c r="I22" s="4">
        <v>21</v>
      </c>
      <c r="J22" s="4"/>
      <c r="K22" s="4" t="str">
        <v>FundBal_DaysofExp</v>
      </c>
      <c r="L22" s="4">
        <v>57</v>
      </c>
      <c r="M22" s="4"/>
      <c r="N22" s="3" t="s">
        <v>642</v>
      </c>
      <c r="O22" s="4">
        <v>21</v>
      </c>
      <c r="Q22" s="3" t="str">
        <v>AUN9</v>
      </c>
      <c r="R22" s="3">
        <v>11</v>
      </c>
      <c r="T22"/>
      <c r="U22" s="127">
        <v>21</v>
      </c>
      <c r="V22"/>
      <c r="W22"/>
      <c r="X22"/>
      <c r="Y22"/>
      <c r="AB22" s="127">
        <v>21</v>
      </c>
    </row>
    <row r="23" spans="1:28" ht="14.4" x14ac:dyDescent="0.3">
      <c r="A23" s="4"/>
      <c r="B23" s="4" t="s">
        <v>643</v>
      </c>
      <c r="C23" s="4">
        <v>22</v>
      </c>
      <c r="D23" s="4"/>
      <c r="E23" s="4" t="str">
        <v>AUN29</v>
      </c>
      <c r="F23" s="4">
        <v>31</v>
      </c>
      <c r="G23" s="4"/>
      <c r="H23" s="4" t="s">
        <v>950</v>
      </c>
      <c r="I23" s="4">
        <v>22</v>
      </c>
      <c r="J23" s="4"/>
      <c r="K23" s="4" t="str">
        <v>Jul_EI_2024</v>
      </c>
      <c r="L23" s="4">
        <v>27</v>
      </c>
      <c r="M23" s="4"/>
      <c r="N23" s="3" t="s">
        <v>643</v>
      </c>
      <c r="O23" s="4">
        <v>22</v>
      </c>
      <c r="Q23" s="3" t="str">
        <v>hdistrict</v>
      </c>
      <c r="R23" s="3">
        <v>1</v>
      </c>
      <c r="T23"/>
      <c r="U23" s="127">
        <v>22</v>
      </c>
      <c r="V23"/>
      <c r="W23"/>
      <c r="X23"/>
      <c r="Y23"/>
      <c r="AB23" s="127">
        <v>22</v>
      </c>
    </row>
    <row r="24" spans="1:28" ht="14.4" x14ac:dyDescent="0.3">
      <c r="A24" s="4"/>
      <c r="B24" s="4" t="s">
        <v>644</v>
      </c>
      <c r="C24" s="4">
        <v>23</v>
      </c>
      <c r="D24" s="4"/>
      <c r="E24" s="4" t="str">
        <v>AUN3</v>
      </c>
      <c r="F24" s="4">
        <v>5</v>
      </c>
      <c r="G24" s="4"/>
      <c r="H24" s="4" t="s">
        <v>1912</v>
      </c>
      <c r="I24" s="4">
        <v>23</v>
      </c>
      <c r="J24" s="4"/>
      <c r="K24" s="4" t="str">
        <v>Jul_MissedPayments</v>
      </c>
      <c r="L24" s="4">
        <v>33</v>
      </c>
      <c r="M24" s="4"/>
      <c r="N24" s="3" t="s">
        <v>644</v>
      </c>
      <c r="O24" s="4">
        <v>23</v>
      </c>
      <c r="Q24" s="3" t="str">
        <v>LEACount</v>
      </c>
      <c r="R24" s="3">
        <v>2</v>
      </c>
      <c r="T24"/>
      <c r="U24" s="127">
        <v>23</v>
      </c>
      <c r="V24"/>
      <c r="W24"/>
      <c r="X24"/>
      <c r="Y24"/>
      <c r="AB24" s="127">
        <v>23</v>
      </c>
    </row>
    <row r="25" spans="1:28" ht="14.4" x14ac:dyDescent="0.3">
      <c r="A25" s="4"/>
      <c r="B25" s="4" t="s">
        <v>645</v>
      </c>
      <c r="C25" s="4">
        <v>24</v>
      </c>
      <c r="D25" s="4"/>
      <c r="E25" s="4" t="str">
        <v>AUN30</v>
      </c>
      <c r="F25" s="4">
        <v>32</v>
      </c>
      <c r="G25" s="4"/>
      <c r="H25" s="4" t="s">
        <v>615</v>
      </c>
      <c r="I25" s="4">
        <v>24</v>
      </c>
      <c r="J25" s="4"/>
      <c r="K25" s="4" t="str">
        <v>Jul_SEF_2026</v>
      </c>
      <c r="L25" s="4">
        <v>6</v>
      </c>
      <c r="M25" s="4"/>
      <c r="O25" s="4">
        <v>24</v>
      </c>
      <c r="Q25" s="3">
        <v>0</v>
      </c>
      <c r="R25" s="3">
        <v>24</v>
      </c>
      <c r="T25"/>
      <c r="U25" s="127">
        <v>24</v>
      </c>
      <c r="V25"/>
      <c r="W25"/>
      <c r="X25"/>
      <c r="Y25"/>
      <c r="AB25" s="127">
        <v>24</v>
      </c>
    </row>
    <row r="26" spans="1:28" ht="14.4" x14ac:dyDescent="0.3">
      <c r="A26" s="4"/>
      <c r="B26" s="4" t="s">
        <v>646</v>
      </c>
      <c r="C26" s="4">
        <v>25</v>
      </c>
      <c r="D26" s="4"/>
      <c r="E26" s="4" t="str">
        <v>AUN31</v>
      </c>
      <c r="F26" s="4">
        <v>33</v>
      </c>
      <c r="G26" s="4"/>
      <c r="H26" s="4" t="s">
        <v>616</v>
      </c>
      <c r="I26" s="4">
        <v>25</v>
      </c>
      <c r="J26" s="4"/>
      <c r="K26" s="4" t="str">
        <v>JulAug_MissedPayments</v>
      </c>
      <c r="L26" s="4">
        <v>35</v>
      </c>
      <c r="M26" s="4"/>
      <c r="O26" s="4">
        <v>25</v>
      </c>
      <c r="Q26" s="3">
        <v>0</v>
      </c>
      <c r="R26" s="3">
        <v>25</v>
      </c>
      <c r="T26"/>
      <c r="U26" s="127">
        <v>25</v>
      </c>
      <c r="V26"/>
      <c r="W26"/>
      <c r="X26"/>
      <c r="Y26"/>
      <c r="AB26" s="127">
        <v>25</v>
      </c>
    </row>
    <row r="27" spans="1:28" ht="14.4" x14ac:dyDescent="0.3">
      <c r="A27" s="4"/>
      <c r="B27" s="4" t="s">
        <v>647</v>
      </c>
      <c r="C27" s="4">
        <v>26</v>
      </c>
      <c r="D27" s="4"/>
      <c r="E27" s="4" t="str">
        <v>AUN32</v>
      </c>
      <c r="F27" s="4">
        <v>34</v>
      </c>
      <c r="G27" s="4"/>
      <c r="H27" s="4" t="s">
        <v>1913</v>
      </c>
      <c r="I27" s="4">
        <v>26</v>
      </c>
      <c r="J27" s="4"/>
      <c r="K27" s="4" t="str">
        <v>JulAugSep_MissedPayments</v>
      </c>
      <c r="L27" s="4">
        <v>37</v>
      </c>
      <c r="M27" s="4"/>
      <c r="O27" s="4">
        <v>26</v>
      </c>
      <c r="Q27" s="3">
        <v>0</v>
      </c>
      <c r="R27" s="3">
        <v>26</v>
      </c>
      <c r="T27"/>
      <c r="U27" s="127">
        <v>26</v>
      </c>
      <c r="V27"/>
      <c r="W27"/>
      <c r="X27"/>
      <c r="Y27"/>
      <c r="AB27" s="127">
        <v>26</v>
      </c>
    </row>
    <row r="28" spans="1:28" ht="14.4" x14ac:dyDescent="0.3">
      <c r="A28" s="4"/>
      <c r="B28" s="4" t="s">
        <v>648</v>
      </c>
      <c r="C28" s="4">
        <v>27</v>
      </c>
      <c r="D28" s="4"/>
      <c r="E28" s="4" t="str">
        <v>AUN33</v>
      </c>
      <c r="F28" s="4">
        <v>35</v>
      </c>
      <c r="G28" s="4"/>
      <c r="H28" s="4" t="s">
        <v>617</v>
      </c>
      <c r="I28" s="4">
        <v>27</v>
      </c>
      <c r="J28" s="4"/>
      <c r="K28" s="4" t="str">
        <v>JulAugSepOct_MissedPayments</v>
      </c>
      <c r="L28" s="4">
        <v>39</v>
      </c>
      <c r="M28" s="4"/>
      <c r="O28" s="4">
        <v>27</v>
      </c>
      <c r="Q28" s="3">
        <v>0</v>
      </c>
      <c r="R28" s="3">
        <v>27</v>
      </c>
      <c r="T28"/>
      <c r="U28" s="127">
        <v>27</v>
      </c>
      <c r="V28"/>
      <c r="W28"/>
      <c r="X28"/>
      <c r="Y28"/>
      <c r="AB28" s="127">
        <v>27</v>
      </c>
    </row>
    <row r="29" spans="1:28" ht="14.4" x14ac:dyDescent="0.3">
      <c r="A29" s="4"/>
      <c r="B29" s="4" t="s">
        <v>649</v>
      </c>
      <c r="C29" s="4">
        <v>28</v>
      </c>
      <c r="D29" s="4"/>
      <c r="E29" s="4" t="str">
        <v>AUN34</v>
      </c>
      <c r="F29" s="4">
        <v>36</v>
      </c>
      <c r="G29" s="4"/>
      <c r="H29" s="4" t="s">
        <v>618</v>
      </c>
      <c r="I29" s="4">
        <v>28</v>
      </c>
      <c r="J29" s="4"/>
      <c r="K29" s="4" t="str">
        <v>JultoDec_MissedPayments</v>
      </c>
      <c r="L29" s="4">
        <v>43</v>
      </c>
      <c r="M29" s="4"/>
      <c r="O29" s="4">
        <v>28</v>
      </c>
      <c r="Q29" s="3">
        <v>0</v>
      </c>
      <c r="R29" s="3">
        <v>28</v>
      </c>
      <c r="T29"/>
      <c r="U29" s="127">
        <v>28</v>
      </c>
      <c r="V29"/>
      <c r="W29"/>
      <c r="X29"/>
      <c r="Y29"/>
      <c r="AB29" s="127">
        <v>28</v>
      </c>
    </row>
    <row r="30" spans="1:28" ht="14.4" x14ac:dyDescent="0.3">
      <c r="A30" s="4"/>
      <c r="B30" s="4" t="s">
        <v>650</v>
      </c>
      <c r="C30" s="4">
        <v>29</v>
      </c>
      <c r="D30" s="4"/>
      <c r="E30" s="4" t="str">
        <v>AUN35</v>
      </c>
      <c r="F30" s="4">
        <v>37</v>
      </c>
      <c r="G30" s="4"/>
      <c r="H30" s="4" t="s">
        <v>1745</v>
      </c>
      <c r="I30" s="4">
        <v>29</v>
      </c>
      <c r="J30" s="4"/>
      <c r="K30" s="4" t="str">
        <v>JultoNov_MissedPayments</v>
      </c>
      <c r="L30" s="4">
        <v>41</v>
      </c>
      <c r="M30" s="4"/>
      <c r="O30" s="4">
        <v>29</v>
      </c>
      <c r="Q30" s="3">
        <v>0</v>
      </c>
      <c r="R30" s="3">
        <v>29</v>
      </c>
      <c r="T30"/>
      <c r="U30" s="127">
        <v>29</v>
      </c>
      <c r="V30"/>
      <c r="W30"/>
      <c r="X30"/>
      <c r="Y30"/>
      <c r="AB30" s="127">
        <v>29</v>
      </c>
    </row>
    <row r="31" spans="1:28" ht="14.4" x14ac:dyDescent="0.3">
      <c r="A31" s="4"/>
      <c r="B31" s="4" t="s">
        <v>651</v>
      </c>
      <c r="C31" s="4">
        <v>30</v>
      </c>
      <c r="D31" s="4"/>
      <c r="E31" s="4" t="str">
        <v>AUN36</v>
      </c>
      <c r="F31" s="4">
        <v>38</v>
      </c>
      <c r="G31" s="4"/>
      <c r="H31" s="4" t="s">
        <v>1746</v>
      </c>
      <c r="I31" s="4">
        <v>30</v>
      </c>
      <c r="J31" s="4"/>
      <c r="K31" s="4" t="str">
        <v>LEANAME</v>
      </c>
      <c r="L31" s="4">
        <v>2</v>
      </c>
      <c r="M31" s="4"/>
      <c r="O31" s="4">
        <v>30</v>
      </c>
      <c r="Q31" s="3">
        <v>0</v>
      </c>
      <c r="R31" s="3">
        <v>30</v>
      </c>
      <c r="T31"/>
      <c r="U31" s="127">
        <v>30</v>
      </c>
      <c r="V31"/>
      <c r="W31"/>
      <c r="X31"/>
      <c r="Y31"/>
      <c r="AB31" s="127">
        <v>30</v>
      </c>
    </row>
    <row r="32" spans="1:28" ht="14.4" x14ac:dyDescent="0.3">
      <c r="A32" s="4"/>
      <c r="B32" s="4" t="s">
        <v>652</v>
      </c>
      <c r="C32" s="4">
        <v>31</v>
      </c>
      <c r="D32" s="4"/>
      <c r="E32" s="4" t="str">
        <v>AUN37</v>
      </c>
      <c r="F32" s="4">
        <v>39</v>
      </c>
      <c r="G32" s="4"/>
      <c r="H32" s="4" t="s">
        <v>1914</v>
      </c>
      <c r="I32" s="4">
        <v>31</v>
      </c>
      <c r="J32" s="4"/>
      <c r="K32" s="4" t="str">
        <v>MissedPays_DaysofExp</v>
      </c>
      <c r="L32" s="4">
        <v>55</v>
      </c>
      <c r="M32" s="4"/>
      <c r="O32" s="4">
        <v>31</v>
      </c>
      <c r="Q32" s="3">
        <v>0</v>
      </c>
      <c r="R32" s="3">
        <v>31</v>
      </c>
      <c r="T32"/>
      <c r="U32" s="127">
        <v>31</v>
      </c>
      <c r="V32"/>
      <c r="W32"/>
      <c r="X32"/>
      <c r="Y32"/>
      <c r="AB32" s="127">
        <v>31</v>
      </c>
    </row>
    <row r="33" spans="1:28" ht="14.4" x14ac:dyDescent="0.3">
      <c r="A33" s="4"/>
      <c r="B33" s="4" t="s">
        <v>653</v>
      </c>
      <c r="C33" s="4">
        <v>32</v>
      </c>
      <c r="D33" s="4"/>
      <c r="E33" s="4" t="str">
        <v>AUN4</v>
      </c>
      <c r="F33" s="4">
        <v>6</v>
      </c>
      <c r="G33" s="4"/>
      <c r="H33" s="4" t="s">
        <v>1915</v>
      </c>
      <c r="I33" s="4">
        <v>32</v>
      </c>
      <c r="J33" s="4"/>
      <c r="K33" s="4" t="str">
        <v>MU_JulAug_5yAvg</v>
      </c>
      <c r="L33" s="4">
        <v>44</v>
      </c>
      <c r="M33" s="4"/>
      <c r="O33" s="4">
        <v>32</v>
      </c>
      <c r="Q33" s="3">
        <v>0</v>
      </c>
      <c r="R33" s="3">
        <v>32</v>
      </c>
      <c r="T33"/>
      <c r="U33" s="127">
        <v>32</v>
      </c>
      <c r="V33"/>
      <c r="W33"/>
      <c r="X33"/>
      <c r="Y33"/>
      <c r="AB33" s="127">
        <v>32</v>
      </c>
    </row>
    <row r="34" spans="1:28" ht="14.4" x14ac:dyDescent="0.3">
      <c r="A34" s="4"/>
      <c r="B34" s="4" t="s">
        <v>654</v>
      </c>
      <c r="C34" s="4">
        <v>33</v>
      </c>
      <c r="D34" s="4"/>
      <c r="E34" s="4" t="str">
        <v>AUN5</v>
      </c>
      <c r="F34" s="4">
        <v>7</v>
      </c>
      <c r="G34" s="4"/>
      <c r="H34" s="4" t="s">
        <v>619</v>
      </c>
      <c r="I34" s="4">
        <v>33</v>
      </c>
      <c r="J34" s="4"/>
      <c r="K34" s="4" t="str">
        <v>Nov_EI_2024</v>
      </c>
      <c r="L34" s="4">
        <v>31</v>
      </c>
      <c r="M34" s="4"/>
      <c r="O34" s="4">
        <v>33</v>
      </c>
      <c r="Q34" s="3">
        <v>0</v>
      </c>
      <c r="R34" s="3">
        <v>33</v>
      </c>
      <c r="T34"/>
      <c r="U34" s="127">
        <v>33</v>
      </c>
      <c r="V34"/>
      <c r="W34"/>
      <c r="X34"/>
      <c r="Y34"/>
      <c r="AB34" s="127">
        <v>33</v>
      </c>
    </row>
    <row r="35" spans="1:28" ht="14.4" x14ac:dyDescent="0.3">
      <c r="A35" s="4"/>
      <c r="B35" s="4" t="s">
        <v>655</v>
      </c>
      <c r="C35" s="4">
        <v>34</v>
      </c>
      <c r="D35" s="4"/>
      <c r="E35" s="4" t="str">
        <v>AUN6</v>
      </c>
      <c r="F35" s="4">
        <v>8</v>
      </c>
      <c r="G35" s="4"/>
      <c r="H35" s="4" t="s">
        <v>620</v>
      </c>
      <c r="I35" s="4">
        <v>34</v>
      </c>
      <c r="J35" s="4"/>
      <c r="K35" s="4" t="str">
        <v>Nov_MissedPayments</v>
      </c>
      <c r="L35" s="4">
        <v>40</v>
      </c>
      <c r="M35" s="4"/>
      <c r="O35" s="4">
        <v>34</v>
      </c>
      <c r="Q35" s="3">
        <v>0</v>
      </c>
      <c r="R35" s="3">
        <v>34</v>
      </c>
      <c r="T35"/>
      <c r="U35" s="127">
        <v>34</v>
      </c>
      <c r="V35"/>
      <c r="W35"/>
      <c r="X35"/>
      <c r="Y35"/>
      <c r="AB35" s="127">
        <v>34</v>
      </c>
    </row>
    <row r="36" spans="1:28" ht="14.4" x14ac:dyDescent="0.3">
      <c r="A36" s="4"/>
      <c r="B36" s="4" t="s">
        <v>656</v>
      </c>
      <c r="C36" s="4">
        <v>35</v>
      </c>
      <c r="D36" s="4"/>
      <c r="E36" s="4" t="str">
        <v>AUN7</v>
      </c>
      <c r="F36" s="4">
        <v>9</v>
      </c>
      <c r="G36" s="4"/>
      <c r="H36" s="4" t="s">
        <v>621</v>
      </c>
      <c r="I36" s="4">
        <v>35</v>
      </c>
      <c r="J36" s="4"/>
      <c r="K36" s="4" t="str">
        <v>Nov_PupilTrans_2024</v>
      </c>
      <c r="L36" s="4">
        <v>19</v>
      </c>
      <c r="M36" s="4"/>
      <c r="O36" s="4">
        <v>35</v>
      </c>
      <c r="Q36" s="3">
        <v>0</v>
      </c>
      <c r="R36" s="3">
        <v>35</v>
      </c>
      <c r="T36"/>
      <c r="U36" s="127">
        <v>35</v>
      </c>
      <c r="V36"/>
      <c r="W36"/>
      <c r="X36"/>
      <c r="Y36"/>
      <c r="AB36" s="127">
        <v>35</v>
      </c>
    </row>
    <row r="37" spans="1:28" ht="14.4" x14ac:dyDescent="0.3">
      <c r="A37" s="4"/>
      <c r="B37" s="4" t="s">
        <v>657</v>
      </c>
      <c r="C37" s="4">
        <v>36</v>
      </c>
      <c r="D37" s="4"/>
      <c r="E37" s="4" t="str">
        <v>AUN8</v>
      </c>
      <c r="F37" s="4">
        <v>10</v>
      </c>
      <c r="G37" s="4"/>
      <c r="H37" s="4" t="s">
        <v>951</v>
      </c>
      <c r="I37" s="4">
        <v>36</v>
      </c>
      <c r="J37" s="4"/>
      <c r="K37" s="4" t="str">
        <v>Nov_SEF_2026</v>
      </c>
      <c r="L37" s="4">
        <v>16</v>
      </c>
      <c r="M37" s="4"/>
      <c r="O37" s="4">
        <v>36</v>
      </c>
      <c r="Q37" s="3">
        <v>0</v>
      </c>
      <c r="R37" s="3">
        <v>36</v>
      </c>
      <c r="T37"/>
      <c r="U37" s="127">
        <v>36</v>
      </c>
      <c r="V37"/>
      <c r="W37"/>
      <c r="X37"/>
      <c r="Y37"/>
      <c r="AB37" s="127">
        <v>36</v>
      </c>
    </row>
    <row r="38" spans="1:28" ht="14.4" x14ac:dyDescent="0.3">
      <c r="A38" s="4"/>
      <c r="B38" s="4" t="s">
        <v>658</v>
      </c>
      <c r="C38" s="4">
        <v>37</v>
      </c>
      <c r="D38" s="4"/>
      <c r="E38" s="4" t="str">
        <v>AUN9</v>
      </c>
      <c r="F38" s="4">
        <v>11</v>
      </c>
      <c r="G38" s="4"/>
      <c r="H38" s="4" t="s">
        <v>1902</v>
      </c>
      <c r="I38" s="4">
        <v>37</v>
      </c>
      <c r="J38" s="4"/>
      <c r="K38" s="4" t="str">
        <v>Nov_SpEdCore_2024</v>
      </c>
      <c r="L38" s="4">
        <v>26</v>
      </c>
      <c r="M38" s="4"/>
      <c r="O38" s="4">
        <v>37</v>
      </c>
      <c r="Q38" s="3">
        <v>0</v>
      </c>
      <c r="R38" s="3">
        <v>37</v>
      </c>
      <c r="T38"/>
      <c r="U38" s="127">
        <v>37</v>
      </c>
      <c r="V38"/>
      <c r="W38"/>
      <c r="X38"/>
      <c r="Y38"/>
      <c r="AB38" s="127">
        <v>37</v>
      </c>
    </row>
    <row r="39" spans="1:28" ht="14.4" x14ac:dyDescent="0.3">
      <c r="A39" s="4"/>
      <c r="B39" s="4" t="s">
        <v>659</v>
      </c>
      <c r="C39" s="4">
        <v>38</v>
      </c>
      <c r="D39" s="4"/>
      <c r="E39" s="4" t="str">
        <v>LEACount</v>
      </c>
      <c r="F39" s="4">
        <v>2</v>
      </c>
      <c r="G39" s="4"/>
      <c r="H39" s="4" t="s">
        <v>952</v>
      </c>
      <c r="I39" s="4">
        <v>38</v>
      </c>
      <c r="J39" s="4"/>
      <c r="K39" s="4" t="str">
        <v>Nov_SS_2024</v>
      </c>
      <c r="L39" s="4">
        <v>21</v>
      </c>
      <c r="M39" s="4"/>
      <c r="O39" s="4">
        <v>38</v>
      </c>
      <c r="Q39" s="3">
        <v>0</v>
      </c>
      <c r="R39" s="3">
        <v>38</v>
      </c>
      <c r="T39"/>
      <c r="U39" s="127">
        <v>38</v>
      </c>
      <c r="V39"/>
      <c r="W39"/>
      <c r="X39"/>
      <c r="Y39"/>
      <c r="AB39" s="127">
        <v>38</v>
      </c>
    </row>
    <row r="40" spans="1:28" ht="14.4" x14ac:dyDescent="0.3">
      <c r="A40" s="4"/>
      <c r="B40" s="4" t="s">
        <v>660</v>
      </c>
      <c r="C40" s="4">
        <v>39</v>
      </c>
      <c r="D40" s="4"/>
      <c r="E40" s="4" t="str">
        <v>sdistrict</v>
      </c>
      <c r="F40" s="4">
        <v>1</v>
      </c>
      <c r="G40" s="4"/>
      <c r="H40" s="4" t="s">
        <v>1916</v>
      </c>
      <c r="I40" s="4">
        <v>39</v>
      </c>
      <c r="J40" s="4"/>
      <c r="K40" s="4" t="str">
        <v>Oct_BEF_2026</v>
      </c>
      <c r="L40" s="4">
        <v>13</v>
      </c>
      <c r="M40" s="4"/>
      <c r="O40" s="4">
        <v>39</v>
      </c>
      <c r="Q40" s="3">
        <v>0</v>
      </c>
      <c r="R40" s="3">
        <v>39</v>
      </c>
      <c r="T40"/>
      <c r="U40" s="127">
        <v>39</v>
      </c>
      <c r="V40"/>
      <c r="W40"/>
      <c r="X40"/>
      <c r="Y40"/>
      <c r="AB40" s="127">
        <v>39</v>
      </c>
    </row>
    <row r="41" spans="1:28" ht="14.4" x14ac:dyDescent="0.3">
      <c r="A41" s="4"/>
      <c r="B41" s="4"/>
      <c r="C41" s="4">
        <v>40</v>
      </c>
      <c r="D41" s="4"/>
      <c r="E41" s="4">
        <v>0</v>
      </c>
      <c r="F41" s="4">
        <v>40</v>
      </c>
      <c r="G41" s="4"/>
      <c r="H41" s="4" t="s">
        <v>1917</v>
      </c>
      <c r="I41" s="4">
        <v>40</v>
      </c>
      <c r="J41" s="4"/>
      <c r="K41" s="4" t="str">
        <v>Oct_CTE_2026</v>
      </c>
      <c r="L41" s="4">
        <v>22</v>
      </c>
      <c r="M41" s="4"/>
      <c r="O41" s="4">
        <v>40</v>
      </c>
      <c r="Q41" s="3">
        <v>0</v>
      </c>
      <c r="R41" s="3">
        <v>40</v>
      </c>
      <c r="T41"/>
      <c r="U41" s="127">
        <v>40</v>
      </c>
      <c r="V41"/>
      <c r="W41"/>
      <c r="X41"/>
      <c r="Y41"/>
      <c r="AB41" s="127">
        <v>40</v>
      </c>
    </row>
    <row r="42" spans="1:28" ht="14.4" x14ac:dyDescent="0.3">
      <c r="A42" s="4"/>
      <c r="B42" s="4"/>
      <c r="C42" s="4">
        <v>41</v>
      </c>
      <c r="D42" s="4"/>
      <c r="E42" s="4">
        <v>0</v>
      </c>
      <c r="F42" s="4">
        <v>41</v>
      </c>
      <c r="G42" s="4"/>
      <c r="H42" s="4" t="s">
        <v>1918</v>
      </c>
      <c r="I42" s="4">
        <v>41</v>
      </c>
      <c r="J42" s="4"/>
      <c r="K42" s="4" t="str">
        <v>Oct_EI_2024</v>
      </c>
      <c r="L42" s="4">
        <v>30</v>
      </c>
      <c r="M42" s="4"/>
      <c r="O42" s="4">
        <v>41</v>
      </c>
      <c r="Q42" s="3">
        <v>0</v>
      </c>
      <c r="R42" s="3">
        <v>41</v>
      </c>
      <c r="T42"/>
      <c r="U42" s="127">
        <v>41</v>
      </c>
      <c r="V42"/>
      <c r="W42"/>
      <c r="X42"/>
      <c r="Y42"/>
      <c r="AB42" s="127">
        <v>41</v>
      </c>
    </row>
    <row r="43" spans="1:28" ht="14.4" x14ac:dyDescent="0.3">
      <c r="A43" s="4"/>
      <c r="B43" s="4"/>
      <c r="C43" s="4">
        <v>42</v>
      </c>
      <c r="D43" s="4"/>
      <c r="E43" s="4">
        <v>0</v>
      </c>
      <c r="F43" s="4">
        <v>42</v>
      </c>
      <c r="G43" s="4"/>
      <c r="H43" s="4" t="s">
        <v>1919</v>
      </c>
      <c r="I43" s="4">
        <v>42</v>
      </c>
      <c r="J43" s="4"/>
      <c r="K43" s="4" t="str">
        <v>Oct_MissedPayments</v>
      </c>
      <c r="L43" s="4">
        <v>38</v>
      </c>
      <c r="M43" s="4"/>
      <c r="O43" s="4">
        <v>42</v>
      </c>
      <c r="Q43" s="3">
        <v>0</v>
      </c>
      <c r="R43" s="3">
        <v>42</v>
      </c>
      <c r="T43"/>
      <c r="U43" s="127">
        <v>42</v>
      </c>
      <c r="V43"/>
      <c r="W43"/>
      <c r="X43"/>
      <c r="Y43"/>
      <c r="AB43" s="127">
        <v>42</v>
      </c>
    </row>
    <row r="44" spans="1:28" ht="14.4" x14ac:dyDescent="0.3">
      <c r="A44" s="4"/>
      <c r="B44" s="4"/>
      <c r="C44" s="4">
        <v>43</v>
      </c>
      <c r="D44" s="4"/>
      <c r="E44" s="4">
        <v>0</v>
      </c>
      <c r="F44" s="4">
        <v>43</v>
      </c>
      <c r="G44" s="4"/>
      <c r="H44" s="4" t="s">
        <v>1920</v>
      </c>
      <c r="I44" s="4">
        <v>43</v>
      </c>
      <c r="J44" s="4"/>
      <c r="K44" s="4" t="str">
        <v>Oct_RTLBG_2026</v>
      </c>
      <c r="L44" s="4">
        <v>18</v>
      </c>
      <c r="M44" s="4"/>
      <c r="O44" s="4">
        <v>43</v>
      </c>
      <c r="Q44" s="3">
        <v>0</v>
      </c>
      <c r="R44" s="3">
        <v>43</v>
      </c>
      <c r="T44"/>
      <c r="U44" s="127">
        <v>43</v>
      </c>
      <c r="V44"/>
      <c r="W44"/>
      <c r="X44"/>
      <c r="Y44"/>
      <c r="AB44" s="127">
        <v>43</v>
      </c>
    </row>
    <row r="45" spans="1:28" ht="14.4" x14ac:dyDescent="0.3">
      <c r="A45" s="4"/>
      <c r="B45" s="4"/>
      <c r="C45" s="4">
        <v>44</v>
      </c>
      <c r="D45" s="4"/>
      <c r="E45" s="4">
        <v>0</v>
      </c>
      <c r="F45" s="4">
        <v>44</v>
      </c>
      <c r="G45" s="4"/>
      <c r="H45" s="4" t="s">
        <v>953</v>
      </c>
      <c r="I45" s="4">
        <v>44</v>
      </c>
      <c r="J45" s="4"/>
      <c r="K45" s="4" t="str">
        <v>Oct_SPTRA_2026</v>
      </c>
      <c r="L45" s="4">
        <v>17</v>
      </c>
      <c r="M45" s="4"/>
      <c r="O45" s="4">
        <v>44</v>
      </c>
      <c r="Q45" s="3">
        <v>0</v>
      </c>
      <c r="R45" s="3">
        <v>44</v>
      </c>
      <c r="T45"/>
      <c r="U45" s="127">
        <v>44</v>
      </c>
      <c r="V45"/>
      <c r="W45"/>
      <c r="X45"/>
      <c r="Y45"/>
      <c r="AB45" s="127">
        <v>44</v>
      </c>
    </row>
    <row r="46" spans="1:28" ht="14.4" x14ac:dyDescent="0.3">
      <c r="A46" s="4"/>
      <c r="B46" s="4"/>
      <c r="C46" s="4">
        <v>45</v>
      </c>
      <c r="D46" s="4"/>
      <c r="E46" s="4">
        <v>0</v>
      </c>
      <c r="F46" s="4">
        <v>45</v>
      </c>
      <c r="G46" s="4"/>
      <c r="H46" s="4" t="s">
        <v>954</v>
      </c>
      <c r="I46" s="4">
        <v>45</v>
      </c>
      <c r="J46" s="4"/>
      <c r="K46" s="4" t="str">
        <v>PTAX_DaysofExp</v>
      </c>
      <c r="L46" s="4">
        <v>54</v>
      </c>
      <c r="M46" s="4"/>
      <c r="O46" s="4">
        <v>45</v>
      </c>
      <c r="Q46" s="3">
        <v>0</v>
      </c>
      <c r="R46" s="3">
        <v>45</v>
      </c>
      <c r="T46"/>
      <c r="U46" s="127">
        <v>45</v>
      </c>
      <c r="V46"/>
      <c r="W46"/>
      <c r="X46"/>
      <c r="Y46"/>
      <c r="AB46" s="127">
        <v>45</v>
      </c>
    </row>
    <row r="47" spans="1:28" ht="14.4" x14ac:dyDescent="0.3">
      <c r="A47" s="4"/>
      <c r="B47" s="4"/>
      <c r="C47" s="4">
        <v>46</v>
      </c>
      <c r="D47" s="4"/>
      <c r="E47" s="4">
        <v>0</v>
      </c>
      <c r="F47" s="4">
        <v>46</v>
      </c>
      <c r="G47" s="4"/>
      <c r="H47" s="4" t="s">
        <v>955</v>
      </c>
      <c r="I47" s="4">
        <v>46</v>
      </c>
      <c r="J47" s="4"/>
      <c r="K47" s="4" t="str">
        <v>REGIONNAME</v>
      </c>
      <c r="L47" s="4">
        <v>4</v>
      </c>
      <c r="M47" s="4"/>
      <c r="O47" s="4">
        <v>46</v>
      </c>
      <c r="Q47" s="3">
        <v>0</v>
      </c>
      <c r="R47" s="3">
        <v>46</v>
      </c>
      <c r="T47"/>
      <c r="U47" s="127">
        <v>46</v>
      </c>
      <c r="V47"/>
      <c r="W47"/>
      <c r="X47"/>
      <c r="Y47"/>
      <c r="AB47" s="127">
        <v>46</v>
      </c>
    </row>
    <row r="48" spans="1:28" ht="14.4" x14ac:dyDescent="0.3">
      <c r="A48" s="4"/>
      <c r="B48" s="4"/>
      <c r="C48" s="4">
        <v>47</v>
      </c>
      <c r="D48" s="4"/>
      <c r="E48" s="4">
        <v>0</v>
      </c>
      <c r="F48" s="4">
        <v>47</v>
      </c>
      <c r="G48" s="4"/>
      <c r="H48" s="4" t="s">
        <v>956</v>
      </c>
      <c r="I48" s="4">
        <v>47</v>
      </c>
      <c r="J48" s="4"/>
      <c r="K48" s="4" t="str">
        <v>Sep_EI_2024</v>
      </c>
      <c r="L48" s="4">
        <v>29</v>
      </c>
      <c r="M48" s="4"/>
      <c r="O48" s="4">
        <v>47</v>
      </c>
      <c r="Q48" s="3">
        <v>0</v>
      </c>
      <c r="R48" s="3">
        <v>47</v>
      </c>
      <c r="T48"/>
      <c r="U48" s="127">
        <v>47</v>
      </c>
      <c r="V48"/>
      <c r="W48"/>
      <c r="X48"/>
      <c r="Y48"/>
      <c r="AB48" s="127">
        <v>47</v>
      </c>
    </row>
    <row r="49" spans="1:28" ht="14.4" x14ac:dyDescent="0.3">
      <c r="A49" s="4"/>
      <c r="B49" s="4"/>
      <c r="C49" s="4">
        <v>48</v>
      </c>
      <c r="D49" s="4"/>
      <c r="E49" s="4">
        <v>0</v>
      </c>
      <c r="F49" s="4">
        <v>48</v>
      </c>
      <c r="G49" s="4"/>
      <c r="H49" s="4" t="s">
        <v>957</v>
      </c>
      <c r="I49" s="4">
        <v>48</v>
      </c>
      <c r="J49" s="4"/>
      <c r="K49" s="4" t="str">
        <v>Sep_MissedPayments</v>
      </c>
      <c r="L49" s="4">
        <v>36</v>
      </c>
      <c r="M49" s="4"/>
      <c r="O49" s="4">
        <v>48</v>
      </c>
      <c r="Q49" s="3">
        <v>0</v>
      </c>
      <c r="R49" s="3">
        <v>48</v>
      </c>
      <c r="T49"/>
      <c r="U49" s="127">
        <v>48</v>
      </c>
      <c r="V49"/>
      <c r="W49"/>
      <c r="X49"/>
      <c r="Y49"/>
      <c r="AB49" s="127">
        <v>48</v>
      </c>
    </row>
    <row r="50" spans="1:28" ht="14.4" x14ac:dyDescent="0.3">
      <c r="A50" s="4"/>
      <c r="B50" s="4"/>
      <c r="C50" s="4">
        <v>49</v>
      </c>
      <c r="D50" s="4"/>
      <c r="E50" s="4">
        <v>0</v>
      </c>
      <c r="F50" s="4">
        <v>49</v>
      </c>
      <c r="G50" s="4"/>
      <c r="H50" s="4" t="s">
        <v>958</v>
      </c>
      <c r="I50" s="4">
        <v>49</v>
      </c>
      <c r="J50" s="4"/>
      <c r="K50" s="4" t="str">
        <v>Sep_PSERS_2024</v>
      </c>
      <c r="L50" s="4">
        <v>10</v>
      </c>
      <c r="M50" s="4"/>
      <c r="O50" s="4">
        <v>49</v>
      </c>
      <c r="Q50" s="3">
        <v>0</v>
      </c>
      <c r="R50" s="3">
        <v>49</v>
      </c>
      <c r="T50"/>
      <c r="U50" s="127">
        <v>49</v>
      </c>
      <c r="V50"/>
      <c r="W50"/>
      <c r="X50"/>
      <c r="Y50"/>
      <c r="AB50" s="127">
        <v>49</v>
      </c>
    </row>
    <row r="51" spans="1:28" ht="14.4" x14ac:dyDescent="0.3">
      <c r="A51" s="4"/>
      <c r="B51" s="4"/>
      <c r="C51" s="4">
        <v>50</v>
      </c>
      <c r="D51" s="4"/>
      <c r="E51" s="4">
        <v>0</v>
      </c>
      <c r="F51" s="4">
        <v>50</v>
      </c>
      <c r="G51" s="4"/>
      <c r="H51" s="4" t="s">
        <v>959</v>
      </c>
      <c r="I51" s="4">
        <v>50</v>
      </c>
      <c r="J51" s="4"/>
      <c r="K51" s="4" t="str">
        <v>Sep_SEF_2026</v>
      </c>
      <c r="L51" s="4">
        <v>15</v>
      </c>
      <c r="M51" s="4"/>
      <c r="O51" s="4">
        <v>50</v>
      </c>
      <c r="Q51" s="3">
        <v>0</v>
      </c>
      <c r="R51" s="3">
        <v>50</v>
      </c>
      <c r="T51"/>
      <c r="U51" s="127">
        <v>50</v>
      </c>
      <c r="V51"/>
      <c r="W51"/>
      <c r="X51"/>
      <c r="Y51"/>
      <c r="AB51" s="127">
        <v>50</v>
      </c>
    </row>
    <row r="52" spans="1:28" ht="14.4" x14ac:dyDescent="0.3">
      <c r="A52" s="4"/>
      <c r="B52" s="4"/>
      <c r="C52" s="4">
        <v>51</v>
      </c>
      <c r="D52" s="4"/>
      <c r="E52" s="4">
        <v>0</v>
      </c>
      <c r="F52" s="4">
        <v>51</v>
      </c>
      <c r="G52" s="4"/>
      <c r="H52" s="4" t="s">
        <v>960</v>
      </c>
      <c r="I52" s="4">
        <v>51</v>
      </c>
      <c r="J52" s="4"/>
      <c r="K52" s="4" t="str">
        <v>StateRev_ShTot</v>
      </c>
      <c r="L52" s="4">
        <v>46</v>
      </c>
      <c r="M52" s="4"/>
      <c r="O52" s="4">
        <v>51</v>
      </c>
      <c r="Q52" s="3">
        <v>0</v>
      </c>
      <c r="R52" s="3">
        <v>51</v>
      </c>
      <c r="T52"/>
      <c r="U52" s="127">
        <v>51</v>
      </c>
      <c r="V52"/>
      <c r="W52"/>
      <c r="X52"/>
      <c r="Y52"/>
      <c r="AB52" s="127">
        <v>51</v>
      </c>
    </row>
    <row r="53" spans="1:28" ht="14.4" x14ac:dyDescent="0.3">
      <c r="A53" s="4"/>
      <c r="B53" s="4"/>
      <c r="C53" s="4">
        <v>52</v>
      </c>
      <c r="D53" s="4"/>
      <c r="E53" s="4">
        <v>0</v>
      </c>
      <c r="F53" s="4">
        <v>52</v>
      </c>
      <c r="G53" s="4"/>
      <c r="H53" s="4" t="s">
        <v>961</v>
      </c>
      <c r="I53" s="4">
        <v>52</v>
      </c>
      <c r="J53" s="4"/>
      <c r="K53" s="4" t="str">
        <v>StExpAll_5yrAvg</v>
      </c>
      <c r="L53" s="4">
        <v>48</v>
      </c>
      <c r="M53" s="4"/>
      <c r="O53" s="4">
        <v>52</v>
      </c>
      <c r="Q53" s="3">
        <v>0</v>
      </c>
      <c r="R53" s="3">
        <v>52</v>
      </c>
      <c r="T53"/>
      <c r="U53" s="127">
        <v>52</v>
      </c>
      <c r="V53"/>
      <c r="W53"/>
      <c r="X53"/>
      <c r="Y53"/>
      <c r="AB53" s="127">
        <v>52</v>
      </c>
    </row>
    <row r="54" spans="1:28" ht="14.4" x14ac:dyDescent="0.3">
      <c r="A54" s="4"/>
      <c r="B54" s="4"/>
      <c r="C54" s="4">
        <v>53</v>
      </c>
      <c r="D54" s="4"/>
      <c r="E54" s="4">
        <v>0</v>
      </c>
      <c r="F54" s="4">
        <v>53</v>
      </c>
      <c r="G54" s="4"/>
      <c r="H54" s="4" t="s">
        <v>962</v>
      </c>
      <c r="I54" s="4">
        <v>53</v>
      </c>
      <c r="J54" s="4"/>
      <c r="K54" s="4" t="str">
        <v>StRevAll_5yrAvg</v>
      </c>
      <c r="L54" s="4">
        <v>47</v>
      </c>
      <c r="M54" s="4"/>
      <c r="O54" s="4">
        <v>53</v>
      </c>
      <c r="Q54" s="3">
        <v>0</v>
      </c>
      <c r="R54" s="3">
        <v>53</v>
      </c>
      <c r="T54"/>
      <c r="U54" s="127">
        <v>53</v>
      </c>
      <c r="V54"/>
      <c r="W54"/>
      <c r="X54"/>
      <c r="Y54"/>
      <c r="AB54" s="127">
        <v>53</v>
      </c>
    </row>
    <row r="55" spans="1:28" ht="14.4" x14ac:dyDescent="0.3">
      <c r="A55" s="4"/>
      <c r="B55" s="4"/>
      <c r="C55" s="4">
        <v>54</v>
      </c>
      <c r="D55" s="4"/>
      <c r="E55" s="4">
        <v>0</v>
      </c>
      <c r="F55" s="4">
        <v>54</v>
      </c>
      <c r="G55" s="4"/>
      <c r="H55" s="4" t="s">
        <v>963</v>
      </c>
      <c r="I55" s="4">
        <v>54</v>
      </c>
      <c r="J55" s="4"/>
      <c r="K55" s="4" t="str">
        <v>StSh_MU_JulAgu_5yAvg</v>
      </c>
      <c r="L55" s="4">
        <v>45</v>
      </c>
      <c r="M55" s="4"/>
      <c r="O55" s="4">
        <v>54</v>
      </c>
      <c r="Q55" s="3">
        <v>0</v>
      </c>
      <c r="R55" s="3">
        <v>54</v>
      </c>
      <c r="T55"/>
      <c r="U55" s="127">
        <v>54</v>
      </c>
      <c r="V55"/>
      <c r="W55"/>
      <c r="X55"/>
      <c r="Y55"/>
      <c r="AB55" s="127">
        <v>54</v>
      </c>
    </row>
    <row r="56" spans="1:28" ht="14.4" x14ac:dyDescent="0.3">
      <c r="A56" s="4"/>
      <c r="B56" s="4"/>
      <c r="C56" s="4">
        <v>55</v>
      </c>
      <c r="D56" s="4"/>
      <c r="E56" s="4">
        <v>0</v>
      </c>
      <c r="F56" s="4">
        <v>55</v>
      </c>
      <c r="G56" s="4"/>
      <c r="H56" s="4" t="s">
        <v>964</v>
      </c>
      <c r="I56" s="4">
        <v>55</v>
      </c>
      <c r="J56" s="4"/>
      <c r="K56" s="4" t="str">
        <v>StSub_DaysofExp</v>
      </c>
      <c r="L56" s="4">
        <v>56</v>
      </c>
      <c r="M56" s="4"/>
      <c r="O56" s="4">
        <v>55</v>
      </c>
      <c r="Q56" s="3">
        <v>0</v>
      </c>
      <c r="R56" s="3">
        <v>55</v>
      </c>
      <c r="T56"/>
      <c r="U56" s="127">
        <v>55</v>
      </c>
      <c r="V56"/>
      <c r="W56"/>
      <c r="X56"/>
      <c r="Y56"/>
      <c r="AB56" s="127">
        <v>55</v>
      </c>
    </row>
    <row r="57" spans="1:28" ht="14.4" x14ac:dyDescent="0.3">
      <c r="A57" s="4"/>
      <c r="B57" s="4"/>
      <c r="C57" s="4">
        <v>56</v>
      </c>
      <c r="D57" s="4"/>
      <c r="E57" s="4">
        <v>0</v>
      </c>
      <c r="F57" s="4">
        <v>56</v>
      </c>
      <c r="G57" s="4"/>
      <c r="H57" s="4" t="s">
        <v>965</v>
      </c>
      <c r="I57" s="4">
        <v>56</v>
      </c>
      <c r="J57" s="4"/>
      <c r="K57" s="4" t="str">
        <v>Type</v>
      </c>
      <c r="L57" s="4">
        <v>3</v>
      </c>
      <c r="M57" s="4"/>
      <c r="O57" s="4">
        <v>56</v>
      </c>
      <c r="Q57" s="3">
        <v>0</v>
      </c>
      <c r="R57" s="3">
        <v>56</v>
      </c>
      <c r="T57"/>
      <c r="U57" s="127">
        <v>56</v>
      </c>
      <c r="V57"/>
      <c r="W57"/>
      <c r="X57"/>
      <c r="Y57"/>
      <c r="AB57" s="127">
        <v>56</v>
      </c>
    </row>
    <row r="58" spans="1:28" ht="14.4" x14ac:dyDescent="0.3">
      <c r="A58" s="4"/>
      <c r="B58" s="4"/>
      <c r="C58" s="4">
        <v>57</v>
      </c>
      <c r="D58" s="4"/>
      <c r="E58" s="4">
        <v>0</v>
      </c>
      <c r="F58" s="4">
        <v>57</v>
      </c>
      <c r="G58" s="4"/>
      <c r="H58" s="4" t="s">
        <v>966</v>
      </c>
      <c r="I58" s="4">
        <v>57</v>
      </c>
      <c r="J58" s="4"/>
      <c r="K58" s="4" t="str">
        <v>v_10_6111_0_B</v>
      </c>
      <c r="L58" s="4">
        <v>51</v>
      </c>
      <c r="M58" s="4"/>
      <c r="O58" s="4">
        <v>57</v>
      </c>
      <c r="Q58" s="3">
        <v>0</v>
      </c>
      <c r="R58" s="3">
        <v>57</v>
      </c>
      <c r="T58"/>
      <c r="U58" s="127">
        <v>57</v>
      </c>
      <c r="V58"/>
      <c r="W58"/>
      <c r="X58"/>
      <c r="Y58"/>
      <c r="AB58" s="127">
        <v>57</v>
      </c>
    </row>
    <row r="59" spans="1:28" ht="14.4" x14ac:dyDescent="0.3">
      <c r="A59" s="4"/>
      <c r="B59" s="4"/>
      <c r="C59" s="4">
        <v>58</v>
      </c>
      <c r="D59" s="4"/>
      <c r="E59" s="4">
        <v>0</v>
      </c>
      <c r="F59" s="4">
        <v>58</v>
      </c>
      <c r="G59" s="4"/>
      <c r="H59" s="4"/>
      <c r="I59" s="4">
        <v>58</v>
      </c>
      <c r="J59" s="4"/>
      <c r="K59" s="4">
        <v>0</v>
      </c>
      <c r="L59" s="4">
        <v>58</v>
      </c>
      <c r="M59" s="4"/>
      <c r="O59" s="4">
        <v>58</v>
      </c>
      <c r="Q59" s="3">
        <v>0</v>
      </c>
      <c r="R59" s="3">
        <v>58</v>
      </c>
      <c r="T59"/>
      <c r="U59" s="127">
        <v>58</v>
      </c>
      <c r="V59"/>
      <c r="W59"/>
      <c r="X59"/>
      <c r="Y59"/>
      <c r="AB59" s="127">
        <v>58</v>
      </c>
    </row>
    <row r="60" spans="1:28" ht="14.4" x14ac:dyDescent="0.3">
      <c r="A60" s="4"/>
      <c r="B60" s="4"/>
      <c r="C60" s="4">
        <v>59</v>
      </c>
      <c r="D60" s="4"/>
      <c r="E60" s="4">
        <v>0</v>
      </c>
      <c r="F60" s="4">
        <v>59</v>
      </c>
      <c r="G60" s="4"/>
      <c r="H60" s="4"/>
      <c r="I60" s="4">
        <v>59</v>
      </c>
      <c r="J60" s="4"/>
      <c r="K60" s="4">
        <v>0</v>
      </c>
      <c r="L60" s="4">
        <v>59</v>
      </c>
      <c r="M60" s="4"/>
      <c r="O60" s="4">
        <v>59</v>
      </c>
      <c r="Q60" s="3">
        <v>0</v>
      </c>
      <c r="R60" s="3">
        <v>59</v>
      </c>
      <c r="T60"/>
      <c r="U60" s="127">
        <v>59</v>
      </c>
      <c r="V60"/>
      <c r="W60"/>
      <c r="X60"/>
      <c r="Y60"/>
      <c r="AB60" s="127">
        <v>59</v>
      </c>
    </row>
    <row r="61" spans="1:28" ht="14.4" x14ac:dyDescent="0.3">
      <c r="A61" s="4"/>
      <c r="B61" s="4"/>
      <c r="C61" s="4">
        <v>60</v>
      </c>
      <c r="D61" s="4"/>
      <c r="E61" s="4">
        <v>0</v>
      </c>
      <c r="F61" s="4">
        <v>60</v>
      </c>
      <c r="G61" s="4"/>
      <c r="H61" s="4"/>
      <c r="I61" s="4">
        <v>60</v>
      </c>
      <c r="J61" s="4"/>
      <c r="K61" s="4">
        <v>0</v>
      </c>
      <c r="L61" s="4">
        <v>60</v>
      </c>
      <c r="M61" s="4"/>
      <c r="O61" s="4">
        <v>60</v>
      </c>
      <c r="Q61" s="3">
        <v>0</v>
      </c>
      <c r="R61" s="3">
        <v>60</v>
      </c>
      <c r="T61"/>
      <c r="U61" s="127">
        <v>60</v>
      </c>
      <c r="V61"/>
      <c r="W61"/>
      <c r="X61"/>
      <c r="Y61"/>
      <c r="AB61" s="127">
        <v>60</v>
      </c>
    </row>
    <row r="62" spans="1:28" ht="14.4" x14ac:dyDescent="0.3">
      <c r="A62" s="4"/>
      <c r="B62" s="4"/>
      <c r="C62" s="4">
        <v>61</v>
      </c>
      <c r="D62" s="4"/>
      <c r="E62" s="4">
        <v>0</v>
      </c>
      <c r="F62" s="4">
        <v>61</v>
      </c>
      <c r="G62" s="4"/>
      <c r="H62" s="4"/>
      <c r="I62" s="4">
        <v>61</v>
      </c>
      <c r="J62" s="4"/>
      <c r="K62" s="4">
        <v>0</v>
      </c>
      <c r="L62" s="4">
        <v>61</v>
      </c>
      <c r="M62" s="4"/>
      <c r="O62" s="4">
        <v>61</v>
      </c>
      <c r="Q62" s="3">
        <v>0</v>
      </c>
      <c r="R62" s="3">
        <v>61</v>
      </c>
      <c r="T62"/>
      <c r="U62" s="127">
        <v>61</v>
      </c>
      <c r="V62"/>
      <c r="W62"/>
      <c r="X62"/>
      <c r="Y62"/>
      <c r="AB62" s="127">
        <v>61</v>
      </c>
    </row>
    <row r="63" spans="1:28" ht="14.4" x14ac:dyDescent="0.3">
      <c r="A63" s="4"/>
      <c r="B63" s="4"/>
      <c r="C63" s="4">
        <v>62</v>
      </c>
      <c r="D63" s="4"/>
      <c r="E63" s="4">
        <v>0</v>
      </c>
      <c r="F63" s="4">
        <v>62</v>
      </c>
      <c r="G63" s="4"/>
      <c r="H63" s="4"/>
      <c r="I63" s="4">
        <v>62</v>
      </c>
      <c r="J63" s="4"/>
      <c r="K63" s="4">
        <v>0</v>
      </c>
      <c r="L63" s="4">
        <v>62</v>
      </c>
      <c r="M63" s="4"/>
      <c r="O63" s="4">
        <v>62</v>
      </c>
      <c r="Q63" s="3">
        <v>0</v>
      </c>
      <c r="R63" s="3">
        <v>62</v>
      </c>
      <c r="T63"/>
      <c r="U63" s="127">
        <v>62</v>
      </c>
      <c r="V63"/>
      <c r="W63"/>
      <c r="X63"/>
      <c r="Y63"/>
      <c r="AB63" s="127">
        <v>62</v>
      </c>
    </row>
    <row r="64" spans="1:28" ht="14.4" x14ac:dyDescent="0.3">
      <c r="A64" s="4"/>
      <c r="B64" s="4"/>
      <c r="C64" s="4">
        <v>63</v>
      </c>
      <c r="D64" s="4"/>
      <c r="E64" s="4">
        <v>0</v>
      </c>
      <c r="F64" s="4">
        <v>63</v>
      </c>
      <c r="G64" s="4"/>
      <c r="H64" s="4"/>
      <c r="I64" s="4">
        <v>63</v>
      </c>
      <c r="J64" s="4"/>
      <c r="K64" s="4">
        <v>0</v>
      </c>
      <c r="L64" s="4">
        <v>63</v>
      </c>
      <c r="M64" s="4"/>
      <c r="O64" s="4">
        <v>63</v>
      </c>
      <c r="Q64" s="3">
        <v>0</v>
      </c>
      <c r="R64" s="3">
        <v>63</v>
      </c>
      <c r="T64"/>
      <c r="U64" s="127">
        <v>63</v>
      </c>
      <c r="V64"/>
      <c r="W64"/>
      <c r="X64"/>
      <c r="Y64"/>
      <c r="AB64" s="127">
        <v>63</v>
      </c>
    </row>
    <row r="65" spans="1:28" ht="14.4" x14ac:dyDescent="0.3">
      <c r="A65" s="4"/>
      <c r="B65" s="4"/>
      <c r="C65" s="4">
        <v>64</v>
      </c>
      <c r="D65" s="4"/>
      <c r="E65" s="4">
        <v>0</v>
      </c>
      <c r="F65" s="4">
        <v>64</v>
      </c>
      <c r="G65" s="4"/>
      <c r="H65" s="4"/>
      <c r="I65" s="4">
        <v>64</v>
      </c>
      <c r="J65" s="4"/>
      <c r="K65" s="4">
        <v>0</v>
      </c>
      <c r="L65" s="4">
        <v>64</v>
      </c>
      <c r="M65" s="4"/>
      <c r="O65" s="4">
        <v>64</v>
      </c>
      <c r="Q65" s="3">
        <v>0</v>
      </c>
      <c r="R65" s="3">
        <v>64</v>
      </c>
      <c r="T65"/>
      <c r="U65" s="127">
        <v>64</v>
      </c>
      <c r="V65"/>
      <c r="W65"/>
      <c r="X65"/>
      <c r="Y65"/>
      <c r="AB65" s="127">
        <v>64</v>
      </c>
    </row>
    <row r="66" spans="1:28" ht="14.4" x14ac:dyDescent="0.3">
      <c r="A66" s="4"/>
      <c r="B66" s="4"/>
      <c r="C66" s="4">
        <v>65</v>
      </c>
      <c r="D66" s="4"/>
      <c r="E66" s="4">
        <v>0</v>
      </c>
      <c r="F66" s="4">
        <v>65</v>
      </c>
      <c r="G66" s="4"/>
      <c r="H66" s="4"/>
      <c r="I66" s="4">
        <v>65</v>
      </c>
      <c r="J66" s="4"/>
      <c r="K66" s="4">
        <v>0</v>
      </c>
      <c r="L66" s="4">
        <v>65</v>
      </c>
      <c r="M66" s="4"/>
      <c r="O66" s="4">
        <v>65</v>
      </c>
      <c r="Q66" s="3">
        <v>0</v>
      </c>
      <c r="R66" s="3">
        <v>65</v>
      </c>
      <c r="T66"/>
      <c r="U66" s="127">
        <v>65</v>
      </c>
      <c r="V66"/>
      <c r="W66"/>
      <c r="X66"/>
      <c r="Y66"/>
      <c r="AB66" s="127">
        <v>65</v>
      </c>
    </row>
    <row r="67" spans="1:28" ht="14.4" x14ac:dyDescent="0.3">
      <c r="A67" s="4"/>
      <c r="B67" s="4"/>
      <c r="C67" s="4">
        <v>66</v>
      </c>
      <c r="D67" s="4"/>
      <c r="E67" s="4">
        <v>0</v>
      </c>
      <c r="F67" s="4">
        <v>66</v>
      </c>
      <c r="G67" s="4"/>
      <c r="H67" s="4"/>
      <c r="I67" s="4">
        <v>66</v>
      </c>
      <c r="J67" s="4"/>
      <c r="K67" s="4">
        <v>0</v>
      </c>
      <c r="L67" s="4">
        <v>66</v>
      </c>
      <c r="M67" s="4"/>
      <c r="O67" s="4">
        <v>66</v>
      </c>
      <c r="Q67" s="3">
        <v>0</v>
      </c>
      <c r="R67" s="3">
        <v>66</v>
      </c>
      <c r="T67"/>
      <c r="U67" s="127">
        <v>66</v>
      </c>
      <c r="V67"/>
      <c r="W67"/>
      <c r="X67"/>
      <c r="Y67"/>
      <c r="AB67" s="127">
        <v>66</v>
      </c>
    </row>
    <row r="68" spans="1:28" ht="14.4" x14ac:dyDescent="0.3">
      <c r="A68" s="4"/>
      <c r="B68" s="4"/>
      <c r="C68" s="4">
        <v>67</v>
      </c>
      <c r="D68" s="4"/>
      <c r="E68" s="4">
        <v>0</v>
      </c>
      <c r="F68" s="4">
        <v>67</v>
      </c>
      <c r="G68" s="4"/>
      <c r="H68" s="4"/>
      <c r="I68" s="4">
        <v>67</v>
      </c>
      <c r="J68" s="4"/>
      <c r="K68" s="4">
        <v>0</v>
      </c>
      <c r="L68" s="4">
        <v>67</v>
      </c>
      <c r="M68" s="4"/>
      <c r="O68" s="4">
        <v>67</v>
      </c>
      <c r="Q68" s="3">
        <v>0</v>
      </c>
      <c r="R68" s="3">
        <v>67</v>
      </c>
      <c r="T68"/>
      <c r="U68" s="127">
        <v>67</v>
      </c>
      <c r="V68"/>
      <c r="W68"/>
      <c r="X68"/>
      <c r="Y68"/>
      <c r="AB68" s="127">
        <v>67</v>
      </c>
    </row>
    <row r="69" spans="1:28" ht="14.4" x14ac:dyDescent="0.3">
      <c r="A69" s="4"/>
      <c r="B69" s="4"/>
      <c r="C69" s="4">
        <v>68</v>
      </c>
      <c r="D69" s="4"/>
      <c r="E69" s="4">
        <v>0</v>
      </c>
      <c r="F69" s="4">
        <v>68</v>
      </c>
      <c r="G69" s="4"/>
      <c r="H69" s="4"/>
      <c r="I69" s="4">
        <v>68</v>
      </c>
      <c r="J69" s="4"/>
      <c r="K69" s="4">
        <v>0</v>
      </c>
      <c r="L69" s="4">
        <v>68</v>
      </c>
      <c r="M69" s="4"/>
      <c r="O69" s="4">
        <v>68</v>
      </c>
      <c r="Q69" s="3">
        <v>0</v>
      </c>
      <c r="R69" s="3">
        <v>68</v>
      </c>
      <c r="T69"/>
      <c r="U69" s="127">
        <v>68</v>
      </c>
      <c r="V69"/>
      <c r="W69"/>
      <c r="X69"/>
      <c r="Y69"/>
      <c r="AB69" s="127">
        <v>68</v>
      </c>
    </row>
    <row r="70" spans="1:28" ht="14.4" x14ac:dyDescent="0.3">
      <c r="A70" s="4"/>
      <c r="B70" s="4"/>
      <c r="C70" s="4">
        <v>69</v>
      </c>
      <c r="D70" s="4"/>
      <c r="E70" s="4">
        <v>0</v>
      </c>
      <c r="F70" s="4">
        <v>69</v>
      </c>
      <c r="G70" s="4"/>
      <c r="H70" s="4"/>
      <c r="I70" s="4">
        <v>69</v>
      </c>
      <c r="J70" s="4"/>
      <c r="K70" s="4">
        <v>0</v>
      </c>
      <c r="L70" s="4">
        <v>69</v>
      </c>
      <c r="M70" s="4"/>
      <c r="O70" s="4">
        <v>69</v>
      </c>
      <c r="Q70" s="3">
        <v>0</v>
      </c>
      <c r="R70" s="3">
        <v>69</v>
      </c>
      <c r="T70"/>
      <c r="U70" s="127">
        <v>69</v>
      </c>
      <c r="V70"/>
      <c r="W70"/>
      <c r="X70"/>
      <c r="Y70"/>
      <c r="AB70" s="127">
        <v>69</v>
      </c>
    </row>
    <row r="71" spans="1:28" ht="14.4" x14ac:dyDescent="0.3">
      <c r="A71" s="4"/>
      <c r="B71" s="4"/>
      <c r="C71" s="4">
        <v>70</v>
      </c>
      <c r="D71" s="4"/>
      <c r="E71" s="4">
        <v>0</v>
      </c>
      <c r="F71" s="4">
        <v>70</v>
      </c>
      <c r="G71" s="4"/>
      <c r="H71" s="4"/>
      <c r="I71" s="4">
        <v>70</v>
      </c>
      <c r="J71" s="4"/>
      <c r="K71" s="4">
        <v>0</v>
      </c>
      <c r="L71" s="4">
        <v>70</v>
      </c>
      <c r="M71" s="4"/>
      <c r="O71" s="4">
        <v>70</v>
      </c>
      <c r="Q71" s="3">
        <v>0</v>
      </c>
      <c r="R71" s="3">
        <v>70</v>
      </c>
      <c r="T71"/>
      <c r="U71" s="127">
        <v>70</v>
      </c>
      <c r="V71"/>
      <c r="W71"/>
      <c r="X71"/>
      <c r="Y71"/>
      <c r="AB71" s="127">
        <v>70</v>
      </c>
    </row>
    <row r="72" spans="1:28" ht="14.4" x14ac:dyDescent="0.3">
      <c r="A72" s="4"/>
      <c r="B72" s="4"/>
      <c r="C72" s="4">
        <v>71</v>
      </c>
      <c r="D72" s="4"/>
      <c r="E72" s="4">
        <v>0</v>
      </c>
      <c r="F72" s="4">
        <v>71</v>
      </c>
      <c r="G72" s="4"/>
      <c r="H72" s="4"/>
      <c r="I72" s="4">
        <v>71</v>
      </c>
      <c r="J72" s="4"/>
      <c r="K72" s="4">
        <v>0</v>
      </c>
      <c r="L72" s="4">
        <v>71</v>
      </c>
      <c r="M72" s="4"/>
      <c r="O72" s="4">
        <v>71</v>
      </c>
      <c r="Q72" s="3">
        <v>0</v>
      </c>
      <c r="R72" s="3">
        <v>71</v>
      </c>
      <c r="T72"/>
      <c r="U72" s="127">
        <v>71</v>
      </c>
      <c r="V72"/>
      <c r="W72"/>
      <c r="X72"/>
      <c r="Y72"/>
      <c r="AB72" s="127">
        <v>71</v>
      </c>
    </row>
    <row r="73" spans="1:28" ht="14.4" x14ac:dyDescent="0.3">
      <c r="A73" s="4"/>
      <c r="B73" s="4"/>
      <c r="C73" s="4">
        <v>72</v>
      </c>
      <c r="D73" s="4"/>
      <c r="E73" s="4">
        <v>0</v>
      </c>
      <c r="F73" s="4">
        <v>72</v>
      </c>
      <c r="G73" s="4"/>
      <c r="H73" s="4"/>
      <c r="I73" s="4">
        <v>72</v>
      </c>
      <c r="J73" s="4"/>
      <c r="K73" s="4">
        <v>0</v>
      </c>
      <c r="L73" s="4">
        <v>72</v>
      </c>
      <c r="M73" s="4"/>
      <c r="O73" s="4">
        <v>72</v>
      </c>
      <c r="Q73" s="3">
        <v>0</v>
      </c>
      <c r="R73" s="3">
        <v>72</v>
      </c>
      <c r="T73"/>
      <c r="U73" s="127">
        <v>72</v>
      </c>
      <c r="V73"/>
      <c r="W73"/>
      <c r="X73"/>
      <c r="Y73"/>
      <c r="AB73" s="127">
        <v>72</v>
      </c>
    </row>
    <row r="74" spans="1:28" ht="14.4" x14ac:dyDescent="0.3">
      <c r="A74" s="4"/>
      <c r="B74" s="4"/>
      <c r="C74" s="4">
        <v>73</v>
      </c>
      <c r="D74" s="4"/>
      <c r="E74" s="4">
        <v>0</v>
      </c>
      <c r="F74" s="4">
        <v>73</v>
      </c>
      <c r="G74" s="4"/>
      <c r="H74" s="4"/>
      <c r="I74" s="4">
        <v>73</v>
      </c>
      <c r="J74" s="4"/>
      <c r="K74" s="4">
        <v>0</v>
      </c>
      <c r="L74" s="4">
        <v>73</v>
      </c>
      <c r="M74" s="4"/>
      <c r="O74" s="4">
        <v>73</v>
      </c>
      <c r="Q74" s="3">
        <v>0</v>
      </c>
      <c r="R74" s="3">
        <v>73</v>
      </c>
      <c r="T74"/>
      <c r="U74" s="127">
        <v>73</v>
      </c>
      <c r="V74"/>
      <c r="W74"/>
      <c r="X74"/>
      <c r="Y74"/>
      <c r="AB74" s="127">
        <v>73</v>
      </c>
    </row>
    <row r="75" spans="1:28" ht="14.4" x14ac:dyDescent="0.3">
      <c r="A75" s="4"/>
      <c r="B75" s="4"/>
      <c r="C75" s="4">
        <v>74</v>
      </c>
      <c r="D75" s="4"/>
      <c r="E75" s="4">
        <v>0</v>
      </c>
      <c r="F75" s="4">
        <v>74</v>
      </c>
      <c r="G75" s="4"/>
      <c r="H75" s="4"/>
      <c r="I75" s="4">
        <v>74</v>
      </c>
      <c r="J75" s="4"/>
      <c r="K75" s="4">
        <v>0</v>
      </c>
      <c r="L75" s="4">
        <v>74</v>
      </c>
      <c r="M75" s="4"/>
      <c r="O75" s="4">
        <v>74</v>
      </c>
      <c r="Q75" s="3">
        <v>0</v>
      </c>
      <c r="R75" s="3">
        <v>74</v>
      </c>
      <c r="T75"/>
      <c r="U75" s="127">
        <v>74</v>
      </c>
      <c r="V75"/>
      <c r="W75"/>
      <c r="X75"/>
      <c r="Y75"/>
      <c r="AB75" s="127">
        <v>74</v>
      </c>
    </row>
    <row r="76" spans="1:28" ht="14.4" x14ac:dyDescent="0.3">
      <c r="A76" s="4"/>
      <c r="B76" s="4"/>
      <c r="C76" s="4">
        <v>75</v>
      </c>
      <c r="D76" s="4"/>
      <c r="E76" s="4">
        <v>0</v>
      </c>
      <c r="F76" s="4">
        <v>75</v>
      </c>
      <c r="G76" s="4"/>
      <c r="H76" s="4"/>
      <c r="I76" s="4">
        <v>75</v>
      </c>
      <c r="J76" s="4"/>
      <c r="K76" s="4">
        <v>0</v>
      </c>
      <c r="L76" s="4">
        <v>75</v>
      </c>
      <c r="M76" s="4"/>
      <c r="O76" s="4">
        <v>75</v>
      </c>
      <c r="Q76" s="3">
        <v>0</v>
      </c>
      <c r="R76" s="3">
        <v>75</v>
      </c>
      <c r="T76"/>
      <c r="U76" s="127">
        <v>75</v>
      </c>
      <c r="V76"/>
      <c r="W76"/>
      <c r="X76"/>
      <c r="Y76"/>
      <c r="AB76" s="127">
        <v>75</v>
      </c>
    </row>
    <row r="77" spans="1:28" ht="14.4" x14ac:dyDescent="0.3">
      <c r="A77" s="4"/>
      <c r="B77" s="4"/>
      <c r="C77" s="4">
        <v>76</v>
      </c>
      <c r="D77" s="4"/>
      <c r="E77" s="4">
        <v>0</v>
      </c>
      <c r="F77" s="4">
        <v>76</v>
      </c>
      <c r="G77" s="4"/>
      <c r="H77" s="4"/>
      <c r="I77" s="4">
        <v>76</v>
      </c>
      <c r="J77" s="4"/>
      <c r="K77" s="4">
        <v>0</v>
      </c>
      <c r="L77" s="4">
        <v>76</v>
      </c>
      <c r="M77" s="4"/>
      <c r="O77" s="4">
        <v>76</v>
      </c>
      <c r="Q77" s="3">
        <v>0</v>
      </c>
      <c r="R77" s="3">
        <v>76</v>
      </c>
      <c r="T77"/>
      <c r="U77" s="127">
        <v>76</v>
      </c>
      <c r="V77"/>
      <c r="W77"/>
      <c r="X77"/>
      <c r="Y77"/>
      <c r="AB77" s="127">
        <v>76</v>
      </c>
    </row>
    <row r="78" spans="1:28" ht="14.4" x14ac:dyDescent="0.3">
      <c r="A78" s="4"/>
      <c r="B78" s="4"/>
      <c r="C78" s="4">
        <v>77</v>
      </c>
      <c r="D78" s="4"/>
      <c r="E78" s="4">
        <v>0</v>
      </c>
      <c r="F78" s="4">
        <v>77</v>
      </c>
      <c r="G78" s="4"/>
      <c r="H78" s="4"/>
      <c r="I78" s="4">
        <v>77</v>
      </c>
      <c r="J78" s="4"/>
      <c r="K78" s="4">
        <v>0</v>
      </c>
      <c r="L78" s="4">
        <v>77</v>
      </c>
      <c r="M78" s="4"/>
      <c r="O78" s="4">
        <v>77</v>
      </c>
      <c r="Q78" s="3">
        <v>0</v>
      </c>
      <c r="R78" s="3">
        <v>77</v>
      </c>
      <c r="T78"/>
      <c r="U78" s="127">
        <v>77</v>
      </c>
      <c r="V78"/>
      <c r="W78"/>
      <c r="X78"/>
      <c r="Y78"/>
      <c r="AB78" s="127">
        <v>77</v>
      </c>
    </row>
    <row r="79" spans="1:28" ht="14.4" x14ac:dyDescent="0.3">
      <c r="A79" s="4"/>
      <c r="B79" s="4"/>
      <c r="C79" s="4">
        <v>78</v>
      </c>
      <c r="D79" s="4"/>
      <c r="E79" s="4">
        <v>0</v>
      </c>
      <c r="F79" s="4">
        <v>78</v>
      </c>
      <c r="G79" s="4"/>
      <c r="H79" s="4"/>
      <c r="I79" s="4">
        <v>78</v>
      </c>
      <c r="J79" s="4"/>
      <c r="K79" s="4">
        <v>0</v>
      </c>
      <c r="L79" s="4">
        <v>78</v>
      </c>
      <c r="M79" s="4"/>
      <c r="O79" s="4">
        <v>78</v>
      </c>
      <c r="Q79" s="3">
        <v>0</v>
      </c>
      <c r="R79" s="3">
        <v>78</v>
      </c>
      <c r="T79"/>
      <c r="U79" s="127">
        <v>78</v>
      </c>
      <c r="V79"/>
      <c r="W79"/>
      <c r="X79"/>
      <c r="Y79"/>
      <c r="AB79" s="127">
        <v>78</v>
      </c>
    </row>
    <row r="80" spans="1:28" ht="14.4" x14ac:dyDescent="0.3">
      <c r="A80" s="4"/>
      <c r="B80" s="4"/>
      <c r="C80" s="4">
        <v>79</v>
      </c>
      <c r="D80" s="4"/>
      <c r="E80" s="4">
        <v>0</v>
      </c>
      <c r="F80" s="4">
        <v>79</v>
      </c>
      <c r="G80" s="4"/>
      <c r="H80" s="4"/>
      <c r="I80" s="4">
        <v>79</v>
      </c>
      <c r="J80" s="4"/>
      <c r="K80" s="4">
        <v>0</v>
      </c>
      <c r="L80" s="4">
        <v>79</v>
      </c>
      <c r="M80" s="4"/>
      <c r="O80" s="4">
        <v>79</v>
      </c>
      <c r="Q80" s="3">
        <v>0</v>
      </c>
      <c r="R80" s="3">
        <v>79</v>
      </c>
      <c r="T80"/>
      <c r="U80" s="127">
        <v>79</v>
      </c>
      <c r="V80"/>
      <c r="W80"/>
      <c r="X80"/>
      <c r="Y80"/>
      <c r="AB80" s="127">
        <v>79</v>
      </c>
    </row>
    <row r="81" spans="1:28" ht="14.4" x14ac:dyDescent="0.3">
      <c r="A81" s="4"/>
      <c r="B81" s="4"/>
      <c r="C81" s="4">
        <v>80</v>
      </c>
      <c r="D81" s="4"/>
      <c r="E81" s="4">
        <v>0</v>
      </c>
      <c r="F81" s="4">
        <v>80</v>
      </c>
      <c r="G81" s="4"/>
      <c r="H81" s="4"/>
      <c r="I81" s="4">
        <v>80</v>
      </c>
      <c r="J81" s="4"/>
      <c r="K81" s="4">
        <v>0</v>
      </c>
      <c r="L81" s="4">
        <v>80</v>
      </c>
      <c r="M81" s="4"/>
      <c r="O81" s="4">
        <v>80</v>
      </c>
      <c r="Q81" s="3">
        <v>0</v>
      </c>
      <c r="R81" s="3">
        <v>80</v>
      </c>
      <c r="T81"/>
      <c r="U81" s="127">
        <v>80</v>
      </c>
      <c r="V81"/>
      <c r="W81"/>
      <c r="X81"/>
      <c r="Y81"/>
      <c r="AB81" s="127">
        <v>80</v>
      </c>
    </row>
    <row r="82" spans="1:28" ht="14.4" x14ac:dyDescent="0.3">
      <c r="A82" s="4"/>
      <c r="B82" s="4"/>
      <c r="C82" s="4">
        <v>81</v>
      </c>
      <c r="D82" s="4"/>
      <c r="E82" s="4">
        <v>0</v>
      </c>
      <c r="F82" s="4">
        <v>81</v>
      </c>
      <c r="G82" s="4"/>
      <c r="H82" s="4"/>
      <c r="I82" s="4">
        <v>81</v>
      </c>
      <c r="J82" s="4"/>
      <c r="K82" s="4">
        <v>0</v>
      </c>
      <c r="L82" s="4">
        <v>81</v>
      </c>
      <c r="M82" s="4"/>
      <c r="O82" s="4">
        <v>81</v>
      </c>
      <c r="Q82" s="3">
        <v>0</v>
      </c>
      <c r="R82" s="3">
        <v>81</v>
      </c>
      <c r="T82"/>
      <c r="U82" s="127">
        <v>81</v>
      </c>
      <c r="V82"/>
      <c r="W82"/>
      <c r="X82"/>
      <c r="Y82"/>
      <c r="AB82" s="127">
        <v>81</v>
      </c>
    </row>
    <row r="83" spans="1:28" ht="14.4" x14ac:dyDescent="0.3">
      <c r="A83" s="4"/>
      <c r="B83" s="4"/>
      <c r="C83" s="4">
        <v>82</v>
      </c>
      <c r="D83" s="4"/>
      <c r="E83" s="4">
        <v>0</v>
      </c>
      <c r="F83" s="4">
        <v>82</v>
      </c>
      <c r="G83" s="4"/>
      <c r="H83" s="4"/>
      <c r="I83" s="4">
        <v>82</v>
      </c>
      <c r="J83" s="4"/>
      <c r="K83" s="4">
        <v>0</v>
      </c>
      <c r="L83" s="4">
        <v>82</v>
      </c>
      <c r="M83" s="4"/>
      <c r="O83" s="4">
        <v>82</v>
      </c>
      <c r="Q83" s="3">
        <v>0</v>
      </c>
      <c r="R83" s="3">
        <v>82</v>
      </c>
      <c r="T83"/>
      <c r="U83" s="127">
        <v>82</v>
      </c>
      <c r="V83"/>
      <c r="W83"/>
      <c r="X83"/>
      <c r="Y83"/>
      <c r="AB83" s="127">
        <v>82</v>
      </c>
    </row>
    <row r="84" spans="1:28" ht="14.4" x14ac:dyDescent="0.3">
      <c r="A84" s="4"/>
      <c r="B84" s="4"/>
      <c r="C84" s="4">
        <v>83</v>
      </c>
      <c r="D84" s="4"/>
      <c r="E84" s="4">
        <v>0</v>
      </c>
      <c r="F84" s="4">
        <v>83</v>
      </c>
      <c r="G84" s="4"/>
      <c r="H84" s="4"/>
      <c r="I84" s="4">
        <v>83</v>
      </c>
      <c r="J84" s="4"/>
      <c r="K84" s="4">
        <v>0</v>
      </c>
      <c r="L84" s="4">
        <v>83</v>
      </c>
      <c r="M84" s="4"/>
      <c r="O84" s="4">
        <v>83</v>
      </c>
      <c r="Q84" s="3">
        <v>0</v>
      </c>
      <c r="R84" s="3">
        <v>83</v>
      </c>
      <c r="T84"/>
      <c r="U84" s="127">
        <v>83</v>
      </c>
      <c r="V84"/>
      <c r="W84"/>
      <c r="X84"/>
      <c r="Y84"/>
      <c r="AB84" s="127">
        <v>83</v>
      </c>
    </row>
    <row r="85" spans="1:28" ht="14.4" x14ac:dyDescent="0.3">
      <c r="A85" s="4"/>
      <c r="B85" s="4"/>
      <c r="C85" s="4">
        <v>84</v>
      </c>
      <c r="D85" s="4"/>
      <c r="E85" s="4">
        <v>0</v>
      </c>
      <c r="F85" s="4">
        <v>84</v>
      </c>
      <c r="G85" s="4"/>
      <c r="H85" s="4"/>
      <c r="I85" s="4">
        <v>84</v>
      </c>
      <c r="J85" s="4"/>
      <c r="K85" s="4">
        <v>0</v>
      </c>
      <c r="L85" s="4">
        <v>84</v>
      </c>
      <c r="M85" s="4"/>
      <c r="O85" s="4">
        <v>84</v>
      </c>
      <c r="Q85" s="3">
        <v>0</v>
      </c>
      <c r="R85" s="3">
        <v>84</v>
      </c>
      <c r="T85"/>
      <c r="U85" s="127">
        <v>84</v>
      </c>
      <c r="V85"/>
      <c r="W85"/>
      <c r="X85"/>
      <c r="Y85"/>
      <c r="AB85" s="127">
        <v>84</v>
      </c>
    </row>
    <row r="86" spans="1:28" ht="14.4" x14ac:dyDescent="0.3">
      <c r="A86" s="4"/>
      <c r="B86" s="4"/>
      <c r="C86" s="4">
        <v>85</v>
      </c>
      <c r="D86" s="4"/>
      <c r="E86" s="4">
        <v>0</v>
      </c>
      <c r="F86" s="4">
        <v>85</v>
      </c>
      <c r="G86" s="4"/>
      <c r="H86" s="4"/>
      <c r="I86" s="4">
        <v>85</v>
      </c>
      <c r="J86" s="4"/>
      <c r="K86" s="4">
        <v>0</v>
      </c>
      <c r="L86" s="4">
        <v>85</v>
      </c>
      <c r="M86" s="4"/>
      <c r="O86" s="4">
        <v>85</v>
      </c>
      <c r="Q86" s="3">
        <v>0</v>
      </c>
      <c r="R86" s="3">
        <v>85</v>
      </c>
      <c r="T86"/>
      <c r="U86" s="127">
        <v>85</v>
      </c>
      <c r="V86"/>
      <c r="W86"/>
      <c r="X86"/>
      <c r="Y86"/>
      <c r="AB86" s="127">
        <v>85</v>
      </c>
    </row>
    <row r="87" spans="1:28" ht="14.4" x14ac:dyDescent="0.3">
      <c r="A87" s="4"/>
      <c r="B87" s="4"/>
      <c r="C87" s="4">
        <v>86</v>
      </c>
      <c r="D87" s="4"/>
      <c r="E87" s="4">
        <v>0</v>
      </c>
      <c r="F87" s="4">
        <v>86</v>
      </c>
      <c r="G87" s="4"/>
      <c r="H87" s="4"/>
      <c r="I87" s="4">
        <v>86</v>
      </c>
      <c r="J87" s="4"/>
      <c r="K87" s="4">
        <v>0</v>
      </c>
      <c r="L87" s="4">
        <v>86</v>
      </c>
      <c r="M87" s="4"/>
      <c r="O87" s="4">
        <v>86</v>
      </c>
      <c r="Q87" s="3">
        <v>0</v>
      </c>
      <c r="R87" s="3">
        <v>86</v>
      </c>
      <c r="T87"/>
      <c r="U87" s="127">
        <v>86</v>
      </c>
      <c r="V87"/>
      <c r="W87"/>
      <c r="X87"/>
      <c r="Y87"/>
      <c r="AB87" s="127">
        <v>86</v>
      </c>
    </row>
    <row r="88" spans="1:28" ht="14.4" x14ac:dyDescent="0.3">
      <c r="A88" s="4"/>
      <c r="B88" s="4"/>
      <c r="C88" s="4">
        <v>87</v>
      </c>
      <c r="D88" s="4"/>
      <c r="E88" s="4">
        <v>0</v>
      </c>
      <c r="F88" s="4">
        <v>87</v>
      </c>
      <c r="G88" s="4"/>
      <c r="H88" s="4"/>
      <c r="I88" s="4">
        <v>87</v>
      </c>
      <c r="J88" s="4"/>
      <c r="K88" s="4">
        <v>0</v>
      </c>
      <c r="L88" s="4">
        <v>87</v>
      </c>
      <c r="M88" s="4"/>
      <c r="O88" s="4">
        <v>87</v>
      </c>
      <c r="Q88" s="3">
        <v>0</v>
      </c>
      <c r="R88" s="3">
        <v>87</v>
      </c>
      <c r="T88"/>
      <c r="U88" s="127">
        <v>87</v>
      </c>
      <c r="V88"/>
      <c r="W88"/>
      <c r="X88"/>
      <c r="Y88"/>
      <c r="AB88" s="127">
        <v>87</v>
      </c>
    </row>
    <row r="89" spans="1:28" ht="14.4" x14ac:dyDescent="0.3">
      <c r="A89" s="4"/>
      <c r="B89" s="4"/>
      <c r="C89" s="4">
        <v>88</v>
      </c>
      <c r="D89" s="4"/>
      <c r="E89" s="4">
        <v>0</v>
      </c>
      <c r="F89" s="4">
        <v>88</v>
      </c>
      <c r="G89" s="4"/>
      <c r="H89" s="4"/>
      <c r="I89" s="4">
        <v>88</v>
      </c>
      <c r="J89" s="4"/>
      <c r="K89" s="4">
        <v>0</v>
      </c>
      <c r="L89" s="4">
        <v>88</v>
      </c>
      <c r="M89" s="4"/>
      <c r="O89" s="4">
        <v>88</v>
      </c>
      <c r="Q89" s="3">
        <v>0</v>
      </c>
      <c r="R89" s="3">
        <v>88</v>
      </c>
      <c r="T89"/>
      <c r="U89" s="127">
        <v>88</v>
      </c>
      <c r="V89"/>
      <c r="W89"/>
      <c r="X89"/>
      <c r="Y89"/>
      <c r="AB89" s="127">
        <v>88</v>
      </c>
    </row>
    <row r="90" spans="1:28" ht="14.4" x14ac:dyDescent="0.3">
      <c r="A90" s="4"/>
      <c r="B90" s="4"/>
      <c r="C90" s="4">
        <v>89</v>
      </c>
      <c r="D90" s="4"/>
      <c r="E90" s="4">
        <v>0</v>
      </c>
      <c r="F90" s="4">
        <v>89</v>
      </c>
      <c r="G90" s="4"/>
      <c r="H90" s="4"/>
      <c r="I90" s="4">
        <v>89</v>
      </c>
      <c r="J90" s="4"/>
      <c r="K90" s="4">
        <v>0</v>
      </c>
      <c r="L90" s="4">
        <v>89</v>
      </c>
      <c r="M90" s="4"/>
      <c r="O90" s="4">
        <v>89</v>
      </c>
      <c r="Q90" s="3">
        <v>0</v>
      </c>
      <c r="R90" s="3">
        <v>89</v>
      </c>
      <c r="T90"/>
      <c r="U90" s="127">
        <v>89</v>
      </c>
      <c r="V90"/>
      <c r="W90"/>
      <c r="X90"/>
      <c r="Y90"/>
      <c r="AB90" s="127">
        <v>89</v>
      </c>
    </row>
    <row r="91" spans="1:28" ht="14.4" x14ac:dyDescent="0.3">
      <c r="A91" s="4"/>
      <c r="B91" s="4"/>
      <c r="C91" s="4">
        <v>90</v>
      </c>
      <c r="D91" s="4"/>
      <c r="E91" s="4">
        <v>0</v>
      </c>
      <c r="F91" s="4">
        <v>90</v>
      </c>
      <c r="G91" s="4"/>
      <c r="H91" s="4"/>
      <c r="I91" s="4">
        <v>90</v>
      </c>
      <c r="J91" s="4"/>
      <c r="K91" s="4">
        <v>0</v>
      </c>
      <c r="L91" s="4">
        <v>90</v>
      </c>
      <c r="M91" s="4"/>
      <c r="O91" s="4">
        <v>90</v>
      </c>
      <c r="Q91" s="3">
        <v>0</v>
      </c>
      <c r="R91" s="3">
        <v>90</v>
      </c>
      <c r="T91"/>
      <c r="U91" s="127">
        <v>90</v>
      </c>
      <c r="V91"/>
      <c r="W91"/>
      <c r="X91"/>
      <c r="Y91"/>
      <c r="AB91" s="127">
        <v>90</v>
      </c>
    </row>
    <row r="92" spans="1:28" ht="14.4" x14ac:dyDescent="0.3">
      <c r="A92" s="4"/>
      <c r="B92" s="4"/>
      <c r="C92" s="4">
        <v>91</v>
      </c>
      <c r="D92" s="4"/>
      <c r="E92" s="4">
        <v>0</v>
      </c>
      <c r="F92" s="4">
        <v>91</v>
      </c>
      <c r="G92" s="4"/>
      <c r="H92" s="4"/>
      <c r="I92" s="4">
        <v>91</v>
      </c>
      <c r="J92" s="4"/>
      <c r="K92" s="4">
        <v>0</v>
      </c>
      <c r="L92" s="4">
        <v>91</v>
      </c>
      <c r="M92" s="4"/>
      <c r="O92" s="4">
        <v>91</v>
      </c>
      <c r="Q92" s="3">
        <v>0</v>
      </c>
      <c r="R92" s="3">
        <v>91</v>
      </c>
      <c r="T92"/>
      <c r="U92" s="127">
        <v>91</v>
      </c>
      <c r="V92"/>
      <c r="W92"/>
      <c r="X92"/>
      <c r="Y92"/>
      <c r="AB92" s="127">
        <v>91</v>
      </c>
    </row>
    <row r="93" spans="1:28" ht="14.4" x14ac:dyDescent="0.3">
      <c r="A93" s="4"/>
      <c r="B93" s="4"/>
      <c r="C93" s="4">
        <v>92</v>
      </c>
      <c r="D93" s="4"/>
      <c r="E93" s="4">
        <v>0</v>
      </c>
      <c r="F93" s="4">
        <v>92</v>
      </c>
      <c r="G93" s="4"/>
      <c r="H93" s="4"/>
      <c r="I93" s="4">
        <v>92</v>
      </c>
      <c r="J93" s="4"/>
      <c r="K93" s="4">
        <v>0</v>
      </c>
      <c r="L93" s="4">
        <v>92</v>
      </c>
      <c r="M93" s="4"/>
      <c r="O93" s="4">
        <v>92</v>
      </c>
      <c r="Q93" s="3">
        <v>0</v>
      </c>
      <c r="R93" s="3">
        <v>92</v>
      </c>
      <c r="T93"/>
      <c r="U93" s="127">
        <v>92</v>
      </c>
      <c r="V93"/>
      <c r="W93"/>
      <c r="X93"/>
      <c r="Y93"/>
      <c r="AB93" s="127">
        <v>92</v>
      </c>
    </row>
    <row r="94" spans="1:28" ht="14.4" x14ac:dyDescent="0.3">
      <c r="A94" s="4"/>
      <c r="B94" s="4"/>
      <c r="C94" s="4">
        <v>93</v>
      </c>
      <c r="D94" s="4"/>
      <c r="E94" s="4">
        <v>0</v>
      </c>
      <c r="F94" s="4">
        <v>93</v>
      </c>
      <c r="G94" s="4"/>
      <c r="H94" s="4"/>
      <c r="I94" s="4">
        <v>93</v>
      </c>
      <c r="J94" s="4"/>
      <c r="K94" s="4">
        <v>0</v>
      </c>
      <c r="L94" s="4">
        <v>93</v>
      </c>
      <c r="M94" s="4"/>
      <c r="O94" s="4">
        <v>93</v>
      </c>
      <c r="Q94" s="3">
        <v>0</v>
      </c>
      <c r="R94" s="3">
        <v>93</v>
      </c>
      <c r="T94"/>
      <c r="U94" s="127">
        <v>93</v>
      </c>
      <c r="V94"/>
      <c r="W94"/>
      <c r="X94"/>
      <c r="Y94"/>
      <c r="AB94" s="127">
        <v>93</v>
      </c>
    </row>
    <row r="95" spans="1:28" ht="14.4" x14ac:dyDescent="0.3">
      <c r="A95" s="4"/>
      <c r="B95" s="4"/>
      <c r="C95" s="4">
        <v>94</v>
      </c>
      <c r="D95" s="4"/>
      <c r="E95" s="4">
        <v>0</v>
      </c>
      <c r="F95" s="4">
        <v>94</v>
      </c>
      <c r="G95" s="4"/>
      <c r="H95" s="4"/>
      <c r="I95" s="4">
        <v>94</v>
      </c>
      <c r="J95" s="4"/>
      <c r="K95" s="4">
        <v>0</v>
      </c>
      <c r="L95" s="4">
        <v>94</v>
      </c>
      <c r="M95" s="4"/>
      <c r="O95" s="4">
        <v>94</v>
      </c>
      <c r="Q95" s="3">
        <v>0</v>
      </c>
      <c r="R95" s="3">
        <v>94</v>
      </c>
      <c r="T95"/>
      <c r="U95" s="127">
        <v>94</v>
      </c>
      <c r="V95"/>
      <c r="W95"/>
      <c r="X95"/>
      <c r="Y95"/>
      <c r="AB95" s="127">
        <v>94</v>
      </c>
    </row>
    <row r="96" spans="1:28" ht="14.4" x14ac:dyDescent="0.3">
      <c r="A96" s="4"/>
      <c r="B96" s="4"/>
      <c r="C96" s="4">
        <v>95</v>
      </c>
      <c r="D96" s="4"/>
      <c r="E96" s="4">
        <v>0</v>
      </c>
      <c r="F96" s="4">
        <v>95</v>
      </c>
      <c r="G96" s="4"/>
      <c r="H96" s="4"/>
      <c r="I96" s="4">
        <v>95</v>
      </c>
      <c r="J96" s="4"/>
      <c r="K96" s="4">
        <v>0</v>
      </c>
      <c r="L96" s="4">
        <v>95</v>
      </c>
      <c r="M96" s="4"/>
      <c r="O96" s="4">
        <v>95</v>
      </c>
      <c r="Q96" s="3">
        <v>0</v>
      </c>
      <c r="R96" s="3">
        <v>95</v>
      </c>
      <c r="T96"/>
      <c r="U96" s="127">
        <v>95</v>
      </c>
      <c r="V96"/>
      <c r="W96"/>
      <c r="X96"/>
      <c r="Y96"/>
      <c r="AB96" s="127">
        <v>95</v>
      </c>
    </row>
    <row r="97" spans="1:28" ht="14.4" x14ac:dyDescent="0.3">
      <c r="A97" s="4"/>
      <c r="B97" s="4"/>
      <c r="C97" s="4">
        <v>96</v>
      </c>
      <c r="D97" s="4"/>
      <c r="E97" s="4">
        <v>0</v>
      </c>
      <c r="F97" s="4">
        <v>96</v>
      </c>
      <c r="G97" s="4"/>
      <c r="H97" s="4"/>
      <c r="I97" s="4">
        <v>96</v>
      </c>
      <c r="J97" s="4"/>
      <c r="K97" s="4">
        <v>0</v>
      </c>
      <c r="L97" s="4">
        <v>96</v>
      </c>
      <c r="M97" s="4"/>
      <c r="O97" s="4">
        <v>96</v>
      </c>
      <c r="Q97" s="3">
        <v>0</v>
      </c>
      <c r="R97" s="3">
        <v>96</v>
      </c>
      <c r="T97"/>
      <c r="U97" s="127">
        <v>96</v>
      </c>
      <c r="V97"/>
      <c r="W97"/>
      <c r="X97"/>
      <c r="Y97"/>
      <c r="AB97" s="127">
        <v>96</v>
      </c>
    </row>
    <row r="98" spans="1:28" ht="14.4" x14ac:dyDescent="0.3">
      <c r="A98" s="4"/>
      <c r="B98" s="4"/>
      <c r="C98" s="4">
        <v>97</v>
      </c>
      <c r="D98" s="4"/>
      <c r="E98" s="4">
        <v>0</v>
      </c>
      <c r="F98" s="4">
        <v>97</v>
      </c>
      <c r="G98" s="4"/>
      <c r="H98" s="4"/>
      <c r="I98" s="4">
        <v>97</v>
      </c>
      <c r="J98" s="4"/>
      <c r="K98" s="4">
        <v>0</v>
      </c>
      <c r="L98" s="4">
        <v>97</v>
      </c>
      <c r="M98" s="4"/>
      <c r="O98" s="4">
        <v>97</v>
      </c>
      <c r="Q98" s="3">
        <v>0</v>
      </c>
      <c r="R98" s="3">
        <v>97</v>
      </c>
      <c r="T98"/>
      <c r="U98" s="127">
        <v>97</v>
      </c>
      <c r="V98"/>
      <c r="W98"/>
      <c r="X98"/>
      <c r="Y98"/>
      <c r="AB98" s="127">
        <v>97</v>
      </c>
    </row>
    <row r="99" spans="1:28" ht="14.4" x14ac:dyDescent="0.3">
      <c r="A99" s="4"/>
      <c r="B99" s="4"/>
      <c r="C99" s="4">
        <v>98</v>
      </c>
      <c r="D99" s="4"/>
      <c r="E99" s="4">
        <v>0</v>
      </c>
      <c r="F99" s="4">
        <v>98</v>
      </c>
      <c r="G99" s="4"/>
      <c r="H99" s="4"/>
      <c r="I99" s="4">
        <v>98</v>
      </c>
      <c r="J99" s="4"/>
      <c r="K99" s="4">
        <v>0</v>
      </c>
      <c r="L99" s="4">
        <v>98</v>
      </c>
      <c r="M99" s="4"/>
      <c r="O99" s="4">
        <v>98</v>
      </c>
      <c r="Q99" s="3">
        <v>0</v>
      </c>
      <c r="R99" s="3">
        <v>98</v>
      </c>
      <c r="T99"/>
      <c r="U99" s="127">
        <v>98</v>
      </c>
      <c r="V99"/>
      <c r="W99"/>
      <c r="X99"/>
      <c r="Y99"/>
      <c r="AB99" s="127">
        <v>98</v>
      </c>
    </row>
    <row r="100" spans="1:28" ht="14.4" x14ac:dyDescent="0.3">
      <c r="A100" s="4"/>
      <c r="B100" s="4"/>
      <c r="C100" s="4">
        <v>99</v>
      </c>
      <c r="D100" s="4"/>
      <c r="E100" s="4">
        <v>0</v>
      </c>
      <c r="F100" s="4">
        <v>99</v>
      </c>
      <c r="G100" s="4"/>
      <c r="H100" s="4"/>
      <c r="I100" s="4">
        <v>99</v>
      </c>
      <c r="J100" s="4"/>
      <c r="K100" s="4">
        <v>0</v>
      </c>
      <c r="L100" s="4">
        <v>99</v>
      </c>
      <c r="M100" s="4"/>
      <c r="O100" s="4">
        <v>99</v>
      </c>
      <c r="Q100" s="3">
        <v>0</v>
      </c>
      <c r="R100" s="3">
        <v>99</v>
      </c>
      <c r="T100"/>
      <c r="U100" s="127">
        <v>99</v>
      </c>
      <c r="V100"/>
      <c r="W100"/>
      <c r="X100"/>
      <c r="Y100"/>
      <c r="AB100" s="127">
        <v>99</v>
      </c>
    </row>
    <row r="101" spans="1:28" ht="14.4" x14ac:dyDescent="0.3">
      <c r="A101" s="4"/>
      <c r="B101" s="4"/>
      <c r="C101" s="4">
        <v>100</v>
      </c>
      <c r="D101" s="4"/>
      <c r="E101" s="4">
        <v>0</v>
      </c>
      <c r="F101" s="4">
        <v>100</v>
      </c>
      <c r="G101" s="4"/>
      <c r="H101" s="4"/>
      <c r="I101" s="4">
        <v>100</v>
      </c>
      <c r="J101" s="4"/>
      <c r="K101" s="4">
        <v>0</v>
      </c>
      <c r="L101" s="4">
        <v>100</v>
      </c>
      <c r="M101" s="4"/>
      <c r="O101" s="4">
        <v>100</v>
      </c>
      <c r="Q101" s="3">
        <v>0</v>
      </c>
      <c r="R101" s="3">
        <v>100</v>
      </c>
      <c r="T101"/>
      <c r="U101" s="127">
        <v>100</v>
      </c>
      <c r="V101"/>
      <c r="W101"/>
      <c r="X101"/>
      <c r="Y101"/>
      <c r="AB101" s="127">
        <v>100</v>
      </c>
    </row>
    <row r="102" spans="1:28" ht="14.4" x14ac:dyDescent="0.3">
      <c r="A102" s="4"/>
      <c r="B102" s="4"/>
      <c r="C102" s="4">
        <v>101</v>
      </c>
      <c r="D102" s="4"/>
      <c r="E102" s="4">
        <v>0</v>
      </c>
      <c r="F102" s="4">
        <v>101</v>
      </c>
      <c r="G102" s="4"/>
      <c r="H102" s="4"/>
      <c r="I102" s="4">
        <v>101</v>
      </c>
      <c r="J102" s="4"/>
      <c r="K102" s="4">
        <v>0</v>
      </c>
      <c r="L102" s="4">
        <v>101</v>
      </c>
      <c r="M102" s="4"/>
      <c r="O102" s="4">
        <v>101</v>
      </c>
      <c r="Q102" s="3">
        <v>0</v>
      </c>
      <c r="R102" s="3">
        <v>101</v>
      </c>
      <c r="T102"/>
      <c r="U102" s="127">
        <v>101</v>
      </c>
      <c r="V102"/>
      <c r="W102"/>
      <c r="X102"/>
      <c r="Y102"/>
      <c r="AB102" s="127">
        <v>101</v>
      </c>
    </row>
    <row r="103" spans="1:28" ht="14.4" x14ac:dyDescent="0.3">
      <c r="A103" s="4"/>
      <c r="B103" s="4"/>
      <c r="C103" s="4">
        <v>102</v>
      </c>
      <c r="D103" s="4"/>
      <c r="E103" s="4">
        <v>0</v>
      </c>
      <c r="F103" s="4">
        <v>102</v>
      </c>
      <c r="G103" s="4"/>
      <c r="H103" s="4"/>
      <c r="I103" s="4">
        <v>102</v>
      </c>
      <c r="J103" s="4"/>
      <c r="K103" s="4">
        <v>0</v>
      </c>
      <c r="L103" s="4">
        <v>102</v>
      </c>
      <c r="M103" s="4"/>
      <c r="O103" s="4">
        <v>102</v>
      </c>
      <c r="Q103" s="3">
        <v>0</v>
      </c>
      <c r="R103" s="3">
        <v>102</v>
      </c>
      <c r="T103"/>
      <c r="U103" s="127">
        <v>102</v>
      </c>
      <c r="V103"/>
      <c r="W103"/>
      <c r="X103"/>
      <c r="Y103"/>
      <c r="AB103" s="127">
        <v>102</v>
      </c>
    </row>
    <row r="104" spans="1:28" ht="14.4" x14ac:dyDescent="0.3">
      <c r="A104" s="4"/>
      <c r="B104" s="4"/>
      <c r="C104" s="4">
        <v>103</v>
      </c>
      <c r="D104" s="4"/>
      <c r="E104" s="4">
        <v>0</v>
      </c>
      <c r="F104" s="4">
        <v>103</v>
      </c>
      <c r="G104" s="4"/>
      <c r="H104" s="4"/>
      <c r="I104" s="4">
        <v>103</v>
      </c>
      <c r="J104" s="4"/>
      <c r="K104" s="4">
        <v>0</v>
      </c>
      <c r="L104" s="4">
        <v>103</v>
      </c>
      <c r="M104" s="4"/>
      <c r="O104" s="4">
        <v>103</v>
      </c>
      <c r="Q104" s="3">
        <v>0</v>
      </c>
      <c r="R104" s="3">
        <v>103</v>
      </c>
      <c r="T104"/>
      <c r="U104" s="127">
        <v>103</v>
      </c>
      <c r="V104"/>
      <c r="W104"/>
      <c r="X104"/>
      <c r="Y104"/>
      <c r="AB104" s="127">
        <v>103</v>
      </c>
    </row>
    <row r="105" spans="1:28" ht="14.4" x14ac:dyDescent="0.3">
      <c r="A105" s="4"/>
      <c r="B105" s="4"/>
      <c r="C105" s="4">
        <v>104</v>
      </c>
      <c r="D105" s="4"/>
      <c r="E105" s="4">
        <v>0</v>
      </c>
      <c r="F105" s="4">
        <v>104</v>
      </c>
      <c r="G105" s="4"/>
      <c r="H105" s="4"/>
      <c r="I105" s="4">
        <v>104</v>
      </c>
      <c r="J105" s="4"/>
      <c r="K105" s="4">
        <v>0</v>
      </c>
      <c r="L105" s="4">
        <v>104</v>
      </c>
      <c r="M105" s="4"/>
      <c r="O105" s="4">
        <v>104</v>
      </c>
      <c r="Q105" s="3">
        <v>0</v>
      </c>
      <c r="R105" s="3">
        <v>104</v>
      </c>
      <c r="T105"/>
      <c r="U105" s="127">
        <v>104</v>
      </c>
      <c r="V105"/>
      <c r="W105"/>
      <c r="X105"/>
      <c r="Y105"/>
      <c r="AB105" s="127">
        <v>104</v>
      </c>
    </row>
    <row r="106" spans="1:28" ht="14.4" x14ac:dyDescent="0.3">
      <c r="A106" s="4"/>
      <c r="B106" s="4"/>
      <c r="C106" s="4">
        <v>105</v>
      </c>
      <c r="D106" s="4"/>
      <c r="E106" s="4">
        <v>0</v>
      </c>
      <c r="F106" s="4">
        <v>105</v>
      </c>
      <c r="G106" s="4"/>
      <c r="H106" s="4"/>
      <c r="I106" s="4">
        <v>105</v>
      </c>
      <c r="J106" s="4"/>
      <c r="K106" s="4">
        <v>0</v>
      </c>
      <c r="L106" s="4">
        <v>105</v>
      </c>
      <c r="M106" s="4"/>
      <c r="O106" s="4">
        <v>105</v>
      </c>
      <c r="Q106" s="3">
        <v>0</v>
      </c>
      <c r="R106" s="3">
        <v>105</v>
      </c>
      <c r="T106"/>
      <c r="U106" s="127">
        <v>105</v>
      </c>
      <c r="V106"/>
      <c r="W106"/>
      <c r="X106"/>
      <c r="Y106"/>
      <c r="AB106" s="127">
        <v>105</v>
      </c>
    </row>
    <row r="107" spans="1:28" ht="14.4" x14ac:dyDescent="0.3">
      <c r="A107" s="4"/>
      <c r="B107" s="4"/>
      <c r="C107" s="4">
        <v>106</v>
      </c>
      <c r="D107" s="4"/>
      <c r="E107" s="4">
        <v>0</v>
      </c>
      <c r="F107" s="4">
        <v>106</v>
      </c>
      <c r="G107" s="4"/>
      <c r="H107" s="4"/>
      <c r="I107" s="4">
        <v>106</v>
      </c>
      <c r="J107" s="4"/>
      <c r="K107" s="4">
        <v>0</v>
      </c>
      <c r="L107" s="4">
        <v>106</v>
      </c>
      <c r="M107" s="4"/>
      <c r="O107" s="4">
        <v>106</v>
      </c>
      <c r="Q107" s="3">
        <v>0</v>
      </c>
      <c r="R107" s="3">
        <v>106</v>
      </c>
      <c r="T107"/>
      <c r="U107" s="127">
        <v>106</v>
      </c>
      <c r="V107"/>
      <c r="W107"/>
      <c r="X107"/>
      <c r="Y107"/>
      <c r="AB107" s="127">
        <v>106</v>
      </c>
    </row>
    <row r="108" spans="1:28" ht="14.4" x14ac:dyDescent="0.3">
      <c r="A108" s="4"/>
      <c r="B108" s="4"/>
      <c r="C108" s="4">
        <v>107</v>
      </c>
      <c r="D108" s="4"/>
      <c r="E108" s="4">
        <v>0</v>
      </c>
      <c r="F108" s="4">
        <v>107</v>
      </c>
      <c r="G108" s="4"/>
      <c r="H108" s="4"/>
      <c r="I108" s="4">
        <v>107</v>
      </c>
      <c r="J108" s="4"/>
      <c r="K108" s="4">
        <v>0</v>
      </c>
      <c r="L108" s="4">
        <v>107</v>
      </c>
      <c r="M108" s="4"/>
      <c r="O108" s="4">
        <v>107</v>
      </c>
      <c r="Q108" s="3">
        <v>0</v>
      </c>
      <c r="R108" s="3">
        <v>107</v>
      </c>
      <c r="T108"/>
      <c r="U108" s="127">
        <v>107</v>
      </c>
      <c r="V108"/>
      <c r="W108"/>
      <c r="X108"/>
      <c r="Y108"/>
      <c r="AB108" s="127">
        <v>107</v>
      </c>
    </row>
    <row r="109" spans="1:28" ht="14.4" x14ac:dyDescent="0.3">
      <c r="A109" s="4"/>
      <c r="B109" s="4"/>
      <c r="C109" s="4">
        <v>108</v>
      </c>
      <c r="D109" s="4"/>
      <c r="E109" s="4">
        <v>0</v>
      </c>
      <c r="F109" s="4">
        <v>108</v>
      </c>
      <c r="G109" s="4"/>
      <c r="H109" s="4"/>
      <c r="I109" s="4">
        <v>108</v>
      </c>
      <c r="J109" s="4"/>
      <c r="K109" s="4">
        <v>0</v>
      </c>
      <c r="L109" s="4">
        <v>108</v>
      </c>
      <c r="M109" s="4"/>
      <c r="O109" s="4">
        <v>108</v>
      </c>
      <c r="Q109" s="3">
        <v>0</v>
      </c>
      <c r="R109" s="3">
        <v>108</v>
      </c>
      <c r="T109"/>
      <c r="U109" s="127">
        <v>108</v>
      </c>
      <c r="V109"/>
      <c r="W109"/>
      <c r="X109"/>
      <c r="Y109"/>
      <c r="AB109" s="127">
        <v>108</v>
      </c>
    </row>
    <row r="110" spans="1:28" ht="14.4" x14ac:dyDescent="0.3">
      <c r="A110" s="4"/>
      <c r="B110" s="4"/>
      <c r="C110" s="4">
        <v>109</v>
      </c>
      <c r="D110" s="4"/>
      <c r="E110" s="4">
        <v>0</v>
      </c>
      <c r="F110" s="4">
        <v>109</v>
      </c>
      <c r="G110" s="4"/>
      <c r="H110" s="4"/>
      <c r="I110" s="4">
        <v>109</v>
      </c>
      <c r="J110" s="4"/>
      <c r="K110" s="4">
        <v>0</v>
      </c>
      <c r="L110" s="4">
        <v>109</v>
      </c>
      <c r="M110" s="4"/>
      <c r="O110" s="4">
        <v>109</v>
      </c>
      <c r="Q110" s="3">
        <v>0</v>
      </c>
      <c r="R110" s="3">
        <v>109</v>
      </c>
      <c r="T110"/>
      <c r="U110" s="127">
        <v>109</v>
      </c>
      <c r="V110"/>
      <c r="W110"/>
      <c r="X110"/>
      <c r="Y110"/>
      <c r="AB110" s="127">
        <v>109</v>
      </c>
    </row>
    <row r="111" spans="1:28" ht="14.4" x14ac:dyDescent="0.3">
      <c r="A111" s="4"/>
      <c r="B111" s="4"/>
      <c r="C111" s="4">
        <v>110</v>
      </c>
      <c r="D111" s="4"/>
      <c r="E111" s="4">
        <v>0</v>
      </c>
      <c r="F111" s="4">
        <v>110</v>
      </c>
      <c r="G111" s="4"/>
      <c r="H111" s="4"/>
      <c r="I111" s="4">
        <v>110</v>
      </c>
      <c r="J111" s="4"/>
      <c r="K111" s="4">
        <v>0</v>
      </c>
      <c r="L111" s="4">
        <v>110</v>
      </c>
      <c r="M111" s="4"/>
      <c r="O111" s="4">
        <v>110</v>
      </c>
      <c r="Q111" s="3">
        <v>0</v>
      </c>
      <c r="R111" s="3">
        <v>110</v>
      </c>
      <c r="T111"/>
      <c r="U111" s="127">
        <v>110</v>
      </c>
      <c r="V111"/>
      <c r="W111"/>
      <c r="X111"/>
      <c r="Y111"/>
      <c r="AB111" s="127">
        <v>110</v>
      </c>
    </row>
    <row r="112" spans="1:28" ht="14.4" x14ac:dyDescent="0.3">
      <c r="A112" s="4"/>
      <c r="B112" s="4"/>
      <c r="C112" s="4">
        <v>111</v>
      </c>
      <c r="D112" s="4"/>
      <c r="E112" s="4">
        <v>0</v>
      </c>
      <c r="F112" s="4">
        <v>111</v>
      </c>
      <c r="G112" s="4"/>
      <c r="H112" s="4"/>
      <c r="I112" s="4">
        <v>111</v>
      </c>
      <c r="J112" s="4"/>
      <c r="K112" s="4">
        <v>0</v>
      </c>
      <c r="L112" s="4">
        <v>111</v>
      </c>
      <c r="M112" s="4"/>
      <c r="O112" s="4">
        <v>111</v>
      </c>
      <c r="Q112" s="3">
        <v>0</v>
      </c>
      <c r="R112" s="3">
        <v>111</v>
      </c>
      <c r="T112"/>
      <c r="U112" s="127">
        <v>111</v>
      </c>
      <c r="V112"/>
      <c r="W112"/>
      <c r="X112"/>
      <c r="Y112"/>
      <c r="AB112" s="127">
        <v>111</v>
      </c>
    </row>
    <row r="113" spans="1:28" ht="14.4" x14ac:dyDescent="0.3">
      <c r="A113" s="4"/>
      <c r="B113" s="4"/>
      <c r="C113" s="4">
        <v>112</v>
      </c>
      <c r="D113" s="4"/>
      <c r="E113" s="4">
        <v>0</v>
      </c>
      <c r="F113" s="4">
        <v>112</v>
      </c>
      <c r="G113" s="4"/>
      <c r="H113" s="4"/>
      <c r="I113" s="4">
        <v>112</v>
      </c>
      <c r="J113" s="4"/>
      <c r="K113" s="4">
        <v>0</v>
      </c>
      <c r="L113" s="4">
        <v>112</v>
      </c>
      <c r="M113" s="4"/>
      <c r="O113" s="4">
        <v>112</v>
      </c>
      <c r="Q113" s="3">
        <v>0</v>
      </c>
      <c r="R113" s="3">
        <v>112</v>
      </c>
      <c r="T113"/>
      <c r="U113" s="127">
        <v>112</v>
      </c>
      <c r="V113"/>
      <c r="W113"/>
      <c r="X113"/>
      <c r="Y113"/>
      <c r="AB113" s="127">
        <v>112</v>
      </c>
    </row>
    <row r="114" spans="1:28" ht="14.4" x14ac:dyDescent="0.3">
      <c r="A114" s="4"/>
      <c r="B114" s="4"/>
      <c r="C114" s="4">
        <v>113</v>
      </c>
      <c r="D114" s="4"/>
      <c r="E114" s="4">
        <v>0</v>
      </c>
      <c r="F114" s="4">
        <v>113</v>
      </c>
      <c r="G114" s="4"/>
      <c r="H114" s="4"/>
      <c r="I114" s="4">
        <v>113</v>
      </c>
      <c r="J114" s="4"/>
      <c r="K114" s="4">
        <v>0</v>
      </c>
      <c r="L114" s="4">
        <v>113</v>
      </c>
      <c r="M114" s="4"/>
      <c r="O114" s="4">
        <v>113</v>
      </c>
      <c r="Q114" s="3">
        <v>0</v>
      </c>
      <c r="R114" s="3">
        <v>113</v>
      </c>
      <c r="T114"/>
      <c r="U114" s="127">
        <v>113</v>
      </c>
      <c r="V114"/>
      <c r="W114"/>
      <c r="X114"/>
      <c r="Y114"/>
      <c r="AB114" s="127">
        <v>113</v>
      </c>
    </row>
    <row r="115" spans="1:28" ht="14.4" x14ac:dyDescent="0.3">
      <c r="A115" s="4"/>
      <c r="B115" s="4"/>
      <c r="C115" s="4">
        <v>114</v>
      </c>
      <c r="D115" s="4"/>
      <c r="E115" s="4">
        <v>0</v>
      </c>
      <c r="F115" s="4">
        <v>114</v>
      </c>
      <c r="G115" s="4"/>
      <c r="H115" s="4"/>
      <c r="I115" s="4">
        <v>114</v>
      </c>
      <c r="J115" s="4"/>
      <c r="K115" s="4">
        <v>0</v>
      </c>
      <c r="L115" s="4">
        <v>114</v>
      </c>
      <c r="M115" s="4"/>
      <c r="O115" s="4">
        <v>114</v>
      </c>
      <c r="Q115" s="3">
        <v>0</v>
      </c>
      <c r="R115" s="3">
        <v>114</v>
      </c>
      <c r="T115"/>
      <c r="U115" s="127">
        <v>114</v>
      </c>
      <c r="V115"/>
      <c r="W115"/>
      <c r="X115"/>
      <c r="Y115"/>
      <c r="AB115" s="127">
        <v>114</v>
      </c>
    </row>
    <row r="116" spans="1:28" ht="14.4" x14ac:dyDescent="0.3">
      <c r="A116" s="4"/>
      <c r="B116" s="4"/>
      <c r="C116" s="4">
        <v>115</v>
      </c>
      <c r="D116" s="4"/>
      <c r="E116" s="4">
        <v>0</v>
      </c>
      <c r="F116" s="4">
        <v>115</v>
      </c>
      <c r="G116" s="4"/>
      <c r="H116" s="4"/>
      <c r="I116" s="4">
        <v>115</v>
      </c>
      <c r="J116" s="4"/>
      <c r="K116" s="4">
        <v>0</v>
      </c>
      <c r="L116" s="4">
        <v>115</v>
      </c>
      <c r="M116" s="4"/>
      <c r="O116" s="4">
        <v>115</v>
      </c>
      <c r="Q116" s="3">
        <v>0</v>
      </c>
      <c r="R116" s="3">
        <v>115</v>
      </c>
      <c r="T116"/>
      <c r="U116" s="127">
        <v>115</v>
      </c>
      <c r="V116"/>
      <c r="W116"/>
      <c r="X116"/>
      <c r="Y116"/>
      <c r="AB116" s="127">
        <v>115</v>
      </c>
    </row>
    <row r="117" spans="1:28" ht="14.4" x14ac:dyDescent="0.3">
      <c r="A117" s="4"/>
      <c r="B117" s="4"/>
      <c r="C117" s="4">
        <v>116</v>
      </c>
      <c r="D117" s="4"/>
      <c r="E117" s="4">
        <v>0</v>
      </c>
      <c r="F117" s="4">
        <v>116</v>
      </c>
      <c r="G117" s="4"/>
      <c r="H117" s="4"/>
      <c r="I117" s="4">
        <v>116</v>
      </c>
      <c r="J117" s="4"/>
      <c r="K117" s="4">
        <v>0</v>
      </c>
      <c r="L117" s="4">
        <v>116</v>
      </c>
      <c r="M117" s="4"/>
      <c r="O117" s="4">
        <v>116</v>
      </c>
      <c r="Q117" s="3">
        <v>0</v>
      </c>
      <c r="R117" s="3">
        <v>116</v>
      </c>
      <c r="T117"/>
      <c r="U117" s="127">
        <v>116</v>
      </c>
      <c r="V117"/>
      <c r="W117"/>
      <c r="X117"/>
      <c r="Y117"/>
      <c r="AB117" s="127">
        <v>116</v>
      </c>
    </row>
    <row r="118" spans="1:28" ht="14.4" x14ac:dyDescent="0.3">
      <c r="A118" s="4"/>
      <c r="B118" s="4"/>
      <c r="C118" s="4">
        <v>117</v>
      </c>
      <c r="D118" s="4"/>
      <c r="E118" s="4">
        <v>0</v>
      </c>
      <c r="F118" s="4">
        <v>117</v>
      </c>
      <c r="G118" s="4"/>
      <c r="H118" s="4"/>
      <c r="I118" s="4">
        <v>117</v>
      </c>
      <c r="J118" s="4"/>
      <c r="K118" s="4">
        <v>0</v>
      </c>
      <c r="L118" s="4">
        <v>117</v>
      </c>
      <c r="M118" s="4"/>
      <c r="O118" s="4">
        <v>117</v>
      </c>
      <c r="Q118" s="3">
        <v>0</v>
      </c>
      <c r="R118" s="3">
        <v>117</v>
      </c>
      <c r="T118"/>
      <c r="U118" s="127">
        <v>117</v>
      </c>
      <c r="V118"/>
      <c r="W118"/>
      <c r="X118"/>
      <c r="Y118"/>
      <c r="AB118" s="127">
        <v>117</v>
      </c>
    </row>
    <row r="119" spans="1:28" ht="14.4" x14ac:dyDescent="0.3">
      <c r="A119" s="4"/>
      <c r="B119" s="4"/>
      <c r="C119" s="4">
        <v>118</v>
      </c>
      <c r="D119" s="4"/>
      <c r="E119" s="4">
        <v>0</v>
      </c>
      <c r="F119" s="4">
        <v>118</v>
      </c>
      <c r="G119" s="4"/>
      <c r="H119" s="4"/>
      <c r="I119" s="4">
        <v>118</v>
      </c>
      <c r="J119" s="4"/>
      <c r="K119" s="4">
        <v>0</v>
      </c>
      <c r="L119" s="4">
        <v>118</v>
      </c>
      <c r="M119" s="4"/>
      <c r="O119" s="4">
        <v>118</v>
      </c>
      <c r="Q119" s="3">
        <v>0</v>
      </c>
      <c r="R119" s="3">
        <v>118</v>
      </c>
      <c r="T119"/>
      <c r="U119" s="127">
        <v>118</v>
      </c>
      <c r="V119"/>
      <c r="W119"/>
      <c r="X119"/>
      <c r="Y119"/>
      <c r="AB119" s="127">
        <v>118</v>
      </c>
    </row>
    <row r="120" spans="1:28" ht="14.4" x14ac:dyDescent="0.3">
      <c r="A120" s="4"/>
      <c r="B120" s="4"/>
      <c r="C120" s="4">
        <v>119</v>
      </c>
      <c r="D120" s="4"/>
      <c r="E120" s="4">
        <v>0</v>
      </c>
      <c r="F120" s="4">
        <v>119</v>
      </c>
      <c r="G120" s="4"/>
      <c r="H120" s="4"/>
      <c r="I120" s="4">
        <v>119</v>
      </c>
      <c r="J120" s="4"/>
      <c r="K120" s="4">
        <v>0</v>
      </c>
      <c r="L120" s="4">
        <v>119</v>
      </c>
      <c r="M120" s="4"/>
      <c r="O120" s="4">
        <v>119</v>
      </c>
      <c r="Q120" s="3">
        <v>0</v>
      </c>
      <c r="R120" s="3">
        <v>119</v>
      </c>
      <c r="T120"/>
      <c r="U120" s="127">
        <v>119</v>
      </c>
      <c r="V120"/>
      <c r="W120"/>
      <c r="X120"/>
      <c r="Y120"/>
      <c r="AB120" s="127">
        <v>119</v>
      </c>
    </row>
    <row r="121" spans="1:28" ht="14.4" x14ac:dyDescent="0.3">
      <c r="A121" s="4"/>
      <c r="B121" s="4"/>
      <c r="C121" s="4">
        <v>120</v>
      </c>
      <c r="D121" s="4"/>
      <c r="E121" s="4">
        <v>0</v>
      </c>
      <c r="F121" s="4">
        <v>120</v>
      </c>
      <c r="G121" s="4"/>
      <c r="H121" s="4"/>
      <c r="I121" s="4">
        <v>120</v>
      </c>
      <c r="J121" s="4"/>
      <c r="K121" s="4">
        <v>0</v>
      </c>
      <c r="L121" s="4">
        <v>120</v>
      </c>
      <c r="M121" s="4"/>
      <c r="O121" s="4">
        <v>120</v>
      </c>
      <c r="Q121" s="3">
        <v>0</v>
      </c>
      <c r="R121" s="3">
        <v>120</v>
      </c>
      <c r="T121"/>
      <c r="U121" s="127">
        <v>120</v>
      </c>
      <c r="V121"/>
      <c r="W121"/>
      <c r="X121"/>
      <c r="Y121"/>
      <c r="AB121" s="127">
        <v>120</v>
      </c>
    </row>
    <row r="122" spans="1:28" ht="14.4" x14ac:dyDescent="0.3">
      <c r="A122" s="4"/>
      <c r="B122" s="4"/>
      <c r="C122" s="4">
        <v>121</v>
      </c>
      <c r="D122" s="4"/>
      <c r="E122" s="4">
        <v>0</v>
      </c>
      <c r="F122" s="4">
        <v>121</v>
      </c>
      <c r="G122" s="4"/>
      <c r="H122" s="4"/>
      <c r="I122" s="4">
        <v>121</v>
      </c>
      <c r="J122" s="4"/>
      <c r="K122" s="4">
        <v>0</v>
      </c>
      <c r="L122" s="4">
        <v>121</v>
      </c>
      <c r="M122" s="4"/>
      <c r="O122" s="4">
        <v>121</v>
      </c>
      <c r="Q122" s="3">
        <v>0</v>
      </c>
      <c r="R122" s="3">
        <v>121</v>
      </c>
      <c r="T122"/>
      <c r="U122" s="127">
        <v>121</v>
      </c>
      <c r="V122"/>
      <c r="W122"/>
      <c r="X122"/>
      <c r="Y122"/>
      <c r="AB122" s="127">
        <v>121</v>
      </c>
    </row>
    <row r="123" spans="1:28" ht="14.4" x14ac:dyDescent="0.3">
      <c r="A123" s="4"/>
      <c r="B123" s="4"/>
      <c r="C123" s="4">
        <v>122</v>
      </c>
      <c r="D123" s="4"/>
      <c r="E123" s="4">
        <v>0</v>
      </c>
      <c r="F123" s="4">
        <v>122</v>
      </c>
      <c r="G123" s="4"/>
      <c r="H123" s="4"/>
      <c r="I123" s="4">
        <v>122</v>
      </c>
      <c r="J123" s="4"/>
      <c r="K123" s="4">
        <v>0</v>
      </c>
      <c r="L123" s="4">
        <v>122</v>
      </c>
      <c r="M123" s="4"/>
      <c r="O123" s="4">
        <v>122</v>
      </c>
      <c r="Q123" s="3">
        <v>0</v>
      </c>
      <c r="R123" s="3">
        <v>122</v>
      </c>
      <c r="T123"/>
      <c r="U123" s="127">
        <v>122</v>
      </c>
      <c r="V123"/>
      <c r="W123"/>
      <c r="X123"/>
      <c r="Y123"/>
      <c r="AB123" s="127">
        <v>122</v>
      </c>
    </row>
    <row r="124" spans="1:28" ht="14.4" x14ac:dyDescent="0.3">
      <c r="A124" s="4"/>
      <c r="B124" s="4"/>
      <c r="C124" s="4">
        <v>123</v>
      </c>
      <c r="D124" s="4"/>
      <c r="E124" s="4">
        <v>0</v>
      </c>
      <c r="F124" s="4">
        <v>123</v>
      </c>
      <c r="G124" s="4"/>
      <c r="H124" s="4"/>
      <c r="I124" s="4">
        <v>123</v>
      </c>
      <c r="J124" s="4"/>
      <c r="K124" s="4">
        <v>0</v>
      </c>
      <c r="L124" s="4">
        <v>123</v>
      </c>
      <c r="M124" s="4"/>
      <c r="O124" s="4">
        <v>123</v>
      </c>
      <c r="Q124" s="3">
        <v>0</v>
      </c>
      <c r="R124" s="3">
        <v>123</v>
      </c>
      <c r="T124"/>
      <c r="U124" s="127">
        <v>123</v>
      </c>
      <c r="V124"/>
      <c r="W124"/>
      <c r="X124"/>
      <c r="Y124"/>
      <c r="AB124" s="127">
        <v>123</v>
      </c>
    </row>
    <row r="125" spans="1:28" ht="14.4" x14ac:dyDescent="0.3">
      <c r="A125" s="4"/>
      <c r="B125" s="4"/>
      <c r="C125" s="4">
        <v>124</v>
      </c>
      <c r="D125" s="4"/>
      <c r="E125" s="4">
        <v>0</v>
      </c>
      <c r="F125" s="4">
        <v>124</v>
      </c>
      <c r="G125" s="4"/>
      <c r="H125" s="4"/>
      <c r="I125" s="4">
        <v>124</v>
      </c>
      <c r="J125" s="4"/>
      <c r="K125" s="4">
        <v>0</v>
      </c>
      <c r="L125" s="4">
        <v>124</v>
      </c>
      <c r="M125" s="4"/>
      <c r="O125" s="4">
        <v>124</v>
      </c>
      <c r="Q125" s="3">
        <v>0</v>
      </c>
      <c r="R125" s="3">
        <v>124</v>
      </c>
      <c r="T125"/>
      <c r="U125" s="127">
        <v>124</v>
      </c>
      <c r="V125"/>
      <c r="W125"/>
      <c r="X125"/>
      <c r="Y125"/>
      <c r="AB125" s="127">
        <v>124</v>
      </c>
    </row>
    <row r="126" spans="1:28" ht="14.4" x14ac:dyDescent="0.3">
      <c r="A126" s="4"/>
      <c r="B126" s="4"/>
      <c r="C126" s="4">
        <v>125</v>
      </c>
      <c r="D126" s="4"/>
      <c r="E126" s="4">
        <v>0</v>
      </c>
      <c r="F126" s="4">
        <v>125</v>
      </c>
      <c r="G126" s="4"/>
      <c r="H126" s="4"/>
      <c r="I126" s="4">
        <v>125</v>
      </c>
      <c r="J126" s="4"/>
      <c r="K126" s="4">
        <v>0</v>
      </c>
      <c r="L126" s="4">
        <v>125</v>
      </c>
      <c r="M126" s="4"/>
      <c r="O126" s="4">
        <v>125</v>
      </c>
      <c r="Q126" s="3">
        <v>0</v>
      </c>
      <c r="R126" s="3">
        <v>125</v>
      </c>
      <c r="T126"/>
      <c r="U126" s="127">
        <v>125</v>
      </c>
      <c r="V126"/>
      <c r="W126"/>
      <c r="X126"/>
      <c r="Y126"/>
      <c r="AB126" s="127">
        <v>125</v>
      </c>
    </row>
    <row r="127" spans="1:28" ht="14.4" x14ac:dyDescent="0.3">
      <c r="A127" s="4"/>
      <c r="B127" s="4"/>
      <c r="C127" s="4">
        <v>126</v>
      </c>
      <c r="D127" s="4"/>
      <c r="E127" s="4">
        <v>0</v>
      </c>
      <c r="F127" s="4">
        <v>126</v>
      </c>
      <c r="G127" s="4"/>
      <c r="H127" s="4"/>
      <c r="I127" s="4">
        <v>126</v>
      </c>
      <c r="J127" s="4"/>
      <c r="K127" s="4">
        <v>0</v>
      </c>
      <c r="L127" s="4">
        <v>126</v>
      </c>
      <c r="M127" s="4"/>
      <c r="O127" s="4">
        <v>126</v>
      </c>
      <c r="Q127" s="3">
        <v>0</v>
      </c>
      <c r="R127" s="3">
        <v>126</v>
      </c>
      <c r="T127"/>
      <c r="U127" s="127">
        <v>126</v>
      </c>
      <c r="V127"/>
      <c r="W127"/>
      <c r="X127"/>
      <c r="Y127"/>
      <c r="AB127" s="127">
        <v>126</v>
      </c>
    </row>
    <row r="128" spans="1:28" ht="14.4" x14ac:dyDescent="0.3">
      <c r="A128" s="4"/>
      <c r="B128" s="4"/>
      <c r="C128" s="4">
        <v>127</v>
      </c>
      <c r="D128" s="4"/>
      <c r="E128" s="4">
        <v>0</v>
      </c>
      <c r="F128" s="4">
        <v>127</v>
      </c>
      <c r="G128" s="4"/>
      <c r="H128" s="4"/>
      <c r="I128" s="4">
        <v>127</v>
      </c>
      <c r="J128" s="4"/>
      <c r="K128" s="4">
        <v>0</v>
      </c>
      <c r="L128" s="4">
        <v>127</v>
      </c>
      <c r="M128" s="4"/>
      <c r="O128" s="4">
        <v>127</v>
      </c>
      <c r="Q128" s="3">
        <v>0</v>
      </c>
      <c r="R128" s="3">
        <v>127</v>
      </c>
      <c r="T128"/>
      <c r="U128" s="127">
        <v>127</v>
      </c>
      <c r="V128"/>
      <c r="W128"/>
      <c r="X128"/>
      <c r="Y128"/>
      <c r="AB128" s="127">
        <v>127</v>
      </c>
    </row>
    <row r="129" spans="1:28" ht="14.4" x14ac:dyDescent="0.3">
      <c r="A129" s="4"/>
      <c r="B129" s="4"/>
      <c r="C129" s="4">
        <v>128</v>
      </c>
      <c r="D129" s="4"/>
      <c r="E129" s="4">
        <v>0</v>
      </c>
      <c r="F129" s="4">
        <v>128</v>
      </c>
      <c r="G129" s="4"/>
      <c r="H129" s="4"/>
      <c r="I129" s="4">
        <v>128</v>
      </c>
      <c r="J129" s="4"/>
      <c r="K129" s="4">
        <v>0</v>
      </c>
      <c r="L129" s="4">
        <v>128</v>
      </c>
      <c r="M129" s="4"/>
      <c r="O129" s="4">
        <v>128</v>
      </c>
      <c r="Q129" s="3">
        <v>0</v>
      </c>
      <c r="R129" s="3">
        <v>128</v>
      </c>
      <c r="T129"/>
      <c r="U129" s="127">
        <v>128</v>
      </c>
      <c r="V129"/>
      <c r="W129"/>
      <c r="X129"/>
      <c r="Y129"/>
      <c r="AB129" s="127">
        <v>128</v>
      </c>
    </row>
    <row r="130" spans="1:28" ht="14.4" x14ac:dyDescent="0.3">
      <c r="A130" s="4"/>
      <c r="B130" s="4"/>
      <c r="C130" s="4">
        <v>129</v>
      </c>
      <c r="D130" s="4"/>
      <c r="E130" s="4">
        <v>0</v>
      </c>
      <c r="F130" s="4">
        <v>129</v>
      </c>
      <c r="G130" s="4"/>
      <c r="H130" s="4"/>
      <c r="I130" s="4">
        <v>129</v>
      </c>
      <c r="J130" s="4"/>
      <c r="K130" s="4">
        <v>0</v>
      </c>
      <c r="L130" s="4">
        <v>129</v>
      </c>
      <c r="M130" s="4"/>
      <c r="O130" s="4">
        <v>129</v>
      </c>
      <c r="Q130" s="3">
        <v>0</v>
      </c>
      <c r="R130" s="3">
        <v>129</v>
      </c>
      <c r="T130"/>
      <c r="U130" s="127">
        <v>129</v>
      </c>
      <c r="V130"/>
      <c r="W130"/>
      <c r="X130"/>
      <c r="Y130"/>
      <c r="AB130" s="127">
        <v>129</v>
      </c>
    </row>
    <row r="131" spans="1:28" ht="14.4" x14ac:dyDescent="0.3">
      <c r="A131" s="4"/>
      <c r="B131" s="4"/>
      <c r="C131" s="4">
        <v>130</v>
      </c>
      <c r="D131" s="4"/>
      <c r="E131" s="4">
        <v>0</v>
      </c>
      <c r="F131" s="4">
        <v>130</v>
      </c>
      <c r="G131" s="4"/>
      <c r="H131" s="4"/>
      <c r="I131" s="4">
        <v>130</v>
      </c>
      <c r="J131" s="4"/>
      <c r="K131" s="4">
        <v>0</v>
      </c>
      <c r="L131" s="4">
        <v>130</v>
      </c>
      <c r="M131" s="4"/>
      <c r="O131" s="4">
        <v>130</v>
      </c>
      <c r="Q131" s="3">
        <v>0</v>
      </c>
      <c r="R131" s="3">
        <v>130</v>
      </c>
      <c r="T131"/>
      <c r="U131" s="127">
        <v>130</v>
      </c>
      <c r="V131"/>
      <c r="W131"/>
      <c r="X131"/>
      <c r="Y131"/>
      <c r="AB131" s="127">
        <v>130</v>
      </c>
    </row>
    <row r="132" spans="1:28" ht="14.4" x14ac:dyDescent="0.3">
      <c r="A132" s="4"/>
      <c r="B132" s="4"/>
      <c r="C132" s="4">
        <v>131</v>
      </c>
      <c r="D132" s="4"/>
      <c r="E132" s="4">
        <v>0</v>
      </c>
      <c r="F132" s="4">
        <v>131</v>
      </c>
      <c r="G132" s="4"/>
      <c r="H132" s="4"/>
      <c r="I132" s="4">
        <v>131</v>
      </c>
      <c r="J132" s="4"/>
      <c r="K132" s="4">
        <v>0</v>
      </c>
      <c r="L132" s="4">
        <v>131</v>
      </c>
      <c r="M132" s="4"/>
      <c r="O132" s="4">
        <v>131</v>
      </c>
      <c r="Q132" s="3">
        <v>0</v>
      </c>
      <c r="R132" s="3">
        <v>131</v>
      </c>
      <c r="T132"/>
      <c r="U132" s="127">
        <v>131</v>
      </c>
      <c r="V132"/>
      <c r="W132"/>
      <c r="X132"/>
      <c r="Y132"/>
      <c r="AB132" s="127">
        <v>131</v>
      </c>
    </row>
    <row r="133" spans="1:28" ht="14.4" x14ac:dyDescent="0.3">
      <c r="A133" s="4"/>
      <c r="B133" s="4"/>
      <c r="C133" s="4">
        <v>132</v>
      </c>
      <c r="D133" s="4"/>
      <c r="E133" s="4">
        <v>0</v>
      </c>
      <c r="F133" s="4">
        <v>132</v>
      </c>
      <c r="G133" s="4"/>
      <c r="H133" s="4"/>
      <c r="I133" s="4">
        <v>132</v>
      </c>
      <c r="J133" s="4"/>
      <c r="K133" s="4">
        <v>0</v>
      </c>
      <c r="L133" s="4">
        <v>132</v>
      </c>
      <c r="M133" s="4"/>
      <c r="O133" s="4">
        <v>132</v>
      </c>
      <c r="Q133" s="3">
        <v>0</v>
      </c>
      <c r="R133" s="3">
        <v>132</v>
      </c>
      <c r="T133"/>
      <c r="U133" s="127">
        <v>132</v>
      </c>
      <c r="V133"/>
      <c r="W133"/>
      <c r="X133"/>
      <c r="Y133"/>
      <c r="AB133" s="127">
        <v>132</v>
      </c>
    </row>
    <row r="134" spans="1:28" ht="14.4" x14ac:dyDescent="0.3">
      <c r="A134" s="4"/>
      <c r="B134" s="4"/>
      <c r="C134" s="4">
        <v>133</v>
      </c>
      <c r="D134" s="4"/>
      <c r="E134" s="4">
        <v>0</v>
      </c>
      <c r="F134" s="4">
        <v>133</v>
      </c>
      <c r="G134" s="4"/>
      <c r="H134" s="4"/>
      <c r="I134" s="4">
        <v>133</v>
      </c>
      <c r="J134" s="4"/>
      <c r="K134" s="4">
        <v>0</v>
      </c>
      <c r="L134" s="4">
        <v>133</v>
      </c>
      <c r="M134" s="4"/>
      <c r="O134" s="4">
        <v>133</v>
      </c>
      <c r="Q134" s="3">
        <v>0</v>
      </c>
      <c r="R134" s="3">
        <v>133</v>
      </c>
      <c r="T134"/>
      <c r="U134" s="127">
        <v>133</v>
      </c>
      <c r="V134"/>
      <c r="W134"/>
      <c r="X134"/>
      <c r="Y134"/>
      <c r="AB134" s="127">
        <v>133</v>
      </c>
    </row>
    <row r="135" spans="1:28" ht="14.4" x14ac:dyDescent="0.3">
      <c r="A135" s="4"/>
      <c r="B135" s="4"/>
      <c r="C135" s="4">
        <v>134</v>
      </c>
      <c r="D135" s="4"/>
      <c r="E135" s="4">
        <v>0</v>
      </c>
      <c r="F135" s="4">
        <v>134</v>
      </c>
      <c r="G135" s="4"/>
      <c r="H135" s="4"/>
      <c r="I135" s="4">
        <v>134</v>
      </c>
      <c r="J135" s="4"/>
      <c r="K135" s="4">
        <v>0</v>
      </c>
      <c r="L135" s="4">
        <v>134</v>
      </c>
      <c r="M135" s="4"/>
      <c r="O135" s="4">
        <v>134</v>
      </c>
      <c r="Q135" s="3">
        <v>0</v>
      </c>
      <c r="R135" s="3">
        <v>134</v>
      </c>
      <c r="T135"/>
      <c r="U135" s="127">
        <v>134</v>
      </c>
      <c r="V135"/>
      <c r="W135"/>
      <c r="X135"/>
      <c r="Y135"/>
      <c r="AB135" s="127">
        <v>134</v>
      </c>
    </row>
    <row r="136" spans="1:28" ht="14.4" x14ac:dyDescent="0.3">
      <c r="A136" s="4"/>
      <c r="B136" s="4"/>
      <c r="C136" s="4">
        <v>135</v>
      </c>
      <c r="D136" s="4"/>
      <c r="E136" s="4">
        <v>0</v>
      </c>
      <c r="F136" s="4">
        <v>135</v>
      </c>
      <c r="G136" s="4"/>
      <c r="H136" s="4"/>
      <c r="I136" s="4">
        <v>135</v>
      </c>
      <c r="J136" s="4"/>
      <c r="K136" s="4">
        <v>0</v>
      </c>
      <c r="L136" s="4">
        <v>135</v>
      </c>
      <c r="M136" s="4"/>
      <c r="O136" s="4">
        <v>135</v>
      </c>
      <c r="Q136" s="3">
        <v>0</v>
      </c>
      <c r="R136" s="3">
        <v>135</v>
      </c>
      <c r="T136"/>
      <c r="U136" s="127">
        <v>135</v>
      </c>
      <c r="V136"/>
      <c r="W136"/>
      <c r="X136"/>
      <c r="Y136"/>
      <c r="AB136" s="127">
        <v>135</v>
      </c>
    </row>
    <row r="137" spans="1:28" ht="14.4" x14ac:dyDescent="0.3">
      <c r="A137" s="4"/>
      <c r="B137" s="4"/>
      <c r="C137" s="4">
        <v>136</v>
      </c>
      <c r="D137" s="4"/>
      <c r="E137" s="4">
        <v>0</v>
      </c>
      <c r="F137" s="4">
        <v>136</v>
      </c>
      <c r="G137" s="4"/>
      <c r="H137" s="4"/>
      <c r="I137" s="4">
        <v>136</v>
      </c>
      <c r="J137" s="4"/>
      <c r="K137" s="4">
        <v>0</v>
      </c>
      <c r="L137" s="4">
        <v>136</v>
      </c>
      <c r="M137" s="4"/>
      <c r="O137" s="4">
        <v>136</v>
      </c>
      <c r="Q137" s="3">
        <v>0</v>
      </c>
      <c r="R137" s="3">
        <v>136</v>
      </c>
      <c r="T137"/>
      <c r="U137" s="127">
        <v>136</v>
      </c>
      <c r="V137"/>
      <c r="W137"/>
      <c r="X137"/>
      <c r="Y137"/>
      <c r="AB137" s="127">
        <v>136</v>
      </c>
    </row>
    <row r="138" spans="1:28" ht="14.4" x14ac:dyDescent="0.3">
      <c r="A138" s="4"/>
      <c r="B138" s="4"/>
      <c r="C138" s="4">
        <v>137</v>
      </c>
      <c r="D138" s="4"/>
      <c r="E138" s="4">
        <v>0</v>
      </c>
      <c r="F138" s="4">
        <v>137</v>
      </c>
      <c r="G138" s="4"/>
      <c r="H138" s="4"/>
      <c r="I138" s="4">
        <v>137</v>
      </c>
      <c r="J138" s="4"/>
      <c r="K138" s="4">
        <v>0</v>
      </c>
      <c r="L138" s="4">
        <v>137</v>
      </c>
      <c r="M138" s="4"/>
      <c r="O138" s="4">
        <v>137</v>
      </c>
      <c r="Q138" s="3">
        <v>0</v>
      </c>
      <c r="R138" s="3">
        <v>137</v>
      </c>
      <c r="T138"/>
      <c r="U138" s="127">
        <v>137</v>
      </c>
      <c r="V138"/>
      <c r="W138"/>
      <c r="X138"/>
      <c r="Y138"/>
      <c r="AB138" s="127">
        <v>137</v>
      </c>
    </row>
    <row r="139" spans="1:28" ht="14.4" x14ac:dyDescent="0.3">
      <c r="A139" s="4"/>
      <c r="B139" s="4"/>
      <c r="C139" s="4">
        <v>138</v>
      </c>
      <c r="D139" s="4"/>
      <c r="E139" s="4">
        <v>0</v>
      </c>
      <c r="F139" s="4">
        <v>138</v>
      </c>
      <c r="G139" s="4"/>
      <c r="H139" s="4"/>
      <c r="I139" s="4">
        <v>138</v>
      </c>
      <c r="J139" s="4"/>
      <c r="K139" s="4">
        <v>0</v>
      </c>
      <c r="L139" s="4">
        <v>138</v>
      </c>
      <c r="M139" s="4"/>
      <c r="O139" s="4">
        <v>138</v>
      </c>
      <c r="Q139" s="3">
        <v>0</v>
      </c>
      <c r="R139" s="3">
        <v>138</v>
      </c>
      <c r="T139"/>
      <c r="U139" s="127">
        <v>138</v>
      </c>
      <c r="V139"/>
      <c r="W139"/>
      <c r="X139"/>
      <c r="Y139"/>
      <c r="AB139" s="127">
        <v>138</v>
      </c>
    </row>
    <row r="140" spans="1:28" ht="14.4" x14ac:dyDescent="0.3">
      <c r="A140" s="4"/>
      <c r="B140" s="4"/>
      <c r="C140" s="4">
        <v>139</v>
      </c>
      <c r="D140" s="4"/>
      <c r="E140" s="4">
        <v>0</v>
      </c>
      <c r="F140" s="4">
        <v>139</v>
      </c>
      <c r="G140" s="4"/>
      <c r="H140" s="4"/>
      <c r="I140" s="4">
        <v>139</v>
      </c>
      <c r="J140" s="4"/>
      <c r="K140" s="4">
        <v>0</v>
      </c>
      <c r="L140" s="4">
        <v>139</v>
      </c>
      <c r="M140" s="4"/>
      <c r="O140" s="4">
        <v>139</v>
      </c>
      <c r="Q140" s="3">
        <v>0</v>
      </c>
      <c r="R140" s="3">
        <v>139</v>
      </c>
      <c r="T140"/>
      <c r="U140" s="127">
        <v>139</v>
      </c>
      <c r="V140"/>
      <c r="W140"/>
      <c r="X140"/>
      <c r="Y140"/>
      <c r="AB140" s="127">
        <v>139</v>
      </c>
    </row>
    <row r="141" spans="1:28" ht="14.4" x14ac:dyDescent="0.3">
      <c r="A141" s="4"/>
      <c r="B141" s="4"/>
      <c r="C141" s="4">
        <v>140</v>
      </c>
      <c r="D141" s="4"/>
      <c r="E141" s="4">
        <v>0</v>
      </c>
      <c r="F141" s="4">
        <v>140</v>
      </c>
      <c r="G141" s="4"/>
      <c r="H141" s="4"/>
      <c r="I141" s="4">
        <v>140</v>
      </c>
      <c r="J141" s="4"/>
      <c r="K141" s="4">
        <v>0</v>
      </c>
      <c r="L141" s="4">
        <v>140</v>
      </c>
      <c r="M141" s="4"/>
      <c r="O141" s="4">
        <v>140</v>
      </c>
      <c r="Q141" s="3">
        <v>0</v>
      </c>
      <c r="R141" s="3">
        <v>140</v>
      </c>
      <c r="T141"/>
      <c r="U141" s="127">
        <v>140</v>
      </c>
      <c r="V141"/>
      <c r="W141"/>
      <c r="X141"/>
      <c r="Y141"/>
      <c r="AB141" s="127">
        <v>140</v>
      </c>
    </row>
    <row r="142" spans="1:28" ht="14.4" x14ac:dyDescent="0.3">
      <c r="A142" s="4"/>
      <c r="B142" s="4"/>
      <c r="C142" s="4">
        <v>141</v>
      </c>
      <c r="D142" s="4"/>
      <c r="E142" s="4">
        <v>0</v>
      </c>
      <c r="F142" s="4">
        <v>141</v>
      </c>
      <c r="G142" s="4"/>
      <c r="H142" s="4"/>
      <c r="I142" s="4">
        <v>141</v>
      </c>
      <c r="J142" s="4"/>
      <c r="K142" s="4">
        <v>0</v>
      </c>
      <c r="L142" s="4">
        <v>141</v>
      </c>
      <c r="M142" s="4"/>
      <c r="O142" s="4">
        <v>141</v>
      </c>
      <c r="Q142" s="3">
        <v>0</v>
      </c>
      <c r="R142" s="3">
        <v>141</v>
      </c>
      <c r="T142"/>
      <c r="U142" s="127">
        <v>141</v>
      </c>
      <c r="V142"/>
      <c r="W142"/>
      <c r="X142"/>
      <c r="Y142"/>
      <c r="AB142" s="127">
        <v>141</v>
      </c>
    </row>
    <row r="143" spans="1:28" ht="14.4" x14ac:dyDescent="0.3">
      <c r="A143" s="4"/>
      <c r="B143" s="4"/>
      <c r="C143" s="4">
        <v>142</v>
      </c>
      <c r="D143" s="4"/>
      <c r="E143" s="4">
        <v>0</v>
      </c>
      <c r="F143" s="4">
        <v>142</v>
      </c>
      <c r="G143" s="4"/>
      <c r="H143" s="4"/>
      <c r="I143" s="4">
        <v>142</v>
      </c>
      <c r="J143" s="4"/>
      <c r="K143" s="4">
        <v>0</v>
      </c>
      <c r="L143" s="4">
        <v>142</v>
      </c>
      <c r="M143" s="4"/>
      <c r="O143" s="4">
        <v>142</v>
      </c>
      <c r="Q143" s="3">
        <v>0</v>
      </c>
      <c r="R143" s="3">
        <v>142</v>
      </c>
      <c r="T143"/>
      <c r="U143" s="127">
        <v>142</v>
      </c>
      <c r="V143"/>
      <c r="W143"/>
      <c r="X143"/>
      <c r="Y143"/>
      <c r="AB143" s="127">
        <v>142</v>
      </c>
    </row>
    <row r="144" spans="1:28" ht="14.4" x14ac:dyDescent="0.3">
      <c r="A144" s="4"/>
      <c r="B144" s="4"/>
      <c r="C144" s="4">
        <v>143</v>
      </c>
      <c r="D144" s="4"/>
      <c r="E144" s="4">
        <v>0</v>
      </c>
      <c r="F144" s="4">
        <v>143</v>
      </c>
      <c r="G144" s="4"/>
      <c r="H144" s="4"/>
      <c r="I144" s="4">
        <v>143</v>
      </c>
      <c r="J144" s="4"/>
      <c r="K144" s="4">
        <v>0</v>
      </c>
      <c r="L144" s="4">
        <v>143</v>
      </c>
      <c r="M144" s="4"/>
      <c r="O144" s="4">
        <v>143</v>
      </c>
      <c r="Q144" s="3">
        <v>0</v>
      </c>
      <c r="R144" s="3">
        <v>143</v>
      </c>
      <c r="T144"/>
      <c r="U144" s="127">
        <v>143</v>
      </c>
      <c r="V144"/>
      <c r="W144"/>
      <c r="X144"/>
      <c r="Y144"/>
      <c r="AB144" s="127">
        <v>143</v>
      </c>
    </row>
    <row r="145" spans="1:28" ht="14.4" x14ac:dyDescent="0.3">
      <c r="A145" s="4"/>
      <c r="B145" s="4"/>
      <c r="C145" s="4">
        <v>144</v>
      </c>
      <c r="D145" s="4"/>
      <c r="E145" s="4">
        <v>0</v>
      </c>
      <c r="F145" s="4">
        <v>144</v>
      </c>
      <c r="G145" s="4"/>
      <c r="H145" s="4"/>
      <c r="I145" s="4">
        <v>144</v>
      </c>
      <c r="J145" s="4"/>
      <c r="K145" s="4">
        <v>0</v>
      </c>
      <c r="L145" s="4">
        <v>144</v>
      </c>
      <c r="M145" s="4"/>
      <c r="O145" s="4">
        <v>144</v>
      </c>
      <c r="Q145" s="3">
        <v>0</v>
      </c>
      <c r="R145" s="3">
        <v>144</v>
      </c>
      <c r="T145"/>
      <c r="U145" s="127">
        <v>144</v>
      </c>
      <c r="V145"/>
      <c r="W145"/>
      <c r="X145"/>
      <c r="Y145"/>
      <c r="AB145" s="127">
        <v>144</v>
      </c>
    </row>
    <row r="146" spans="1:28" ht="14.4" x14ac:dyDescent="0.3">
      <c r="A146" s="4"/>
      <c r="B146" s="4"/>
      <c r="C146" s="4">
        <v>145</v>
      </c>
      <c r="D146" s="4"/>
      <c r="E146" s="4">
        <v>0</v>
      </c>
      <c r="F146" s="4">
        <v>145</v>
      </c>
      <c r="G146" s="4"/>
      <c r="H146" s="4"/>
      <c r="I146" s="4">
        <v>145</v>
      </c>
      <c r="J146" s="4"/>
      <c r="K146" s="4">
        <v>0</v>
      </c>
      <c r="L146" s="4">
        <v>145</v>
      </c>
      <c r="M146" s="4"/>
      <c r="O146" s="4">
        <v>145</v>
      </c>
      <c r="Q146" s="3">
        <v>0</v>
      </c>
      <c r="R146" s="3">
        <v>145</v>
      </c>
      <c r="T146"/>
      <c r="U146" s="127">
        <v>145</v>
      </c>
      <c r="V146"/>
      <c r="W146"/>
      <c r="X146"/>
      <c r="Y146"/>
      <c r="AB146" s="127">
        <v>145</v>
      </c>
    </row>
    <row r="147" spans="1:28" ht="14.4" x14ac:dyDescent="0.3">
      <c r="A147" s="4"/>
      <c r="B147" s="4"/>
      <c r="C147" s="4">
        <v>146</v>
      </c>
      <c r="D147" s="4"/>
      <c r="E147" s="4">
        <v>0</v>
      </c>
      <c r="F147" s="4">
        <v>146</v>
      </c>
      <c r="G147" s="4"/>
      <c r="H147" s="4"/>
      <c r="I147" s="4">
        <v>146</v>
      </c>
      <c r="J147" s="4"/>
      <c r="K147" s="4">
        <v>0</v>
      </c>
      <c r="L147" s="4">
        <v>146</v>
      </c>
      <c r="M147" s="4"/>
      <c r="O147" s="4">
        <v>146</v>
      </c>
      <c r="Q147" s="3">
        <v>0</v>
      </c>
      <c r="R147" s="3">
        <v>146</v>
      </c>
      <c r="T147"/>
      <c r="U147" s="127">
        <v>146</v>
      </c>
      <c r="V147"/>
      <c r="W147"/>
      <c r="X147"/>
      <c r="Y147"/>
      <c r="AB147" s="127">
        <v>146</v>
      </c>
    </row>
    <row r="148" spans="1:28" ht="14.4" x14ac:dyDescent="0.3">
      <c r="A148" s="4"/>
      <c r="B148" s="4"/>
      <c r="C148" s="4">
        <v>147</v>
      </c>
      <c r="D148" s="4"/>
      <c r="E148" s="4">
        <v>0</v>
      </c>
      <c r="F148" s="4">
        <v>147</v>
      </c>
      <c r="G148" s="4"/>
      <c r="H148" s="4"/>
      <c r="I148" s="4">
        <v>147</v>
      </c>
      <c r="J148" s="4"/>
      <c r="K148" s="4">
        <v>0</v>
      </c>
      <c r="L148" s="4">
        <v>147</v>
      </c>
      <c r="M148" s="4"/>
      <c r="O148" s="4">
        <v>147</v>
      </c>
      <c r="Q148" s="3">
        <v>0</v>
      </c>
      <c r="R148" s="3">
        <v>147</v>
      </c>
      <c r="T148"/>
      <c r="U148" s="127">
        <v>147</v>
      </c>
      <c r="V148"/>
      <c r="W148"/>
      <c r="X148"/>
      <c r="Y148"/>
      <c r="AB148" s="127">
        <v>147</v>
      </c>
    </row>
    <row r="149" spans="1:28" ht="14.4" x14ac:dyDescent="0.3">
      <c r="A149" s="4"/>
      <c r="B149" s="4"/>
      <c r="C149" s="4">
        <v>148</v>
      </c>
      <c r="D149" s="4"/>
      <c r="E149" s="4">
        <v>0</v>
      </c>
      <c r="F149" s="4">
        <v>148</v>
      </c>
      <c r="G149" s="4"/>
      <c r="H149" s="4"/>
      <c r="I149" s="4">
        <v>148</v>
      </c>
      <c r="J149" s="4"/>
      <c r="K149" s="4">
        <v>0</v>
      </c>
      <c r="L149" s="4">
        <v>148</v>
      </c>
      <c r="M149" s="4"/>
      <c r="O149" s="4">
        <v>148</v>
      </c>
      <c r="Q149" s="3">
        <v>0</v>
      </c>
      <c r="R149" s="3">
        <v>148</v>
      </c>
      <c r="T149"/>
      <c r="U149" s="127">
        <v>148</v>
      </c>
      <c r="V149"/>
      <c r="W149"/>
      <c r="X149"/>
      <c r="Y149"/>
      <c r="AB149" s="127">
        <v>148</v>
      </c>
    </row>
    <row r="150" spans="1:28" ht="14.4" x14ac:dyDescent="0.3">
      <c r="A150" s="4"/>
      <c r="B150" s="4"/>
      <c r="C150" s="4">
        <v>149</v>
      </c>
      <c r="D150" s="4"/>
      <c r="E150" s="4">
        <v>0</v>
      </c>
      <c r="F150" s="4">
        <v>149</v>
      </c>
      <c r="G150" s="4"/>
      <c r="H150" s="4"/>
      <c r="I150" s="4">
        <v>149</v>
      </c>
      <c r="J150" s="4"/>
      <c r="K150" s="4">
        <v>0</v>
      </c>
      <c r="L150" s="4">
        <v>149</v>
      </c>
      <c r="M150" s="4"/>
      <c r="O150" s="4">
        <v>149</v>
      </c>
      <c r="Q150" s="3">
        <v>0</v>
      </c>
      <c r="R150" s="3">
        <v>149</v>
      </c>
      <c r="T150"/>
      <c r="U150" s="127">
        <v>149</v>
      </c>
      <c r="V150"/>
      <c r="W150"/>
      <c r="X150"/>
      <c r="Y150"/>
      <c r="AB150" s="127">
        <v>149</v>
      </c>
    </row>
    <row r="151" spans="1:28" ht="14.4" x14ac:dyDescent="0.3">
      <c r="A151" s="4"/>
      <c r="B151" s="4"/>
      <c r="C151" s="4">
        <v>150</v>
      </c>
      <c r="D151" s="4"/>
      <c r="E151" s="4">
        <v>0</v>
      </c>
      <c r="F151" s="4">
        <v>150</v>
      </c>
      <c r="G151" s="4"/>
      <c r="H151" s="4"/>
      <c r="I151" s="4">
        <v>150</v>
      </c>
      <c r="J151" s="4"/>
      <c r="K151" s="4">
        <v>0</v>
      </c>
      <c r="L151" s="4">
        <v>150</v>
      </c>
      <c r="M151" s="4"/>
      <c r="O151" s="4">
        <v>150</v>
      </c>
      <c r="Q151" s="3">
        <v>0</v>
      </c>
      <c r="R151" s="3">
        <v>150</v>
      </c>
      <c r="T151"/>
      <c r="U151" s="127">
        <v>150</v>
      </c>
      <c r="V151"/>
      <c r="W151"/>
      <c r="X151"/>
      <c r="Y151"/>
      <c r="AB151" s="127">
        <v>150</v>
      </c>
    </row>
    <row r="152" spans="1:28" ht="14.4" x14ac:dyDescent="0.3">
      <c r="A152" s="4"/>
      <c r="B152" s="4"/>
      <c r="C152" s="4">
        <v>151</v>
      </c>
      <c r="D152" s="4"/>
      <c r="E152" s="4">
        <v>0</v>
      </c>
      <c r="F152" s="4">
        <v>151</v>
      </c>
      <c r="G152" s="4"/>
      <c r="H152" s="4"/>
      <c r="I152" s="4">
        <v>151</v>
      </c>
      <c r="J152" s="4"/>
      <c r="K152" s="4">
        <v>0</v>
      </c>
      <c r="L152" s="4">
        <v>151</v>
      </c>
      <c r="M152" s="4"/>
      <c r="O152" s="4">
        <v>151</v>
      </c>
      <c r="Q152" s="3">
        <v>0</v>
      </c>
      <c r="R152" s="3">
        <v>151</v>
      </c>
      <c r="T152"/>
      <c r="U152" s="127">
        <v>151</v>
      </c>
      <c r="V152"/>
      <c r="W152"/>
      <c r="X152"/>
      <c r="Y152"/>
      <c r="AB152" s="127">
        <v>151</v>
      </c>
    </row>
    <row r="153" spans="1:28" ht="14.4" x14ac:dyDescent="0.3">
      <c r="A153" s="4"/>
      <c r="B153" s="4"/>
      <c r="C153" s="4">
        <v>152</v>
      </c>
      <c r="D153" s="4"/>
      <c r="E153" s="4">
        <v>0</v>
      </c>
      <c r="F153" s="4">
        <v>152</v>
      </c>
      <c r="G153" s="4"/>
      <c r="H153" s="4"/>
      <c r="I153" s="4">
        <v>152</v>
      </c>
      <c r="J153" s="4"/>
      <c r="K153" s="4">
        <v>0</v>
      </c>
      <c r="L153" s="4">
        <v>152</v>
      </c>
      <c r="M153" s="4"/>
      <c r="O153" s="4">
        <v>152</v>
      </c>
      <c r="Q153" s="3">
        <v>0</v>
      </c>
      <c r="R153" s="3">
        <v>152</v>
      </c>
      <c r="T153"/>
      <c r="U153" s="127">
        <v>152</v>
      </c>
      <c r="V153"/>
      <c r="W153"/>
      <c r="X153"/>
      <c r="Y153"/>
      <c r="AB153" s="127">
        <v>152</v>
      </c>
    </row>
    <row r="154" spans="1:28" ht="14.4" x14ac:dyDescent="0.3">
      <c r="A154" s="4"/>
      <c r="B154" s="4"/>
      <c r="C154" s="4">
        <v>153</v>
      </c>
      <c r="D154" s="4"/>
      <c r="E154" s="4">
        <v>0</v>
      </c>
      <c r="F154" s="4">
        <v>153</v>
      </c>
      <c r="G154" s="4"/>
      <c r="H154" s="4"/>
      <c r="I154" s="4">
        <v>153</v>
      </c>
      <c r="J154" s="4"/>
      <c r="K154" s="4">
        <v>0</v>
      </c>
      <c r="L154" s="4">
        <v>153</v>
      </c>
      <c r="M154" s="4"/>
      <c r="O154" s="4">
        <v>153</v>
      </c>
      <c r="Q154" s="3">
        <v>0</v>
      </c>
      <c r="R154" s="3">
        <v>153</v>
      </c>
      <c r="T154"/>
      <c r="U154" s="127">
        <v>153</v>
      </c>
      <c r="V154"/>
      <c r="W154"/>
      <c r="X154"/>
      <c r="Y154"/>
      <c r="AB154" s="127">
        <v>153</v>
      </c>
    </row>
    <row r="155" spans="1:28" ht="14.4" x14ac:dyDescent="0.3">
      <c r="A155" s="4"/>
      <c r="B155" s="4"/>
      <c r="C155" s="4">
        <v>154</v>
      </c>
      <c r="D155" s="4"/>
      <c r="E155" s="4">
        <v>0</v>
      </c>
      <c r="F155" s="4">
        <v>154</v>
      </c>
      <c r="G155" s="4"/>
      <c r="H155" s="4"/>
      <c r="I155" s="4">
        <v>154</v>
      </c>
      <c r="J155" s="4"/>
      <c r="K155" s="4">
        <v>0</v>
      </c>
      <c r="L155" s="4">
        <v>154</v>
      </c>
      <c r="M155" s="4"/>
      <c r="O155" s="4">
        <v>154</v>
      </c>
      <c r="Q155" s="3">
        <v>0</v>
      </c>
      <c r="R155" s="3">
        <v>154</v>
      </c>
      <c r="T155"/>
      <c r="U155" s="127">
        <v>154</v>
      </c>
      <c r="V155"/>
      <c r="W155"/>
      <c r="X155"/>
      <c r="Y155"/>
      <c r="AB155" s="127">
        <v>154</v>
      </c>
    </row>
    <row r="156" spans="1:28" ht="14.4" x14ac:dyDescent="0.3">
      <c r="A156" s="4"/>
      <c r="B156" s="4"/>
      <c r="C156" s="4">
        <v>155</v>
      </c>
      <c r="D156" s="4"/>
      <c r="E156" s="4">
        <v>0</v>
      </c>
      <c r="F156" s="4">
        <v>155</v>
      </c>
      <c r="G156" s="4"/>
      <c r="H156" s="4"/>
      <c r="I156" s="4">
        <v>155</v>
      </c>
      <c r="J156" s="4"/>
      <c r="K156" s="4">
        <v>0</v>
      </c>
      <c r="L156" s="4">
        <v>155</v>
      </c>
      <c r="M156" s="4"/>
      <c r="O156" s="4">
        <v>155</v>
      </c>
      <c r="Q156" s="3">
        <v>0</v>
      </c>
      <c r="R156" s="3">
        <v>155</v>
      </c>
      <c r="T156"/>
      <c r="U156" s="127">
        <v>155</v>
      </c>
      <c r="V156"/>
      <c r="W156"/>
      <c r="X156"/>
      <c r="Y156"/>
      <c r="AB156" s="127">
        <v>155</v>
      </c>
    </row>
    <row r="157" spans="1:28" ht="14.4" x14ac:dyDescent="0.3">
      <c r="A157" s="4"/>
      <c r="B157" s="4"/>
      <c r="C157" s="4">
        <v>156</v>
      </c>
      <c r="D157" s="4"/>
      <c r="E157" s="4">
        <v>0</v>
      </c>
      <c r="F157" s="4">
        <v>156</v>
      </c>
      <c r="G157" s="4"/>
      <c r="H157" s="4"/>
      <c r="I157" s="4">
        <v>156</v>
      </c>
      <c r="J157" s="4"/>
      <c r="K157" s="4">
        <v>0</v>
      </c>
      <c r="L157" s="4">
        <v>156</v>
      </c>
      <c r="M157" s="4"/>
      <c r="O157" s="4">
        <v>156</v>
      </c>
      <c r="Q157" s="3">
        <v>0</v>
      </c>
      <c r="R157" s="3">
        <v>156</v>
      </c>
      <c r="T157"/>
      <c r="U157" s="127">
        <v>156</v>
      </c>
      <c r="V157"/>
      <c r="W157"/>
      <c r="X157"/>
      <c r="Y157"/>
      <c r="AB157" s="127">
        <v>156</v>
      </c>
    </row>
    <row r="158" spans="1:28" ht="14.4" x14ac:dyDescent="0.3">
      <c r="A158" s="4"/>
      <c r="B158" s="4"/>
      <c r="C158" s="4">
        <v>157</v>
      </c>
      <c r="D158" s="4"/>
      <c r="E158" s="4">
        <v>0</v>
      </c>
      <c r="F158" s="4">
        <v>157</v>
      </c>
      <c r="G158" s="4"/>
      <c r="H158" s="4"/>
      <c r="I158" s="4">
        <v>157</v>
      </c>
      <c r="J158" s="4"/>
      <c r="K158" s="4">
        <v>0</v>
      </c>
      <c r="L158" s="4">
        <v>157</v>
      </c>
      <c r="M158" s="4"/>
      <c r="O158" s="4">
        <v>157</v>
      </c>
      <c r="Q158" s="3">
        <v>0</v>
      </c>
      <c r="R158" s="3">
        <v>157</v>
      </c>
      <c r="T158"/>
      <c r="U158" s="127">
        <v>157</v>
      </c>
      <c r="V158"/>
      <c r="W158"/>
      <c r="X158"/>
      <c r="Y158"/>
      <c r="AB158" s="127">
        <v>157</v>
      </c>
    </row>
    <row r="159" spans="1:28" ht="14.4" x14ac:dyDescent="0.3">
      <c r="A159" s="4"/>
      <c r="B159" s="4"/>
      <c r="C159" s="4">
        <v>158</v>
      </c>
      <c r="D159" s="4"/>
      <c r="E159" s="4">
        <v>0</v>
      </c>
      <c r="F159" s="4">
        <v>158</v>
      </c>
      <c r="G159" s="4"/>
      <c r="H159" s="4"/>
      <c r="I159" s="4">
        <v>158</v>
      </c>
      <c r="J159" s="4"/>
      <c r="K159" s="4">
        <v>0</v>
      </c>
      <c r="L159" s="4">
        <v>158</v>
      </c>
      <c r="M159" s="4"/>
      <c r="O159" s="4">
        <v>158</v>
      </c>
      <c r="Q159" s="3">
        <v>0</v>
      </c>
      <c r="R159" s="3">
        <v>158</v>
      </c>
      <c r="T159"/>
      <c r="U159" s="127">
        <v>158</v>
      </c>
      <c r="V159"/>
      <c r="W159"/>
      <c r="X159"/>
      <c r="Y159"/>
      <c r="AB159" s="127">
        <v>158</v>
      </c>
    </row>
    <row r="160" spans="1:28" ht="14.4" x14ac:dyDescent="0.3">
      <c r="A160" s="4"/>
      <c r="B160" s="4"/>
      <c r="C160" s="4">
        <v>159</v>
      </c>
      <c r="D160" s="4"/>
      <c r="E160" s="4">
        <v>0</v>
      </c>
      <c r="F160" s="4">
        <v>159</v>
      </c>
      <c r="G160" s="4"/>
      <c r="H160" s="4"/>
      <c r="I160" s="4">
        <v>159</v>
      </c>
      <c r="J160" s="4"/>
      <c r="K160" s="4">
        <v>0</v>
      </c>
      <c r="L160" s="4">
        <v>159</v>
      </c>
      <c r="M160" s="4"/>
      <c r="O160" s="4">
        <v>159</v>
      </c>
      <c r="Q160" s="3">
        <v>0</v>
      </c>
      <c r="R160" s="3">
        <v>159</v>
      </c>
      <c r="T160"/>
      <c r="U160" s="127">
        <v>159</v>
      </c>
      <c r="V160"/>
      <c r="W160"/>
      <c r="X160"/>
      <c r="Y160"/>
      <c r="AB160" s="127">
        <v>159</v>
      </c>
    </row>
    <row r="161" spans="1:28" ht="14.4" x14ac:dyDescent="0.3">
      <c r="A161" s="4"/>
      <c r="B161" s="4"/>
      <c r="C161" s="4">
        <v>160</v>
      </c>
      <c r="D161" s="4"/>
      <c r="E161" s="4">
        <v>0</v>
      </c>
      <c r="F161" s="4">
        <v>160</v>
      </c>
      <c r="G161" s="4"/>
      <c r="H161" s="4"/>
      <c r="I161" s="4">
        <v>160</v>
      </c>
      <c r="J161" s="4"/>
      <c r="K161" s="4">
        <v>0</v>
      </c>
      <c r="L161" s="4">
        <v>160</v>
      </c>
      <c r="M161" s="4"/>
      <c r="O161" s="4">
        <v>160</v>
      </c>
      <c r="Q161" s="3">
        <v>0</v>
      </c>
      <c r="R161" s="3">
        <v>160</v>
      </c>
      <c r="T161"/>
      <c r="U161" s="127">
        <v>160</v>
      </c>
      <c r="V161"/>
      <c r="W161"/>
      <c r="X161"/>
      <c r="Y161"/>
      <c r="AB161" s="127">
        <v>160</v>
      </c>
    </row>
    <row r="162" spans="1:28" ht="14.4" x14ac:dyDescent="0.3">
      <c r="A162" s="4"/>
      <c r="B162" s="4"/>
      <c r="C162" s="4">
        <v>161</v>
      </c>
      <c r="D162" s="4"/>
      <c r="E162" s="4">
        <v>0</v>
      </c>
      <c r="F162" s="4">
        <v>161</v>
      </c>
      <c r="G162" s="4"/>
      <c r="H162" s="4"/>
      <c r="I162" s="4">
        <v>161</v>
      </c>
      <c r="J162" s="4"/>
      <c r="K162" s="4">
        <v>0</v>
      </c>
      <c r="L162" s="4">
        <v>161</v>
      </c>
      <c r="M162" s="4"/>
      <c r="O162" s="4">
        <v>161</v>
      </c>
      <c r="Q162" s="3">
        <v>0</v>
      </c>
      <c r="R162" s="3">
        <v>161</v>
      </c>
      <c r="T162"/>
      <c r="U162" s="127">
        <v>161</v>
      </c>
      <c r="V162"/>
      <c r="W162"/>
      <c r="X162"/>
      <c r="Y162"/>
      <c r="AB162" s="127">
        <v>161</v>
      </c>
    </row>
    <row r="163" spans="1:28" ht="14.4" x14ac:dyDescent="0.3">
      <c r="A163" s="4"/>
      <c r="B163" s="4"/>
      <c r="C163" s="4">
        <v>162</v>
      </c>
      <c r="D163" s="4"/>
      <c r="E163" s="4">
        <v>0</v>
      </c>
      <c r="F163" s="4">
        <v>162</v>
      </c>
      <c r="G163" s="4"/>
      <c r="H163" s="4"/>
      <c r="I163" s="4">
        <v>162</v>
      </c>
      <c r="J163" s="4"/>
      <c r="K163" s="4">
        <v>0</v>
      </c>
      <c r="L163" s="4">
        <v>162</v>
      </c>
      <c r="M163" s="4"/>
      <c r="O163" s="4">
        <v>162</v>
      </c>
      <c r="Q163" s="3">
        <v>0</v>
      </c>
      <c r="R163" s="3">
        <v>162</v>
      </c>
      <c r="T163"/>
      <c r="U163" s="127">
        <v>162</v>
      </c>
      <c r="V163"/>
      <c r="W163"/>
      <c r="X163"/>
      <c r="Y163"/>
      <c r="AB163" s="127">
        <v>162</v>
      </c>
    </row>
    <row r="164" spans="1:28" ht="14.4" x14ac:dyDescent="0.3">
      <c r="A164" s="4"/>
      <c r="B164" s="4"/>
      <c r="C164" s="4">
        <v>163</v>
      </c>
      <c r="D164" s="4"/>
      <c r="E164" s="4">
        <v>0</v>
      </c>
      <c r="F164" s="4">
        <v>163</v>
      </c>
      <c r="G164" s="4"/>
      <c r="H164" s="4"/>
      <c r="I164" s="4">
        <v>163</v>
      </c>
      <c r="J164" s="4"/>
      <c r="K164" s="4">
        <v>0</v>
      </c>
      <c r="L164" s="4">
        <v>163</v>
      </c>
      <c r="M164" s="4"/>
      <c r="O164" s="4">
        <v>163</v>
      </c>
      <c r="Q164" s="3">
        <v>0</v>
      </c>
      <c r="R164" s="3">
        <v>163</v>
      </c>
      <c r="T164"/>
      <c r="U164" s="127">
        <v>163</v>
      </c>
      <c r="V164"/>
      <c r="W164"/>
      <c r="X164"/>
      <c r="Y164"/>
      <c r="AB164" s="127">
        <v>163</v>
      </c>
    </row>
    <row r="165" spans="1:28" ht="14.4" x14ac:dyDescent="0.3">
      <c r="A165" s="4"/>
      <c r="B165" s="4"/>
      <c r="C165" s="4">
        <v>164</v>
      </c>
      <c r="D165" s="4"/>
      <c r="E165" s="4">
        <v>0</v>
      </c>
      <c r="F165" s="4">
        <v>164</v>
      </c>
      <c r="G165" s="4"/>
      <c r="H165" s="4"/>
      <c r="I165" s="4">
        <v>164</v>
      </c>
      <c r="J165" s="4"/>
      <c r="K165" s="4">
        <v>0</v>
      </c>
      <c r="L165" s="4">
        <v>164</v>
      </c>
      <c r="M165" s="4"/>
      <c r="O165" s="4">
        <v>164</v>
      </c>
      <c r="Q165" s="3">
        <v>0</v>
      </c>
      <c r="R165" s="3">
        <v>164</v>
      </c>
      <c r="T165"/>
      <c r="U165" s="127">
        <v>164</v>
      </c>
      <c r="V165"/>
      <c r="W165"/>
      <c r="X165"/>
      <c r="Y165"/>
      <c r="AB165" s="127">
        <v>164</v>
      </c>
    </row>
    <row r="166" spans="1:28" ht="14.4" x14ac:dyDescent="0.3">
      <c r="A166" s="4"/>
      <c r="B166" s="4"/>
      <c r="C166" s="4">
        <v>165</v>
      </c>
      <c r="D166" s="4"/>
      <c r="E166" s="4">
        <v>0</v>
      </c>
      <c r="F166" s="4">
        <v>165</v>
      </c>
      <c r="G166" s="4"/>
      <c r="H166" s="4"/>
      <c r="I166" s="4">
        <v>165</v>
      </c>
      <c r="J166" s="4"/>
      <c r="K166" s="4">
        <v>0</v>
      </c>
      <c r="L166" s="4">
        <v>165</v>
      </c>
      <c r="M166" s="4"/>
      <c r="O166" s="4">
        <v>165</v>
      </c>
      <c r="Q166" s="3">
        <v>0</v>
      </c>
      <c r="R166" s="3">
        <v>165</v>
      </c>
      <c r="T166"/>
      <c r="U166" s="127">
        <v>165</v>
      </c>
      <c r="V166"/>
      <c r="W166"/>
      <c r="X166"/>
      <c r="Y166"/>
      <c r="AB166" s="127">
        <v>165</v>
      </c>
    </row>
    <row r="167" spans="1:28" ht="14.4" x14ac:dyDescent="0.3">
      <c r="A167" s="4"/>
      <c r="B167" s="4"/>
      <c r="C167" s="4">
        <v>166</v>
      </c>
      <c r="D167" s="4"/>
      <c r="E167" s="4">
        <v>0</v>
      </c>
      <c r="F167" s="4">
        <v>166</v>
      </c>
      <c r="G167" s="4"/>
      <c r="H167" s="4"/>
      <c r="I167" s="4">
        <v>166</v>
      </c>
      <c r="J167" s="4"/>
      <c r="K167" s="4">
        <v>0</v>
      </c>
      <c r="L167" s="4">
        <v>166</v>
      </c>
      <c r="M167" s="4"/>
      <c r="O167" s="4">
        <v>166</v>
      </c>
      <c r="Q167" s="3">
        <v>0</v>
      </c>
      <c r="R167" s="3">
        <v>166</v>
      </c>
      <c r="T167"/>
      <c r="U167" s="127">
        <v>166</v>
      </c>
      <c r="V167"/>
      <c r="W167"/>
      <c r="X167"/>
      <c r="Y167"/>
      <c r="AB167" s="127">
        <v>166</v>
      </c>
    </row>
    <row r="168" spans="1:28" ht="14.4" x14ac:dyDescent="0.3">
      <c r="A168" s="4"/>
      <c r="B168" s="4"/>
      <c r="C168" s="4">
        <v>167</v>
      </c>
      <c r="D168" s="4"/>
      <c r="E168" s="4">
        <v>0</v>
      </c>
      <c r="F168" s="4">
        <v>167</v>
      </c>
      <c r="G168" s="4"/>
      <c r="H168" s="4"/>
      <c r="I168" s="4">
        <v>167</v>
      </c>
      <c r="J168" s="4"/>
      <c r="K168" s="4">
        <v>0</v>
      </c>
      <c r="L168" s="4">
        <v>167</v>
      </c>
      <c r="M168" s="4"/>
      <c r="O168" s="4">
        <v>167</v>
      </c>
      <c r="Q168" s="3">
        <v>0</v>
      </c>
      <c r="R168" s="3">
        <v>167</v>
      </c>
      <c r="T168"/>
      <c r="U168" s="127">
        <v>167</v>
      </c>
      <c r="V168"/>
      <c r="W168"/>
      <c r="X168"/>
      <c r="Y168"/>
      <c r="AB168" s="127">
        <v>167</v>
      </c>
    </row>
    <row r="169" spans="1:28" ht="14.4" x14ac:dyDescent="0.3">
      <c r="A169" s="4"/>
      <c r="B169" s="4"/>
      <c r="C169" s="4">
        <v>168</v>
      </c>
      <c r="D169" s="4"/>
      <c r="E169" s="4">
        <v>0</v>
      </c>
      <c r="F169" s="4">
        <v>168</v>
      </c>
      <c r="G169" s="4"/>
      <c r="H169" s="4"/>
      <c r="I169" s="4">
        <v>168</v>
      </c>
      <c r="J169" s="4"/>
      <c r="K169" s="4">
        <v>0</v>
      </c>
      <c r="L169" s="4">
        <v>168</v>
      </c>
      <c r="M169" s="4"/>
      <c r="O169" s="4">
        <v>168</v>
      </c>
      <c r="Q169" s="3">
        <v>0</v>
      </c>
      <c r="R169" s="3">
        <v>168</v>
      </c>
      <c r="T169"/>
      <c r="U169" s="127">
        <v>168</v>
      </c>
      <c r="V169"/>
      <c r="W169"/>
      <c r="X169"/>
      <c r="Y169"/>
      <c r="AB169" s="127">
        <v>168</v>
      </c>
    </row>
    <row r="170" spans="1:28" ht="14.4" x14ac:dyDescent="0.3">
      <c r="A170" s="4"/>
      <c r="B170" s="4"/>
      <c r="C170" s="4">
        <v>169</v>
      </c>
      <c r="D170" s="4"/>
      <c r="E170" s="4">
        <v>0</v>
      </c>
      <c r="F170" s="4">
        <v>169</v>
      </c>
      <c r="G170" s="4"/>
      <c r="H170" s="4"/>
      <c r="I170" s="4">
        <v>169</v>
      </c>
      <c r="J170" s="4"/>
      <c r="K170" s="4">
        <v>0</v>
      </c>
      <c r="L170" s="4">
        <v>169</v>
      </c>
      <c r="M170" s="4"/>
      <c r="O170" s="4">
        <v>169</v>
      </c>
      <c r="Q170" s="3">
        <v>0</v>
      </c>
      <c r="R170" s="3">
        <v>169</v>
      </c>
      <c r="T170"/>
      <c r="U170" s="127">
        <v>169</v>
      </c>
      <c r="V170"/>
      <c r="W170"/>
      <c r="X170"/>
      <c r="Y170"/>
      <c r="AB170" s="127">
        <v>169</v>
      </c>
    </row>
    <row r="171" spans="1:28" ht="14.4" x14ac:dyDescent="0.3">
      <c r="A171" s="4"/>
      <c r="B171" s="4"/>
      <c r="C171" s="4">
        <v>170</v>
      </c>
      <c r="D171" s="4"/>
      <c r="E171" s="4">
        <v>0</v>
      </c>
      <c r="F171" s="4">
        <v>170</v>
      </c>
      <c r="G171" s="4"/>
      <c r="H171" s="4"/>
      <c r="I171" s="4">
        <v>170</v>
      </c>
      <c r="J171" s="4"/>
      <c r="K171" s="4">
        <v>0</v>
      </c>
      <c r="L171" s="4">
        <v>170</v>
      </c>
      <c r="M171" s="4"/>
      <c r="O171" s="4">
        <v>170</v>
      </c>
      <c r="Q171" s="3">
        <v>0</v>
      </c>
      <c r="R171" s="3">
        <v>170</v>
      </c>
      <c r="T171"/>
      <c r="U171" s="127">
        <v>170</v>
      </c>
      <c r="V171"/>
      <c r="W171"/>
      <c r="X171"/>
      <c r="Y171"/>
      <c r="AB171" s="127">
        <v>170</v>
      </c>
    </row>
    <row r="172" spans="1:28" ht="14.4" x14ac:dyDescent="0.3">
      <c r="A172" s="4"/>
      <c r="B172" s="4"/>
      <c r="C172" s="4">
        <v>171</v>
      </c>
      <c r="D172" s="4"/>
      <c r="E172" s="4">
        <v>0</v>
      </c>
      <c r="F172" s="4">
        <v>171</v>
      </c>
      <c r="G172" s="4"/>
      <c r="H172" s="4"/>
      <c r="I172" s="4">
        <v>171</v>
      </c>
      <c r="J172" s="4"/>
      <c r="K172" s="4">
        <v>0</v>
      </c>
      <c r="L172" s="4">
        <v>171</v>
      </c>
      <c r="M172" s="4"/>
      <c r="O172" s="4">
        <v>171</v>
      </c>
      <c r="Q172" s="3">
        <v>0</v>
      </c>
      <c r="R172" s="3">
        <v>171</v>
      </c>
      <c r="T172"/>
      <c r="U172" s="127">
        <v>171</v>
      </c>
      <c r="V172"/>
      <c r="W172"/>
      <c r="X172"/>
      <c r="Y172"/>
      <c r="AB172" s="127">
        <v>171</v>
      </c>
    </row>
    <row r="173" spans="1:28" ht="14.4" x14ac:dyDescent="0.3">
      <c r="A173" s="4"/>
      <c r="B173" s="4"/>
      <c r="C173" s="4">
        <v>172</v>
      </c>
      <c r="D173" s="4"/>
      <c r="E173" s="4">
        <v>0</v>
      </c>
      <c r="F173" s="4">
        <v>172</v>
      </c>
      <c r="G173" s="4"/>
      <c r="H173" s="4"/>
      <c r="I173" s="4">
        <v>172</v>
      </c>
      <c r="J173" s="4"/>
      <c r="K173" s="4">
        <v>0</v>
      </c>
      <c r="L173" s="4">
        <v>172</v>
      </c>
      <c r="M173" s="4"/>
      <c r="O173" s="4">
        <v>172</v>
      </c>
      <c r="Q173" s="3">
        <v>0</v>
      </c>
      <c r="R173" s="3">
        <v>172</v>
      </c>
      <c r="T173"/>
      <c r="U173" s="127">
        <v>172</v>
      </c>
      <c r="V173"/>
      <c r="W173"/>
      <c r="X173"/>
      <c r="Y173"/>
      <c r="AB173" s="127">
        <v>172</v>
      </c>
    </row>
    <row r="174" spans="1:28" ht="14.4" x14ac:dyDescent="0.3">
      <c r="A174" s="4"/>
      <c r="B174" s="4"/>
      <c r="C174" s="4">
        <v>173</v>
      </c>
      <c r="D174" s="4"/>
      <c r="E174" s="4">
        <v>0</v>
      </c>
      <c r="F174" s="4">
        <v>173</v>
      </c>
      <c r="G174" s="4"/>
      <c r="H174" s="4"/>
      <c r="I174" s="4">
        <v>173</v>
      </c>
      <c r="J174" s="4"/>
      <c r="K174" s="4">
        <v>0</v>
      </c>
      <c r="L174" s="4">
        <v>173</v>
      </c>
      <c r="M174" s="4"/>
      <c r="O174" s="4">
        <v>173</v>
      </c>
      <c r="Q174" s="3">
        <v>0</v>
      </c>
      <c r="R174" s="3">
        <v>173</v>
      </c>
      <c r="T174"/>
      <c r="U174" s="127">
        <v>173</v>
      </c>
      <c r="V174"/>
      <c r="W174"/>
      <c r="X174"/>
      <c r="Y174"/>
      <c r="AB174" s="127">
        <v>173</v>
      </c>
    </row>
    <row r="175" spans="1:28" ht="14.4" x14ac:dyDescent="0.3">
      <c r="A175" s="4"/>
      <c r="B175" s="4"/>
      <c r="C175" s="4">
        <v>174</v>
      </c>
      <c r="D175" s="4"/>
      <c r="E175" s="4">
        <v>0</v>
      </c>
      <c r="F175" s="4">
        <v>174</v>
      </c>
      <c r="G175" s="4"/>
      <c r="H175" s="4"/>
      <c r="I175" s="4">
        <v>174</v>
      </c>
      <c r="J175" s="4"/>
      <c r="K175" s="4">
        <v>0</v>
      </c>
      <c r="L175" s="4">
        <v>174</v>
      </c>
      <c r="M175" s="4"/>
      <c r="O175" s="4">
        <v>174</v>
      </c>
      <c r="Q175" s="3">
        <v>0</v>
      </c>
      <c r="R175" s="3">
        <v>174</v>
      </c>
      <c r="T175"/>
      <c r="U175" s="127">
        <v>174</v>
      </c>
      <c r="V175"/>
      <c r="W175"/>
      <c r="X175"/>
      <c r="Y175"/>
      <c r="AB175" s="127">
        <v>174</v>
      </c>
    </row>
    <row r="176" spans="1:28" ht="14.4" x14ac:dyDescent="0.3">
      <c r="A176" s="4"/>
      <c r="B176" s="4"/>
      <c r="C176" s="4">
        <v>175</v>
      </c>
      <c r="D176" s="4"/>
      <c r="E176" s="4">
        <v>0</v>
      </c>
      <c r="F176" s="4">
        <v>175</v>
      </c>
      <c r="G176" s="4"/>
      <c r="H176" s="4"/>
      <c r="I176" s="4">
        <v>175</v>
      </c>
      <c r="J176" s="4"/>
      <c r="K176" s="4">
        <v>0</v>
      </c>
      <c r="L176" s="4">
        <v>175</v>
      </c>
      <c r="M176" s="4"/>
      <c r="O176" s="4">
        <v>175</v>
      </c>
      <c r="Q176" s="3">
        <v>0</v>
      </c>
      <c r="R176" s="3">
        <v>175</v>
      </c>
      <c r="T176"/>
      <c r="U176" s="127">
        <v>175</v>
      </c>
      <c r="V176"/>
      <c r="W176"/>
      <c r="X176"/>
      <c r="Y176"/>
      <c r="AB176" s="127">
        <v>175</v>
      </c>
    </row>
    <row r="177" spans="1:28" ht="14.4" x14ac:dyDescent="0.3">
      <c r="A177" s="4"/>
      <c r="B177" s="4"/>
      <c r="C177" s="4">
        <v>176</v>
      </c>
      <c r="D177" s="4"/>
      <c r="E177" s="4">
        <v>0</v>
      </c>
      <c r="F177" s="4">
        <v>176</v>
      </c>
      <c r="G177" s="4"/>
      <c r="H177" s="4"/>
      <c r="I177" s="4">
        <v>176</v>
      </c>
      <c r="J177" s="4"/>
      <c r="K177" s="4">
        <v>0</v>
      </c>
      <c r="L177" s="4">
        <v>176</v>
      </c>
      <c r="M177" s="4"/>
      <c r="O177" s="4">
        <v>176</v>
      </c>
      <c r="Q177" s="3">
        <v>0</v>
      </c>
      <c r="R177" s="3">
        <v>176</v>
      </c>
      <c r="T177"/>
      <c r="U177" s="127">
        <v>176</v>
      </c>
      <c r="V177"/>
      <c r="W177"/>
      <c r="X177"/>
      <c r="Y177"/>
      <c r="AB177" s="127">
        <v>176</v>
      </c>
    </row>
    <row r="178" spans="1:28" ht="14.4" x14ac:dyDescent="0.3">
      <c r="A178" s="4"/>
      <c r="B178" s="4"/>
      <c r="C178" s="4">
        <v>177</v>
      </c>
      <c r="D178" s="4"/>
      <c r="E178" s="4">
        <v>0</v>
      </c>
      <c r="F178" s="4">
        <v>177</v>
      </c>
      <c r="G178" s="4"/>
      <c r="H178" s="4"/>
      <c r="I178" s="4">
        <v>177</v>
      </c>
      <c r="J178" s="4"/>
      <c r="K178" s="4">
        <v>0</v>
      </c>
      <c r="L178" s="4">
        <v>177</v>
      </c>
      <c r="M178" s="4"/>
      <c r="O178" s="4">
        <v>177</v>
      </c>
      <c r="Q178" s="3">
        <v>0</v>
      </c>
      <c r="R178" s="3">
        <v>177</v>
      </c>
      <c r="T178"/>
      <c r="U178" s="127">
        <v>177</v>
      </c>
      <c r="V178"/>
      <c r="W178"/>
      <c r="X178"/>
      <c r="Y178"/>
      <c r="AB178" s="127">
        <v>177</v>
      </c>
    </row>
    <row r="179" spans="1:28" ht="14.4" x14ac:dyDescent="0.3">
      <c r="A179" s="4"/>
      <c r="B179" s="4"/>
      <c r="C179" s="4">
        <v>178</v>
      </c>
      <c r="D179" s="4"/>
      <c r="E179" s="4">
        <v>0</v>
      </c>
      <c r="F179" s="4">
        <v>178</v>
      </c>
      <c r="G179" s="4"/>
      <c r="H179" s="4"/>
      <c r="I179" s="4">
        <v>178</v>
      </c>
      <c r="J179" s="4"/>
      <c r="K179" s="4">
        <v>0</v>
      </c>
      <c r="L179" s="4">
        <v>178</v>
      </c>
      <c r="M179" s="4"/>
      <c r="O179" s="4">
        <v>178</v>
      </c>
      <c r="Q179" s="3">
        <v>0</v>
      </c>
      <c r="R179" s="3">
        <v>178</v>
      </c>
      <c r="T179"/>
      <c r="U179" s="127">
        <v>178</v>
      </c>
      <c r="V179"/>
      <c r="W179"/>
      <c r="X179"/>
      <c r="Y179"/>
      <c r="AB179" s="127">
        <v>178</v>
      </c>
    </row>
    <row r="180" spans="1:28" ht="14.4" x14ac:dyDescent="0.3">
      <c r="A180" s="4"/>
      <c r="B180" s="4"/>
      <c r="C180" s="4">
        <v>179</v>
      </c>
      <c r="D180" s="4"/>
      <c r="E180" s="4">
        <v>0</v>
      </c>
      <c r="F180" s="4">
        <v>179</v>
      </c>
      <c r="G180" s="4"/>
      <c r="H180" s="4"/>
      <c r="I180" s="4">
        <v>179</v>
      </c>
      <c r="J180" s="4"/>
      <c r="K180" s="4">
        <v>0</v>
      </c>
      <c r="L180" s="4">
        <v>179</v>
      </c>
      <c r="M180" s="4"/>
      <c r="O180" s="4">
        <v>179</v>
      </c>
      <c r="Q180" s="3">
        <v>0</v>
      </c>
      <c r="R180" s="3">
        <v>179</v>
      </c>
      <c r="T180"/>
      <c r="U180" s="127">
        <v>179</v>
      </c>
      <c r="V180"/>
      <c r="W180"/>
      <c r="X180"/>
      <c r="Y180"/>
      <c r="AB180" s="127">
        <v>179</v>
      </c>
    </row>
    <row r="181" spans="1:28" ht="14.4" x14ac:dyDescent="0.3">
      <c r="A181" s="4"/>
      <c r="B181" s="4"/>
      <c r="C181" s="4">
        <v>180</v>
      </c>
      <c r="D181" s="4"/>
      <c r="E181" s="4">
        <v>0</v>
      </c>
      <c r="F181" s="4">
        <v>180</v>
      </c>
      <c r="G181" s="4"/>
      <c r="H181" s="4"/>
      <c r="I181" s="4">
        <v>180</v>
      </c>
      <c r="J181" s="4"/>
      <c r="K181" s="4">
        <v>0</v>
      </c>
      <c r="L181" s="4">
        <v>180</v>
      </c>
      <c r="M181" s="4"/>
      <c r="O181" s="4">
        <v>180</v>
      </c>
      <c r="Q181" s="3">
        <v>0</v>
      </c>
      <c r="R181" s="3">
        <v>180</v>
      </c>
      <c r="T181"/>
      <c r="U181" s="127">
        <v>180</v>
      </c>
      <c r="V181"/>
      <c r="W181"/>
      <c r="X181"/>
      <c r="Y181"/>
      <c r="AB181" s="127">
        <v>180</v>
      </c>
    </row>
    <row r="182" spans="1:28" ht="14.4" x14ac:dyDescent="0.3">
      <c r="A182" s="4"/>
      <c r="B182" s="4"/>
      <c r="C182" s="4">
        <v>181</v>
      </c>
      <c r="D182" s="4"/>
      <c r="E182" s="4">
        <v>0</v>
      </c>
      <c r="F182" s="4">
        <v>181</v>
      </c>
      <c r="G182" s="4"/>
      <c r="H182" s="4"/>
      <c r="I182" s="4">
        <v>181</v>
      </c>
      <c r="J182" s="4"/>
      <c r="K182" s="4">
        <v>0</v>
      </c>
      <c r="L182" s="4">
        <v>181</v>
      </c>
      <c r="M182" s="4"/>
      <c r="O182" s="4">
        <v>181</v>
      </c>
      <c r="Q182" s="3">
        <v>0</v>
      </c>
      <c r="R182" s="3">
        <v>181</v>
      </c>
      <c r="T182"/>
      <c r="U182" s="127">
        <v>181</v>
      </c>
      <c r="V182"/>
      <c r="W182"/>
      <c r="X182"/>
      <c r="Y182"/>
      <c r="AB182" s="127">
        <v>181</v>
      </c>
    </row>
    <row r="183" spans="1:28" ht="14.4" x14ac:dyDescent="0.3">
      <c r="A183" s="4"/>
      <c r="B183" s="4"/>
      <c r="C183" s="4">
        <v>182</v>
      </c>
      <c r="D183" s="4"/>
      <c r="E183" s="4">
        <v>0</v>
      </c>
      <c r="F183" s="4">
        <v>182</v>
      </c>
      <c r="G183" s="4"/>
      <c r="H183" s="4"/>
      <c r="I183" s="4">
        <v>182</v>
      </c>
      <c r="J183" s="4"/>
      <c r="K183" s="4">
        <v>0</v>
      </c>
      <c r="L183" s="4">
        <v>182</v>
      </c>
      <c r="M183" s="4"/>
      <c r="O183" s="4">
        <v>182</v>
      </c>
      <c r="Q183" s="3">
        <v>0</v>
      </c>
      <c r="R183" s="3">
        <v>182</v>
      </c>
      <c r="T183"/>
      <c r="U183" s="127">
        <v>182</v>
      </c>
      <c r="V183"/>
      <c r="W183"/>
      <c r="X183"/>
      <c r="Y183"/>
      <c r="AB183" s="127">
        <v>182</v>
      </c>
    </row>
    <row r="184" spans="1:28" ht="14.4" x14ac:dyDescent="0.3">
      <c r="A184" s="4"/>
      <c r="B184" s="4"/>
      <c r="C184" s="4">
        <v>183</v>
      </c>
      <c r="D184" s="4"/>
      <c r="E184" s="4">
        <v>0</v>
      </c>
      <c r="F184" s="4">
        <v>183</v>
      </c>
      <c r="G184" s="4"/>
      <c r="H184" s="4"/>
      <c r="I184" s="4">
        <v>183</v>
      </c>
      <c r="J184" s="4"/>
      <c r="K184" s="4">
        <v>0</v>
      </c>
      <c r="L184" s="4">
        <v>183</v>
      </c>
      <c r="M184" s="4"/>
      <c r="O184" s="4">
        <v>183</v>
      </c>
      <c r="Q184" s="3">
        <v>0</v>
      </c>
      <c r="R184" s="3">
        <v>183</v>
      </c>
      <c r="T184"/>
      <c r="U184" s="127">
        <v>183</v>
      </c>
      <c r="V184"/>
      <c r="W184"/>
      <c r="X184"/>
      <c r="Y184"/>
      <c r="AB184" s="127">
        <v>183</v>
      </c>
    </row>
    <row r="185" spans="1:28" ht="14.4" x14ac:dyDescent="0.3">
      <c r="A185" s="4"/>
      <c r="B185" s="4"/>
      <c r="C185" s="4">
        <v>184</v>
      </c>
      <c r="D185" s="4"/>
      <c r="E185" s="4">
        <v>0</v>
      </c>
      <c r="F185" s="4">
        <v>184</v>
      </c>
      <c r="G185" s="4"/>
      <c r="H185" s="4"/>
      <c r="I185" s="4">
        <v>184</v>
      </c>
      <c r="J185" s="4"/>
      <c r="K185" s="4">
        <v>0</v>
      </c>
      <c r="L185" s="4">
        <v>184</v>
      </c>
      <c r="M185" s="4"/>
      <c r="O185" s="4">
        <v>184</v>
      </c>
      <c r="Q185" s="3">
        <v>0</v>
      </c>
      <c r="R185" s="3">
        <v>184</v>
      </c>
      <c r="T185"/>
      <c r="U185" s="127">
        <v>184</v>
      </c>
      <c r="V185"/>
      <c r="W185"/>
      <c r="X185"/>
      <c r="Y185"/>
      <c r="AB185" s="127">
        <v>184</v>
      </c>
    </row>
    <row r="186" spans="1:28" ht="14.4" x14ac:dyDescent="0.3">
      <c r="A186" s="4"/>
      <c r="B186" s="4"/>
      <c r="C186" s="4">
        <v>185</v>
      </c>
      <c r="D186" s="4"/>
      <c r="E186" s="4">
        <v>0</v>
      </c>
      <c r="F186" s="4">
        <v>185</v>
      </c>
      <c r="G186" s="4"/>
      <c r="H186" s="4"/>
      <c r="I186" s="4">
        <v>185</v>
      </c>
      <c r="J186" s="4"/>
      <c r="K186" s="4">
        <v>0</v>
      </c>
      <c r="L186" s="4">
        <v>185</v>
      </c>
      <c r="M186" s="4"/>
      <c r="O186" s="4">
        <v>185</v>
      </c>
      <c r="Q186" s="3">
        <v>0</v>
      </c>
      <c r="R186" s="3">
        <v>185</v>
      </c>
      <c r="T186"/>
      <c r="U186" s="127">
        <v>185</v>
      </c>
      <c r="V186"/>
      <c r="W186"/>
      <c r="X186"/>
      <c r="Y186"/>
      <c r="AB186" s="127">
        <v>185</v>
      </c>
    </row>
    <row r="187" spans="1:28" ht="14.4" x14ac:dyDescent="0.3">
      <c r="A187" s="4"/>
      <c r="B187" s="4"/>
      <c r="C187" s="4">
        <v>186</v>
      </c>
      <c r="D187" s="4"/>
      <c r="E187" s="4">
        <v>0</v>
      </c>
      <c r="F187" s="4">
        <v>186</v>
      </c>
      <c r="G187" s="4"/>
      <c r="H187" s="4"/>
      <c r="I187" s="4">
        <v>186</v>
      </c>
      <c r="J187" s="4"/>
      <c r="K187" s="4">
        <v>0</v>
      </c>
      <c r="L187" s="4">
        <v>186</v>
      </c>
      <c r="M187" s="4"/>
      <c r="O187" s="4">
        <v>186</v>
      </c>
      <c r="Q187" s="3">
        <v>0</v>
      </c>
      <c r="R187" s="3">
        <v>186</v>
      </c>
      <c r="T187"/>
      <c r="U187" s="127">
        <v>186</v>
      </c>
      <c r="V187"/>
      <c r="W187"/>
      <c r="X187"/>
      <c r="Y187"/>
      <c r="AB187" s="127">
        <v>186</v>
      </c>
    </row>
    <row r="188" spans="1:28" ht="14.4" x14ac:dyDescent="0.3">
      <c r="A188" s="4"/>
      <c r="B188" s="4"/>
      <c r="C188" s="4">
        <v>187</v>
      </c>
      <c r="D188" s="4"/>
      <c r="E188" s="4">
        <v>0</v>
      </c>
      <c r="F188" s="4">
        <v>187</v>
      </c>
      <c r="G188" s="4"/>
      <c r="H188" s="4"/>
      <c r="I188" s="4">
        <v>187</v>
      </c>
      <c r="J188" s="4"/>
      <c r="K188" s="4">
        <v>0</v>
      </c>
      <c r="L188" s="4">
        <v>187</v>
      </c>
      <c r="M188" s="4"/>
      <c r="O188" s="4">
        <v>187</v>
      </c>
      <c r="Q188" s="3">
        <v>0</v>
      </c>
      <c r="R188" s="3">
        <v>187</v>
      </c>
      <c r="T188"/>
      <c r="U188" s="127">
        <v>187</v>
      </c>
      <c r="V188"/>
      <c r="W188"/>
      <c r="X188"/>
      <c r="Y188"/>
      <c r="AB188" s="127">
        <v>187</v>
      </c>
    </row>
    <row r="189" spans="1:28" ht="14.4" x14ac:dyDescent="0.3">
      <c r="A189" s="4"/>
      <c r="B189" s="4"/>
      <c r="C189" s="4">
        <v>188</v>
      </c>
      <c r="D189" s="4"/>
      <c r="E189" s="4">
        <v>0</v>
      </c>
      <c r="F189" s="4">
        <v>188</v>
      </c>
      <c r="G189" s="4"/>
      <c r="H189" s="4"/>
      <c r="I189" s="4">
        <v>188</v>
      </c>
      <c r="J189" s="4"/>
      <c r="K189" s="4">
        <v>0</v>
      </c>
      <c r="L189" s="4">
        <v>188</v>
      </c>
      <c r="M189" s="4"/>
      <c r="O189" s="4">
        <v>188</v>
      </c>
      <c r="Q189" s="3">
        <v>0</v>
      </c>
      <c r="R189" s="3">
        <v>188</v>
      </c>
      <c r="T189"/>
      <c r="U189" s="127">
        <v>188</v>
      </c>
      <c r="V189"/>
      <c r="W189"/>
      <c r="X189"/>
      <c r="Y189"/>
      <c r="AB189" s="127">
        <v>188</v>
      </c>
    </row>
    <row r="190" spans="1:28" ht="14.4" x14ac:dyDescent="0.3">
      <c r="A190" s="4"/>
      <c r="B190" s="4"/>
      <c r="C190" s="4">
        <v>189</v>
      </c>
      <c r="D190" s="4"/>
      <c r="E190" s="4">
        <v>0</v>
      </c>
      <c r="F190" s="4">
        <v>189</v>
      </c>
      <c r="G190" s="4"/>
      <c r="H190" s="4"/>
      <c r="I190" s="4">
        <v>189</v>
      </c>
      <c r="J190" s="4"/>
      <c r="K190" s="4">
        <v>0</v>
      </c>
      <c r="L190" s="4">
        <v>189</v>
      </c>
      <c r="M190" s="4"/>
      <c r="O190" s="4">
        <v>189</v>
      </c>
      <c r="Q190" s="3">
        <v>0</v>
      </c>
      <c r="R190" s="3">
        <v>189</v>
      </c>
      <c r="T190"/>
      <c r="U190" s="127">
        <v>189</v>
      </c>
      <c r="V190"/>
      <c r="W190"/>
      <c r="X190"/>
      <c r="Y190"/>
      <c r="AB190" s="127">
        <v>189</v>
      </c>
    </row>
    <row r="191" spans="1:28" ht="14.4" x14ac:dyDescent="0.3">
      <c r="A191" s="4"/>
      <c r="B191" s="4"/>
      <c r="C191" s="4">
        <v>190</v>
      </c>
      <c r="D191" s="4"/>
      <c r="E191" s="4">
        <v>0</v>
      </c>
      <c r="F191" s="4">
        <v>190</v>
      </c>
      <c r="G191" s="4"/>
      <c r="H191" s="4"/>
      <c r="I191" s="4">
        <v>190</v>
      </c>
      <c r="J191" s="4"/>
      <c r="K191" s="4">
        <v>0</v>
      </c>
      <c r="L191" s="4">
        <v>190</v>
      </c>
      <c r="M191" s="4"/>
      <c r="O191" s="4">
        <v>190</v>
      </c>
      <c r="Q191" s="3">
        <v>0</v>
      </c>
      <c r="R191" s="3">
        <v>190</v>
      </c>
      <c r="T191"/>
      <c r="U191" s="127">
        <v>190</v>
      </c>
      <c r="V191"/>
      <c r="W191"/>
      <c r="X191"/>
      <c r="Y191"/>
      <c r="AB191" s="127">
        <v>190</v>
      </c>
    </row>
    <row r="192" spans="1:28" ht="14.4" x14ac:dyDescent="0.3">
      <c r="A192" s="4"/>
      <c r="B192" s="4"/>
      <c r="C192" s="4">
        <v>191</v>
      </c>
      <c r="D192" s="4"/>
      <c r="E192" s="4">
        <v>0</v>
      </c>
      <c r="F192" s="4">
        <v>191</v>
      </c>
      <c r="G192" s="4"/>
      <c r="H192" s="4"/>
      <c r="I192" s="4">
        <v>191</v>
      </c>
      <c r="J192" s="4"/>
      <c r="K192" s="4">
        <v>0</v>
      </c>
      <c r="L192" s="4">
        <v>191</v>
      </c>
      <c r="M192" s="4"/>
      <c r="O192" s="4">
        <v>191</v>
      </c>
      <c r="Q192" s="3">
        <v>0</v>
      </c>
      <c r="R192" s="3">
        <v>191</v>
      </c>
      <c r="T192"/>
      <c r="U192" s="127">
        <v>191</v>
      </c>
      <c r="V192"/>
      <c r="W192"/>
      <c r="X192"/>
      <c r="Y192"/>
      <c r="AB192" s="127">
        <v>191</v>
      </c>
    </row>
    <row r="193" spans="1:28" ht="14.4" x14ac:dyDescent="0.3">
      <c r="A193" s="4"/>
      <c r="B193" s="4"/>
      <c r="C193" s="4">
        <v>192</v>
      </c>
      <c r="D193" s="4"/>
      <c r="E193" s="4">
        <v>0</v>
      </c>
      <c r="F193" s="4">
        <v>192</v>
      </c>
      <c r="G193" s="4"/>
      <c r="H193" s="4"/>
      <c r="I193" s="4">
        <v>192</v>
      </c>
      <c r="J193" s="4"/>
      <c r="K193" s="4">
        <v>0</v>
      </c>
      <c r="L193" s="4">
        <v>192</v>
      </c>
      <c r="M193" s="4"/>
      <c r="O193" s="4">
        <v>192</v>
      </c>
      <c r="Q193" s="3">
        <v>0</v>
      </c>
      <c r="R193" s="3">
        <v>192</v>
      </c>
      <c r="T193"/>
      <c r="U193" s="127">
        <v>192</v>
      </c>
      <c r="V193"/>
      <c r="W193"/>
      <c r="X193"/>
      <c r="Y193"/>
      <c r="AB193" s="127">
        <v>192</v>
      </c>
    </row>
    <row r="194" spans="1:28" ht="14.4" x14ac:dyDescent="0.3">
      <c r="A194" s="4"/>
      <c r="B194" s="4"/>
      <c r="C194" s="4">
        <v>193</v>
      </c>
      <c r="D194" s="4"/>
      <c r="E194" s="4">
        <v>0</v>
      </c>
      <c r="F194" s="4">
        <v>193</v>
      </c>
      <c r="G194" s="4"/>
      <c r="H194" s="4"/>
      <c r="I194" s="4">
        <v>193</v>
      </c>
      <c r="J194" s="4"/>
      <c r="K194" s="4">
        <v>0</v>
      </c>
      <c r="L194" s="4">
        <v>193</v>
      </c>
      <c r="M194" s="4"/>
      <c r="O194" s="4">
        <v>193</v>
      </c>
      <c r="Q194" s="3">
        <v>0</v>
      </c>
      <c r="R194" s="3">
        <v>193</v>
      </c>
      <c r="T194"/>
      <c r="U194" s="127">
        <v>193</v>
      </c>
      <c r="V194"/>
      <c r="W194"/>
      <c r="X194"/>
      <c r="Y194"/>
      <c r="AB194" s="127">
        <v>193</v>
      </c>
    </row>
    <row r="195" spans="1:28" ht="14.4" x14ac:dyDescent="0.3">
      <c r="A195" s="4"/>
      <c r="B195" s="4"/>
      <c r="C195" s="4">
        <v>194</v>
      </c>
      <c r="D195" s="4"/>
      <c r="E195" s="4">
        <v>0</v>
      </c>
      <c r="F195" s="4">
        <v>194</v>
      </c>
      <c r="G195" s="4"/>
      <c r="H195" s="4"/>
      <c r="I195" s="4">
        <v>194</v>
      </c>
      <c r="J195" s="4"/>
      <c r="K195" s="4">
        <v>0</v>
      </c>
      <c r="L195" s="4">
        <v>194</v>
      </c>
      <c r="M195" s="4"/>
      <c r="O195" s="4">
        <v>194</v>
      </c>
      <c r="Q195" s="3">
        <v>0</v>
      </c>
      <c r="R195" s="3">
        <v>194</v>
      </c>
      <c r="T195"/>
      <c r="U195" s="127">
        <v>194</v>
      </c>
      <c r="V195"/>
      <c r="W195"/>
      <c r="X195"/>
      <c r="Y195"/>
      <c r="AB195" s="127">
        <v>194</v>
      </c>
    </row>
    <row r="196" spans="1:28" ht="14.4" x14ac:dyDescent="0.3">
      <c r="A196" s="4"/>
      <c r="B196" s="4"/>
      <c r="C196" s="4">
        <v>195</v>
      </c>
      <c r="D196" s="4"/>
      <c r="E196" s="4">
        <v>0</v>
      </c>
      <c r="F196" s="4">
        <v>195</v>
      </c>
      <c r="G196" s="4"/>
      <c r="H196" s="4"/>
      <c r="I196" s="4">
        <v>195</v>
      </c>
      <c r="J196" s="4"/>
      <c r="K196" s="4">
        <v>0</v>
      </c>
      <c r="L196" s="4">
        <v>195</v>
      </c>
      <c r="M196" s="4"/>
      <c r="O196" s="4">
        <v>195</v>
      </c>
      <c r="Q196" s="3">
        <v>0</v>
      </c>
      <c r="R196" s="3">
        <v>195</v>
      </c>
      <c r="T196"/>
      <c r="U196" s="127">
        <v>195</v>
      </c>
      <c r="V196"/>
      <c r="W196"/>
      <c r="X196"/>
      <c r="Y196"/>
      <c r="AB196" s="127">
        <v>195</v>
      </c>
    </row>
    <row r="197" spans="1:28" ht="14.4" x14ac:dyDescent="0.3">
      <c r="A197" s="4"/>
      <c r="B197" s="4"/>
      <c r="C197" s="4">
        <v>196</v>
      </c>
      <c r="D197" s="4"/>
      <c r="E197" s="4">
        <v>0</v>
      </c>
      <c r="F197" s="4">
        <v>196</v>
      </c>
      <c r="G197" s="4"/>
      <c r="H197" s="4"/>
      <c r="I197" s="4">
        <v>196</v>
      </c>
      <c r="J197" s="4"/>
      <c r="K197" s="4">
        <v>0</v>
      </c>
      <c r="L197" s="4">
        <v>196</v>
      </c>
      <c r="M197" s="4"/>
      <c r="O197" s="4">
        <v>196</v>
      </c>
      <c r="Q197" s="3">
        <v>0</v>
      </c>
      <c r="R197" s="3">
        <v>196</v>
      </c>
      <c r="T197"/>
      <c r="U197" s="127">
        <v>196</v>
      </c>
      <c r="V197"/>
      <c r="W197"/>
      <c r="X197"/>
      <c r="Y197"/>
      <c r="AB197" s="127">
        <v>196</v>
      </c>
    </row>
    <row r="198" spans="1:28" ht="14.4" x14ac:dyDescent="0.3">
      <c r="A198" s="4"/>
      <c r="B198" s="4"/>
      <c r="C198" s="4">
        <v>197</v>
      </c>
      <c r="D198" s="4"/>
      <c r="E198" s="4">
        <v>0</v>
      </c>
      <c r="F198" s="4">
        <v>197</v>
      </c>
      <c r="G198" s="4"/>
      <c r="H198" s="4"/>
      <c r="I198" s="4">
        <v>197</v>
      </c>
      <c r="J198" s="4"/>
      <c r="K198" s="4">
        <v>0</v>
      </c>
      <c r="L198" s="4">
        <v>197</v>
      </c>
      <c r="M198" s="4"/>
      <c r="O198" s="4">
        <v>197</v>
      </c>
      <c r="Q198" s="3">
        <v>0</v>
      </c>
      <c r="R198" s="3">
        <v>197</v>
      </c>
      <c r="T198"/>
      <c r="U198" s="127">
        <v>197</v>
      </c>
      <c r="V198"/>
      <c r="W198"/>
      <c r="X198"/>
      <c r="Y198"/>
      <c r="AB198" s="127">
        <v>197</v>
      </c>
    </row>
    <row r="199" spans="1:28" ht="14.4" x14ac:dyDescent="0.3">
      <c r="A199" s="4"/>
      <c r="B199" s="4"/>
      <c r="C199" s="4">
        <v>198</v>
      </c>
      <c r="D199" s="4"/>
      <c r="E199" s="4">
        <v>0</v>
      </c>
      <c r="F199" s="4">
        <v>198</v>
      </c>
      <c r="G199" s="4"/>
      <c r="H199" s="4"/>
      <c r="I199" s="4">
        <v>198</v>
      </c>
      <c r="J199" s="4"/>
      <c r="K199" s="4">
        <v>0</v>
      </c>
      <c r="L199" s="4">
        <v>198</v>
      </c>
      <c r="M199" s="4"/>
      <c r="O199" s="4">
        <v>198</v>
      </c>
      <c r="Q199" s="3">
        <v>0</v>
      </c>
      <c r="R199" s="3">
        <v>198</v>
      </c>
      <c r="T199"/>
      <c r="U199" s="127">
        <v>198</v>
      </c>
      <c r="V199"/>
      <c r="W199"/>
      <c r="X199"/>
      <c r="Y199"/>
      <c r="AB199" s="127">
        <v>198</v>
      </c>
    </row>
    <row r="200" spans="1:28" ht="14.4" x14ac:dyDescent="0.3">
      <c r="A200" s="4"/>
      <c r="B200" s="4"/>
      <c r="C200" s="4">
        <v>199</v>
      </c>
      <c r="D200" s="4"/>
      <c r="E200" s="4">
        <v>0</v>
      </c>
      <c r="F200" s="4">
        <v>199</v>
      </c>
      <c r="G200" s="4"/>
      <c r="H200" s="4"/>
      <c r="I200" s="4">
        <v>199</v>
      </c>
      <c r="J200" s="4"/>
      <c r="K200" s="4">
        <v>0</v>
      </c>
      <c r="L200" s="4">
        <v>199</v>
      </c>
      <c r="M200" s="4"/>
      <c r="O200" s="4">
        <v>199</v>
      </c>
      <c r="Q200" s="3">
        <v>0</v>
      </c>
      <c r="R200" s="3">
        <v>199</v>
      </c>
      <c r="T200"/>
      <c r="U200" s="127">
        <v>199</v>
      </c>
      <c r="V200"/>
      <c r="W200"/>
      <c r="X200"/>
      <c r="Y200"/>
      <c r="AB200" s="127">
        <v>199</v>
      </c>
    </row>
    <row r="201" spans="1:28" ht="14.4" x14ac:dyDescent="0.3">
      <c r="A201" s="4"/>
      <c r="B201" s="4"/>
      <c r="C201" s="4">
        <v>200</v>
      </c>
      <c r="D201" s="4"/>
      <c r="E201" s="4">
        <v>0</v>
      </c>
      <c r="F201" s="4">
        <v>200</v>
      </c>
      <c r="G201" s="4"/>
      <c r="H201" s="4"/>
      <c r="I201" s="4">
        <v>200</v>
      </c>
      <c r="J201" s="4"/>
      <c r="K201" s="4">
        <v>0</v>
      </c>
      <c r="L201" s="4">
        <v>200</v>
      </c>
      <c r="M201" s="4"/>
      <c r="O201" s="4">
        <v>200</v>
      </c>
      <c r="Q201" s="3">
        <v>0</v>
      </c>
      <c r="R201" s="3">
        <v>200</v>
      </c>
      <c r="T201"/>
      <c r="U201" s="127">
        <v>200</v>
      </c>
      <c r="V201"/>
      <c r="W201"/>
      <c r="X201"/>
      <c r="Y201"/>
      <c r="AB201" s="127">
        <v>200</v>
      </c>
    </row>
    <row r="202" spans="1:28" ht="14.4" x14ac:dyDescent="0.3">
      <c r="A202" s="4"/>
      <c r="B202" s="4"/>
      <c r="C202" s="4">
        <v>201</v>
      </c>
      <c r="D202" s="4"/>
      <c r="E202" s="4">
        <v>0</v>
      </c>
      <c r="F202" s="4">
        <v>201</v>
      </c>
      <c r="G202" s="4"/>
      <c r="H202" s="4"/>
      <c r="I202" s="4">
        <v>201</v>
      </c>
      <c r="J202" s="4"/>
      <c r="K202" s="4">
        <v>0</v>
      </c>
      <c r="L202" s="4">
        <v>201</v>
      </c>
      <c r="M202" s="4"/>
      <c r="O202" s="4">
        <v>201</v>
      </c>
      <c r="Q202" s="3">
        <v>0</v>
      </c>
      <c r="R202" s="3">
        <v>201</v>
      </c>
      <c r="T202"/>
      <c r="U202" s="127">
        <v>201</v>
      </c>
      <c r="V202"/>
      <c r="W202"/>
      <c r="X202"/>
      <c r="Y202"/>
      <c r="AB202" s="127">
        <v>201</v>
      </c>
    </row>
    <row r="203" spans="1:28" ht="14.4" x14ac:dyDescent="0.3">
      <c r="A203" s="4"/>
      <c r="B203" s="4"/>
      <c r="C203" s="4">
        <v>202</v>
      </c>
      <c r="D203" s="4"/>
      <c r="E203" s="4">
        <v>0</v>
      </c>
      <c r="F203" s="4">
        <v>202</v>
      </c>
      <c r="G203" s="4"/>
      <c r="H203" s="4"/>
      <c r="I203" s="4">
        <v>202</v>
      </c>
      <c r="J203" s="4"/>
      <c r="K203" s="4">
        <v>0</v>
      </c>
      <c r="L203" s="4">
        <v>202</v>
      </c>
      <c r="M203" s="4"/>
      <c r="O203" s="4">
        <v>202</v>
      </c>
      <c r="Q203" s="3">
        <v>0</v>
      </c>
      <c r="R203" s="3">
        <v>202</v>
      </c>
      <c r="T203"/>
      <c r="U203" s="127">
        <v>202</v>
      </c>
      <c r="V203"/>
      <c r="W203"/>
      <c r="X203"/>
      <c r="Y203"/>
      <c r="AB203" s="127">
        <v>202</v>
      </c>
    </row>
    <row r="204" spans="1:28" ht="14.4" x14ac:dyDescent="0.3">
      <c r="A204" s="4"/>
      <c r="B204" s="4"/>
      <c r="C204" s="4">
        <v>203</v>
      </c>
      <c r="D204" s="4"/>
      <c r="E204" s="4">
        <v>0</v>
      </c>
      <c r="F204" s="4">
        <v>203</v>
      </c>
      <c r="G204" s="4"/>
      <c r="H204" s="4"/>
      <c r="I204" s="4">
        <v>203</v>
      </c>
      <c r="J204" s="4"/>
      <c r="K204" s="4">
        <v>0</v>
      </c>
      <c r="L204" s="4">
        <v>203</v>
      </c>
      <c r="M204" s="4"/>
      <c r="O204" s="4">
        <v>203</v>
      </c>
      <c r="Q204" s="3">
        <v>0</v>
      </c>
      <c r="R204" s="3">
        <v>203</v>
      </c>
      <c r="T204"/>
      <c r="U204" s="127">
        <v>203</v>
      </c>
      <c r="V204"/>
      <c r="W204"/>
      <c r="X204"/>
      <c r="Y204"/>
      <c r="AB204" s="127">
        <v>203</v>
      </c>
    </row>
    <row r="205" spans="1:28" ht="14.4" x14ac:dyDescent="0.3">
      <c r="A205" s="4"/>
      <c r="B205" s="4"/>
      <c r="C205" s="4">
        <v>204</v>
      </c>
      <c r="D205" s="4"/>
      <c r="E205" s="4">
        <v>0</v>
      </c>
      <c r="F205" s="4">
        <v>204</v>
      </c>
      <c r="G205" s="4"/>
      <c r="H205" s="4"/>
      <c r="I205" s="4">
        <v>204</v>
      </c>
      <c r="J205" s="4"/>
      <c r="K205" s="4">
        <v>0</v>
      </c>
      <c r="L205" s="4">
        <v>204</v>
      </c>
      <c r="M205" s="4"/>
      <c r="O205" s="4">
        <v>204</v>
      </c>
      <c r="Q205" s="3">
        <v>0</v>
      </c>
      <c r="R205" s="3">
        <v>204</v>
      </c>
      <c r="T205"/>
      <c r="U205" s="127">
        <v>204</v>
      </c>
      <c r="V205"/>
      <c r="W205"/>
      <c r="X205"/>
      <c r="Y205"/>
      <c r="AB205" s="127">
        <v>204</v>
      </c>
    </row>
    <row r="206" spans="1:28" ht="14.4" x14ac:dyDescent="0.3">
      <c r="A206" s="4"/>
      <c r="B206" s="4"/>
      <c r="C206" s="4">
        <v>205</v>
      </c>
      <c r="D206" s="4"/>
      <c r="E206" s="4">
        <v>0</v>
      </c>
      <c r="F206" s="4">
        <v>205</v>
      </c>
      <c r="G206" s="4"/>
      <c r="H206" s="4"/>
      <c r="I206" s="4">
        <v>205</v>
      </c>
      <c r="J206" s="4"/>
      <c r="K206" s="4">
        <v>0</v>
      </c>
      <c r="L206" s="4">
        <v>205</v>
      </c>
      <c r="M206" s="4"/>
      <c r="O206" s="4">
        <v>205</v>
      </c>
      <c r="Q206" s="3">
        <v>0</v>
      </c>
      <c r="R206" s="3">
        <v>205</v>
      </c>
      <c r="T206"/>
      <c r="U206" s="127">
        <v>205</v>
      </c>
      <c r="V206"/>
      <c r="W206"/>
      <c r="X206"/>
      <c r="Y206"/>
      <c r="AB206" s="127">
        <v>205</v>
      </c>
    </row>
    <row r="207" spans="1:28" ht="14.4" x14ac:dyDescent="0.3">
      <c r="A207" s="4"/>
      <c r="B207" s="4"/>
      <c r="C207" s="4">
        <v>206</v>
      </c>
      <c r="D207" s="4"/>
      <c r="E207" s="4">
        <v>0</v>
      </c>
      <c r="F207" s="4">
        <v>206</v>
      </c>
      <c r="G207" s="4"/>
      <c r="H207" s="4"/>
      <c r="I207" s="4">
        <v>206</v>
      </c>
      <c r="J207" s="4"/>
      <c r="K207" s="4">
        <v>0</v>
      </c>
      <c r="L207" s="4">
        <v>206</v>
      </c>
      <c r="M207" s="4"/>
      <c r="O207" s="4">
        <v>206</v>
      </c>
      <c r="Q207" s="3">
        <v>0</v>
      </c>
      <c r="R207" s="3">
        <v>206</v>
      </c>
      <c r="T207"/>
      <c r="U207" s="127">
        <v>206</v>
      </c>
      <c r="V207"/>
      <c r="W207"/>
      <c r="X207"/>
      <c r="Y207"/>
      <c r="AB207" s="127">
        <v>206</v>
      </c>
    </row>
    <row r="208" spans="1:28" ht="14.4" x14ac:dyDescent="0.3">
      <c r="A208" s="4"/>
      <c r="B208" s="4"/>
      <c r="C208" s="4">
        <v>207</v>
      </c>
      <c r="D208" s="4"/>
      <c r="E208" s="4">
        <v>0</v>
      </c>
      <c r="F208" s="4">
        <v>207</v>
      </c>
      <c r="G208" s="4"/>
      <c r="H208" s="4"/>
      <c r="I208" s="4">
        <v>207</v>
      </c>
      <c r="J208" s="4"/>
      <c r="K208" s="4">
        <v>0</v>
      </c>
      <c r="L208" s="4">
        <v>207</v>
      </c>
      <c r="M208" s="4"/>
      <c r="O208" s="4">
        <v>207</v>
      </c>
      <c r="Q208" s="3">
        <v>0</v>
      </c>
      <c r="R208" s="3">
        <v>207</v>
      </c>
      <c r="T208"/>
      <c r="U208" s="127">
        <v>207</v>
      </c>
      <c r="V208"/>
      <c r="W208"/>
      <c r="X208"/>
      <c r="Y208"/>
      <c r="AB208" s="127">
        <v>207</v>
      </c>
    </row>
    <row r="209" spans="1:28" ht="14.4" x14ac:dyDescent="0.3">
      <c r="A209" s="4"/>
      <c r="B209" s="4"/>
      <c r="C209" s="4">
        <v>208</v>
      </c>
      <c r="D209" s="4"/>
      <c r="E209" s="4">
        <v>0</v>
      </c>
      <c r="F209" s="4">
        <v>208</v>
      </c>
      <c r="G209" s="4"/>
      <c r="H209" s="4"/>
      <c r="I209" s="4">
        <v>208</v>
      </c>
      <c r="J209" s="4"/>
      <c r="K209" s="4">
        <v>0</v>
      </c>
      <c r="L209" s="4">
        <v>208</v>
      </c>
      <c r="M209" s="4"/>
      <c r="O209" s="4">
        <v>208</v>
      </c>
      <c r="Q209" s="3">
        <v>0</v>
      </c>
      <c r="R209" s="3">
        <v>208</v>
      </c>
      <c r="T209"/>
      <c r="U209" s="127">
        <v>208</v>
      </c>
      <c r="V209"/>
      <c r="W209"/>
      <c r="X209"/>
      <c r="Y209"/>
      <c r="AB209" s="127">
        <v>208</v>
      </c>
    </row>
    <row r="210" spans="1:28" ht="14.4" x14ac:dyDescent="0.3">
      <c r="A210" s="4"/>
      <c r="B210" s="4"/>
      <c r="C210" s="4">
        <v>209</v>
      </c>
      <c r="D210" s="4"/>
      <c r="E210" s="4">
        <v>0</v>
      </c>
      <c r="F210" s="4">
        <v>209</v>
      </c>
      <c r="G210" s="4"/>
      <c r="H210" s="4"/>
      <c r="I210" s="4">
        <v>209</v>
      </c>
      <c r="J210" s="4"/>
      <c r="K210" s="4">
        <v>0</v>
      </c>
      <c r="L210" s="4">
        <v>209</v>
      </c>
      <c r="M210" s="4"/>
      <c r="O210" s="4">
        <v>209</v>
      </c>
      <c r="Q210" s="3">
        <v>0</v>
      </c>
      <c r="R210" s="3">
        <v>209</v>
      </c>
      <c r="T210"/>
      <c r="U210" s="127">
        <v>209</v>
      </c>
      <c r="V210"/>
      <c r="W210"/>
      <c r="X210"/>
      <c r="Y210"/>
      <c r="AB210" s="127">
        <v>209</v>
      </c>
    </row>
    <row r="211" spans="1:28" ht="14.4" x14ac:dyDescent="0.3">
      <c r="A211" s="4"/>
      <c r="B211" s="4"/>
      <c r="C211" s="4">
        <v>210</v>
      </c>
      <c r="D211" s="4"/>
      <c r="E211" s="4">
        <v>0</v>
      </c>
      <c r="F211" s="4">
        <v>210</v>
      </c>
      <c r="G211" s="4"/>
      <c r="H211" s="4"/>
      <c r="I211" s="4">
        <v>210</v>
      </c>
      <c r="J211" s="4"/>
      <c r="K211" s="4">
        <v>0</v>
      </c>
      <c r="L211" s="4">
        <v>210</v>
      </c>
      <c r="M211" s="4"/>
      <c r="O211" s="4">
        <v>210</v>
      </c>
      <c r="Q211" s="3">
        <v>0</v>
      </c>
      <c r="R211" s="3">
        <v>210</v>
      </c>
      <c r="T211"/>
      <c r="U211" s="127">
        <v>210</v>
      </c>
      <c r="V211"/>
      <c r="W211"/>
      <c r="X211"/>
      <c r="Y211"/>
      <c r="AB211" s="127">
        <v>210</v>
      </c>
    </row>
    <row r="212" spans="1:28" ht="14.4" x14ac:dyDescent="0.3">
      <c r="A212" s="4"/>
      <c r="B212" s="4"/>
      <c r="C212" s="4">
        <v>211</v>
      </c>
      <c r="D212" s="4"/>
      <c r="E212" s="4">
        <v>0</v>
      </c>
      <c r="F212" s="4">
        <v>211</v>
      </c>
      <c r="G212" s="4"/>
      <c r="H212" s="4"/>
      <c r="I212" s="4">
        <v>211</v>
      </c>
      <c r="J212" s="4"/>
      <c r="K212" s="4">
        <v>0</v>
      </c>
      <c r="L212" s="4">
        <v>211</v>
      </c>
      <c r="M212" s="4"/>
      <c r="O212" s="4">
        <v>211</v>
      </c>
      <c r="Q212" s="3">
        <v>0</v>
      </c>
      <c r="R212" s="3">
        <v>211</v>
      </c>
      <c r="T212"/>
      <c r="U212" s="127">
        <v>211</v>
      </c>
      <c r="V212"/>
      <c r="W212"/>
      <c r="X212"/>
      <c r="Y212"/>
      <c r="AB212" s="127">
        <v>211</v>
      </c>
    </row>
    <row r="213" spans="1:28" ht="14.4" x14ac:dyDescent="0.3">
      <c r="A213" s="4"/>
      <c r="B213" s="4"/>
      <c r="C213" s="4">
        <v>212</v>
      </c>
      <c r="D213" s="4"/>
      <c r="E213" s="4">
        <v>0</v>
      </c>
      <c r="F213" s="4">
        <v>212</v>
      </c>
      <c r="G213" s="4"/>
      <c r="H213" s="4"/>
      <c r="I213" s="4">
        <v>212</v>
      </c>
      <c r="J213" s="4"/>
      <c r="K213" s="4">
        <v>0</v>
      </c>
      <c r="L213" s="4">
        <v>212</v>
      </c>
      <c r="M213" s="4"/>
      <c r="O213" s="4">
        <v>212</v>
      </c>
      <c r="Q213" s="3">
        <v>0</v>
      </c>
      <c r="R213" s="3">
        <v>212</v>
      </c>
      <c r="T213"/>
      <c r="U213" s="127">
        <v>212</v>
      </c>
      <c r="V213"/>
      <c r="W213"/>
      <c r="X213"/>
      <c r="Y213"/>
      <c r="AB213" s="127">
        <v>212</v>
      </c>
    </row>
    <row r="214" spans="1:28" ht="14.4" x14ac:dyDescent="0.3">
      <c r="A214" s="4"/>
      <c r="B214" s="4"/>
      <c r="C214" s="4">
        <v>213</v>
      </c>
      <c r="D214" s="4"/>
      <c r="E214" s="4">
        <v>0</v>
      </c>
      <c r="F214" s="4">
        <v>213</v>
      </c>
      <c r="G214" s="4"/>
      <c r="H214" s="4"/>
      <c r="I214" s="4">
        <v>213</v>
      </c>
      <c r="J214" s="4"/>
      <c r="K214" s="4">
        <v>0</v>
      </c>
      <c r="L214" s="4">
        <v>213</v>
      </c>
      <c r="M214" s="4"/>
      <c r="O214" s="4">
        <v>213</v>
      </c>
      <c r="Q214" s="3">
        <v>0</v>
      </c>
      <c r="R214" s="3">
        <v>213</v>
      </c>
      <c r="T214"/>
      <c r="U214" s="127">
        <v>213</v>
      </c>
      <c r="V214"/>
      <c r="W214"/>
      <c r="X214"/>
      <c r="Y214"/>
      <c r="AB214" s="127">
        <v>213</v>
      </c>
    </row>
    <row r="215" spans="1:28" ht="14.4" x14ac:dyDescent="0.3">
      <c r="A215" s="4"/>
      <c r="B215" s="4"/>
      <c r="C215" s="4">
        <v>214</v>
      </c>
      <c r="D215" s="4"/>
      <c r="E215" s="4">
        <v>0</v>
      </c>
      <c r="F215" s="4">
        <v>214</v>
      </c>
      <c r="G215" s="4"/>
      <c r="H215" s="4"/>
      <c r="I215" s="4">
        <v>214</v>
      </c>
      <c r="J215" s="4"/>
      <c r="K215" s="4">
        <v>0</v>
      </c>
      <c r="L215" s="4">
        <v>214</v>
      </c>
      <c r="M215" s="4"/>
      <c r="O215" s="4">
        <v>214</v>
      </c>
      <c r="Q215" s="3">
        <v>0</v>
      </c>
      <c r="R215" s="3">
        <v>214</v>
      </c>
      <c r="T215"/>
      <c r="U215" s="127">
        <v>214</v>
      </c>
      <c r="V215"/>
      <c r="W215"/>
      <c r="X215"/>
      <c r="Y215"/>
      <c r="AB215" s="127">
        <v>214</v>
      </c>
    </row>
    <row r="216" spans="1:28" ht="14.4" x14ac:dyDescent="0.3">
      <c r="A216" s="4"/>
      <c r="B216" s="4"/>
      <c r="C216" s="4">
        <v>215</v>
      </c>
      <c r="D216" s="4"/>
      <c r="E216" s="4">
        <v>0</v>
      </c>
      <c r="F216" s="4">
        <v>215</v>
      </c>
      <c r="G216" s="4"/>
      <c r="H216" s="4"/>
      <c r="I216" s="4">
        <v>215</v>
      </c>
      <c r="J216" s="4"/>
      <c r="K216" s="4">
        <v>0</v>
      </c>
      <c r="L216" s="4">
        <v>215</v>
      </c>
      <c r="M216" s="4"/>
      <c r="O216" s="4">
        <v>215</v>
      </c>
      <c r="Q216" s="3">
        <v>0</v>
      </c>
      <c r="R216" s="3">
        <v>215</v>
      </c>
      <c r="T216"/>
      <c r="U216" s="127">
        <v>215</v>
      </c>
      <c r="V216"/>
      <c r="W216"/>
      <c r="X216"/>
      <c r="Y216"/>
      <c r="AB216" s="127">
        <v>215</v>
      </c>
    </row>
    <row r="217" spans="1:28" ht="14.4" x14ac:dyDescent="0.3">
      <c r="A217" s="4"/>
      <c r="B217" s="4"/>
      <c r="C217" s="4">
        <v>216</v>
      </c>
      <c r="D217" s="4"/>
      <c r="E217" s="4">
        <v>0</v>
      </c>
      <c r="F217" s="4">
        <v>216</v>
      </c>
      <c r="G217" s="4"/>
      <c r="H217" s="4"/>
      <c r="I217" s="4">
        <v>216</v>
      </c>
      <c r="J217" s="4"/>
      <c r="K217" s="4">
        <v>0</v>
      </c>
      <c r="L217" s="4">
        <v>216</v>
      </c>
      <c r="M217" s="4"/>
      <c r="O217" s="4">
        <v>216</v>
      </c>
      <c r="Q217" s="3">
        <v>0</v>
      </c>
      <c r="R217" s="3">
        <v>216</v>
      </c>
      <c r="T217"/>
      <c r="U217" s="127">
        <v>216</v>
      </c>
      <c r="V217"/>
      <c r="W217"/>
      <c r="X217"/>
      <c r="Y217"/>
      <c r="AB217" s="127">
        <v>216</v>
      </c>
    </row>
    <row r="218" spans="1:28" ht="14.4" x14ac:dyDescent="0.3">
      <c r="A218" s="4"/>
      <c r="B218" s="4"/>
      <c r="C218" s="4">
        <v>217</v>
      </c>
      <c r="D218" s="4"/>
      <c r="E218" s="4">
        <v>0</v>
      </c>
      <c r="F218" s="4">
        <v>217</v>
      </c>
      <c r="G218" s="4"/>
      <c r="H218" s="4"/>
      <c r="I218" s="4">
        <v>217</v>
      </c>
      <c r="J218" s="4"/>
      <c r="K218" s="4">
        <v>0</v>
      </c>
      <c r="L218" s="4">
        <v>217</v>
      </c>
      <c r="M218" s="4"/>
      <c r="O218" s="4">
        <v>217</v>
      </c>
      <c r="Q218" s="3">
        <v>0</v>
      </c>
      <c r="R218" s="3">
        <v>217</v>
      </c>
      <c r="T218"/>
      <c r="U218" s="127">
        <v>217</v>
      </c>
      <c r="V218"/>
      <c r="W218"/>
      <c r="X218"/>
      <c r="Y218"/>
      <c r="AB218" s="127">
        <v>217</v>
      </c>
    </row>
    <row r="219" spans="1:28" ht="14.4" x14ac:dyDescent="0.3">
      <c r="A219" s="4"/>
      <c r="B219" s="4"/>
      <c r="C219" s="4">
        <v>218</v>
      </c>
      <c r="D219" s="4"/>
      <c r="E219" s="4">
        <v>0</v>
      </c>
      <c r="F219" s="4">
        <v>218</v>
      </c>
      <c r="G219" s="4"/>
      <c r="H219" s="4"/>
      <c r="I219" s="4">
        <v>218</v>
      </c>
      <c r="J219" s="4"/>
      <c r="K219" s="4">
        <v>0</v>
      </c>
      <c r="L219" s="4">
        <v>218</v>
      </c>
      <c r="M219" s="4"/>
      <c r="O219" s="4">
        <v>218</v>
      </c>
      <c r="Q219" s="3">
        <v>0</v>
      </c>
      <c r="R219" s="3">
        <v>218</v>
      </c>
      <c r="T219"/>
      <c r="U219" s="127">
        <v>218</v>
      </c>
      <c r="V219"/>
      <c r="W219"/>
      <c r="X219"/>
      <c r="Y219"/>
      <c r="AB219" s="127">
        <v>218</v>
      </c>
    </row>
    <row r="220" spans="1:28" ht="14.4" x14ac:dyDescent="0.3">
      <c r="A220" s="4"/>
      <c r="B220" s="4"/>
      <c r="C220" s="4">
        <v>219</v>
      </c>
      <c r="D220" s="4"/>
      <c r="E220" s="4">
        <v>0</v>
      </c>
      <c r="F220" s="4">
        <v>219</v>
      </c>
      <c r="G220" s="4"/>
      <c r="H220" s="4"/>
      <c r="I220" s="4">
        <v>219</v>
      </c>
      <c r="J220" s="4"/>
      <c r="K220" s="4">
        <v>0</v>
      </c>
      <c r="L220" s="4">
        <v>219</v>
      </c>
      <c r="M220" s="4"/>
      <c r="O220" s="4">
        <v>219</v>
      </c>
      <c r="Q220" s="3">
        <v>0</v>
      </c>
      <c r="R220" s="3">
        <v>219</v>
      </c>
      <c r="T220"/>
      <c r="U220" s="127">
        <v>219</v>
      </c>
      <c r="V220"/>
      <c r="W220"/>
      <c r="X220"/>
      <c r="Y220"/>
      <c r="AB220" s="127">
        <v>219</v>
      </c>
    </row>
    <row r="221" spans="1:28" ht="14.4" x14ac:dyDescent="0.3">
      <c r="A221" s="4"/>
      <c r="B221" s="4"/>
      <c r="C221" s="4">
        <v>220</v>
      </c>
      <c r="D221" s="4"/>
      <c r="E221" s="4">
        <v>0</v>
      </c>
      <c r="F221" s="4">
        <v>220</v>
      </c>
      <c r="G221" s="4"/>
      <c r="H221" s="4"/>
      <c r="I221" s="4">
        <v>220</v>
      </c>
      <c r="J221" s="4"/>
      <c r="K221" s="4">
        <v>0</v>
      </c>
      <c r="L221" s="4">
        <v>220</v>
      </c>
      <c r="M221" s="4"/>
      <c r="O221" s="4">
        <v>220</v>
      </c>
      <c r="Q221" s="3">
        <v>0</v>
      </c>
      <c r="R221" s="3">
        <v>220</v>
      </c>
      <c r="T221"/>
      <c r="U221" s="127">
        <v>220</v>
      </c>
      <c r="V221"/>
      <c r="W221"/>
      <c r="X221"/>
      <c r="Y221"/>
      <c r="AB221" s="127">
        <v>220</v>
      </c>
    </row>
    <row r="222" spans="1:28" ht="14.4" x14ac:dyDescent="0.3">
      <c r="A222" s="4"/>
      <c r="B222" s="4"/>
      <c r="C222" s="4">
        <v>221</v>
      </c>
      <c r="D222" s="4"/>
      <c r="E222" s="4">
        <v>0</v>
      </c>
      <c r="F222" s="4">
        <v>221</v>
      </c>
      <c r="G222" s="4"/>
      <c r="H222" s="4"/>
      <c r="I222" s="4">
        <v>221</v>
      </c>
      <c r="J222" s="4"/>
      <c r="K222" s="4">
        <v>0</v>
      </c>
      <c r="L222" s="4">
        <v>221</v>
      </c>
      <c r="M222" s="4"/>
      <c r="O222" s="4">
        <v>221</v>
      </c>
      <c r="Q222" s="3">
        <v>0</v>
      </c>
      <c r="R222" s="3">
        <v>221</v>
      </c>
      <c r="T222"/>
      <c r="U222" s="127">
        <v>221</v>
      </c>
      <c r="V222"/>
      <c r="W222"/>
      <c r="X222"/>
      <c r="Y222"/>
      <c r="AB222" s="127">
        <v>221</v>
      </c>
    </row>
    <row r="223" spans="1:28" ht="14.4" x14ac:dyDescent="0.3">
      <c r="A223" s="4"/>
      <c r="B223" s="4"/>
      <c r="C223" s="4">
        <v>222</v>
      </c>
      <c r="D223" s="4"/>
      <c r="E223" s="4">
        <v>0</v>
      </c>
      <c r="F223" s="4">
        <v>222</v>
      </c>
      <c r="G223" s="4"/>
      <c r="H223" s="4"/>
      <c r="I223" s="4">
        <v>222</v>
      </c>
      <c r="J223" s="4"/>
      <c r="K223" s="4">
        <v>0</v>
      </c>
      <c r="L223" s="4">
        <v>222</v>
      </c>
      <c r="M223" s="4"/>
      <c r="O223" s="4">
        <v>222</v>
      </c>
      <c r="Q223" s="3">
        <v>0</v>
      </c>
      <c r="R223" s="3">
        <v>222</v>
      </c>
      <c r="T223"/>
      <c r="U223" s="127">
        <v>222</v>
      </c>
      <c r="V223"/>
      <c r="W223"/>
      <c r="X223"/>
      <c r="Y223"/>
      <c r="AB223" s="127">
        <v>222</v>
      </c>
    </row>
    <row r="224" spans="1:28" ht="14.4" x14ac:dyDescent="0.3">
      <c r="A224" s="4"/>
      <c r="B224" s="4"/>
      <c r="C224" s="4">
        <v>223</v>
      </c>
      <c r="D224" s="4"/>
      <c r="E224" s="4">
        <v>0</v>
      </c>
      <c r="F224" s="4">
        <v>223</v>
      </c>
      <c r="G224" s="4"/>
      <c r="H224" s="4"/>
      <c r="I224" s="4">
        <v>223</v>
      </c>
      <c r="J224" s="4"/>
      <c r="K224" s="4">
        <v>0</v>
      </c>
      <c r="L224" s="4">
        <v>223</v>
      </c>
      <c r="M224" s="4"/>
      <c r="O224" s="4">
        <v>223</v>
      </c>
      <c r="Q224" s="3">
        <v>0</v>
      </c>
      <c r="R224" s="3">
        <v>223</v>
      </c>
      <c r="T224"/>
      <c r="U224" s="127">
        <v>223</v>
      </c>
      <c r="V224"/>
      <c r="W224"/>
      <c r="X224"/>
      <c r="Y224"/>
      <c r="AB224" s="127">
        <v>223</v>
      </c>
    </row>
    <row r="225" spans="1:28" ht="14.4" x14ac:dyDescent="0.3">
      <c r="A225" s="4"/>
      <c r="B225" s="4"/>
      <c r="C225" s="4">
        <v>224</v>
      </c>
      <c r="D225" s="4"/>
      <c r="E225" s="4">
        <v>0</v>
      </c>
      <c r="F225" s="4">
        <v>224</v>
      </c>
      <c r="G225" s="4"/>
      <c r="H225" s="4"/>
      <c r="I225" s="4">
        <v>224</v>
      </c>
      <c r="J225" s="4"/>
      <c r="K225" s="4">
        <v>0</v>
      </c>
      <c r="L225" s="4">
        <v>224</v>
      </c>
      <c r="M225" s="4"/>
      <c r="O225" s="4">
        <v>224</v>
      </c>
      <c r="Q225" s="3">
        <v>0</v>
      </c>
      <c r="R225" s="3">
        <v>224</v>
      </c>
      <c r="T225"/>
      <c r="U225" s="127">
        <v>224</v>
      </c>
      <c r="V225"/>
      <c r="W225"/>
      <c r="X225"/>
      <c r="Y225"/>
      <c r="AB225" s="127">
        <v>224</v>
      </c>
    </row>
    <row r="226" spans="1:28" ht="14.4" x14ac:dyDescent="0.3">
      <c r="A226" s="4"/>
      <c r="B226" s="4"/>
      <c r="C226" s="4">
        <v>225</v>
      </c>
      <c r="D226" s="4"/>
      <c r="E226" s="4">
        <v>0</v>
      </c>
      <c r="F226" s="4">
        <v>225</v>
      </c>
      <c r="G226" s="4"/>
      <c r="H226" s="4"/>
      <c r="I226" s="4">
        <v>225</v>
      </c>
      <c r="J226" s="4"/>
      <c r="K226" s="4">
        <v>0</v>
      </c>
      <c r="L226" s="4">
        <v>225</v>
      </c>
      <c r="M226" s="4"/>
      <c r="O226" s="4">
        <v>225</v>
      </c>
      <c r="Q226" s="3">
        <v>0</v>
      </c>
      <c r="R226" s="3">
        <v>225</v>
      </c>
      <c r="T226"/>
      <c r="U226" s="127">
        <v>225</v>
      </c>
      <c r="V226"/>
      <c r="W226"/>
      <c r="X226"/>
      <c r="Y226"/>
      <c r="AB226" s="127">
        <v>225</v>
      </c>
    </row>
    <row r="227" spans="1:28" ht="14.4" x14ac:dyDescent="0.3">
      <c r="A227" s="4"/>
      <c r="B227" s="4"/>
      <c r="C227" s="4">
        <v>226</v>
      </c>
      <c r="D227" s="4"/>
      <c r="E227" s="4">
        <v>0</v>
      </c>
      <c r="F227" s="4">
        <v>226</v>
      </c>
      <c r="G227" s="4"/>
      <c r="H227" s="4"/>
      <c r="I227" s="4">
        <v>226</v>
      </c>
      <c r="J227" s="4"/>
      <c r="K227" s="4">
        <v>0</v>
      </c>
      <c r="L227" s="4">
        <v>226</v>
      </c>
      <c r="M227" s="4"/>
      <c r="O227" s="4">
        <v>226</v>
      </c>
      <c r="Q227" s="3">
        <v>0</v>
      </c>
      <c r="R227" s="3">
        <v>226</v>
      </c>
      <c r="T227"/>
      <c r="U227" s="127">
        <v>226</v>
      </c>
      <c r="V227"/>
      <c r="W227"/>
      <c r="X227"/>
      <c r="Y227"/>
      <c r="AB227" s="127">
        <v>226</v>
      </c>
    </row>
    <row r="228" spans="1:28" ht="14.4" x14ac:dyDescent="0.3">
      <c r="A228" s="4"/>
      <c r="B228" s="4"/>
      <c r="C228" s="4">
        <v>227</v>
      </c>
      <c r="D228" s="4"/>
      <c r="E228" s="4">
        <v>0</v>
      </c>
      <c r="F228" s="4">
        <v>227</v>
      </c>
      <c r="G228" s="4"/>
      <c r="H228" s="4"/>
      <c r="I228" s="4">
        <v>227</v>
      </c>
      <c r="J228" s="4"/>
      <c r="K228" s="4">
        <v>0</v>
      </c>
      <c r="L228" s="4">
        <v>227</v>
      </c>
      <c r="M228" s="4"/>
      <c r="O228" s="4">
        <v>227</v>
      </c>
      <c r="Q228" s="3">
        <v>0</v>
      </c>
      <c r="R228" s="3">
        <v>227</v>
      </c>
      <c r="T228"/>
      <c r="U228" s="127">
        <v>227</v>
      </c>
      <c r="V228"/>
      <c r="W228"/>
      <c r="X228"/>
      <c r="Y228"/>
      <c r="AB228" s="127">
        <v>227</v>
      </c>
    </row>
    <row r="229" spans="1:28" ht="14.4" x14ac:dyDescent="0.3">
      <c r="A229" s="4"/>
      <c r="B229" s="4"/>
      <c r="C229" s="4">
        <v>228</v>
      </c>
      <c r="D229" s="4"/>
      <c r="E229" s="4">
        <v>0</v>
      </c>
      <c r="F229" s="4">
        <v>228</v>
      </c>
      <c r="G229" s="4"/>
      <c r="H229" s="4"/>
      <c r="I229" s="4">
        <v>228</v>
      </c>
      <c r="J229" s="4"/>
      <c r="K229" s="4">
        <v>0</v>
      </c>
      <c r="L229" s="4">
        <v>228</v>
      </c>
      <c r="M229" s="4"/>
      <c r="O229" s="4">
        <v>228</v>
      </c>
      <c r="Q229" s="3">
        <v>0</v>
      </c>
      <c r="R229" s="3">
        <v>228</v>
      </c>
      <c r="T229"/>
      <c r="U229" s="127">
        <v>228</v>
      </c>
      <c r="V229"/>
      <c r="W229"/>
      <c r="X229"/>
      <c r="Y229"/>
      <c r="AB229" s="127">
        <v>228</v>
      </c>
    </row>
    <row r="230" spans="1:28" ht="14.4" x14ac:dyDescent="0.3">
      <c r="A230" s="4"/>
      <c r="B230" s="4"/>
      <c r="C230" s="4">
        <v>229</v>
      </c>
      <c r="D230" s="4"/>
      <c r="E230" s="4">
        <v>0</v>
      </c>
      <c r="F230" s="4">
        <v>229</v>
      </c>
      <c r="G230" s="4"/>
      <c r="H230" s="4"/>
      <c r="I230" s="4">
        <v>229</v>
      </c>
      <c r="J230" s="4"/>
      <c r="K230" s="4">
        <v>0</v>
      </c>
      <c r="L230" s="4">
        <v>229</v>
      </c>
      <c r="M230" s="4"/>
      <c r="O230" s="4">
        <v>229</v>
      </c>
      <c r="Q230" s="3">
        <v>0</v>
      </c>
      <c r="R230" s="3">
        <v>229</v>
      </c>
      <c r="T230"/>
      <c r="U230" s="127">
        <v>229</v>
      </c>
      <c r="V230"/>
      <c r="W230"/>
      <c r="X230"/>
      <c r="Y230"/>
      <c r="AB230" s="127">
        <v>229</v>
      </c>
    </row>
    <row r="231" spans="1:28" ht="14.4" x14ac:dyDescent="0.3">
      <c r="A231" s="4"/>
      <c r="B231" s="4"/>
      <c r="C231" s="4">
        <v>230</v>
      </c>
      <c r="D231" s="4"/>
      <c r="E231" s="4">
        <v>0</v>
      </c>
      <c r="F231" s="4">
        <v>230</v>
      </c>
      <c r="G231" s="4"/>
      <c r="H231" s="4"/>
      <c r="I231" s="4">
        <v>230</v>
      </c>
      <c r="J231" s="4"/>
      <c r="K231" s="4">
        <v>0</v>
      </c>
      <c r="L231" s="4">
        <v>230</v>
      </c>
      <c r="M231" s="4"/>
      <c r="O231" s="4">
        <v>230</v>
      </c>
      <c r="Q231" s="3">
        <v>0</v>
      </c>
      <c r="R231" s="3">
        <v>230</v>
      </c>
      <c r="T231"/>
      <c r="U231" s="127">
        <v>230</v>
      </c>
      <c r="V231"/>
      <c r="W231"/>
      <c r="X231"/>
      <c r="Y231"/>
      <c r="AB231" s="127">
        <v>230</v>
      </c>
    </row>
    <row r="232" spans="1:28" ht="14.4" x14ac:dyDescent="0.3">
      <c r="A232" s="4"/>
      <c r="B232" s="4"/>
      <c r="C232" s="4">
        <v>231</v>
      </c>
      <c r="D232" s="4"/>
      <c r="E232" s="4">
        <v>0</v>
      </c>
      <c r="F232" s="4">
        <v>231</v>
      </c>
      <c r="G232" s="4"/>
      <c r="H232" s="4"/>
      <c r="I232" s="4">
        <v>231</v>
      </c>
      <c r="J232" s="4"/>
      <c r="K232" s="4">
        <v>0</v>
      </c>
      <c r="L232" s="4">
        <v>231</v>
      </c>
      <c r="M232" s="4"/>
      <c r="O232" s="4">
        <v>231</v>
      </c>
      <c r="Q232" s="3">
        <v>0</v>
      </c>
      <c r="R232" s="3">
        <v>231</v>
      </c>
      <c r="T232"/>
      <c r="U232" s="127">
        <v>231</v>
      </c>
      <c r="V232"/>
      <c r="W232"/>
      <c r="X232"/>
      <c r="Y232"/>
      <c r="AB232" s="127">
        <v>231</v>
      </c>
    </row>
    <row r="233" spans="1:28" ht="14.4" x14ac:dyDescent="0.3">
      <c r="A233" s="4"/>
      <c r="B233" s="4"/>
      <c r="C233" s="4">
        <v>232</v>
      </c>
      <c r="D233" s="4"/>
      <c r="E233" s="4">
        <v>0</v>
      </c>
      <c r="F233" s="4">
        <v>232</v>
      </c>
      <c r="G233" s="4"/>
      <c r="H233" s="4"/>
      <c r="I233" s="4">
        <v>232</v>
      </c>
      <c r="J233" s="4"/>
      <c r="K233" s="4">
        <v>0</v>
      </c>
      <c r="L233" s="4">
        <v>232</v>
      </c>
      <c r="M233" s="4"/>
      <c r="O233" s="4">
        <v>232</v>
      </c>
      <c r="Q233" s="3">
        <v>0</v>
      </c>
      <c r="R233" s="3">
        <v>232</v>
      </c>
      <c r="T233"/>
      <c r="U233" s="127">
        <v>232</v>
      </c>
      <c r="V233"/>
      <c r="W233"/>
      <c r="X233"/>
      <c r="Y233"/>
      <c r="AB233" s="127">
        <v>232</v>
      </c>
    </row>
    <row r="234" spans="1:28" ht="14.4" x14ac:dyDescent="0.3">
      <c r="A234" s="4"/>
      <c r="B234" s="4"/>
      <c r="C234" s="4">
        <v>233</v>
      </c>
      <c r="D234" s="4"/>
      <c r="E234" s="4">
        <v>0</v>
      </c>
      <c r="F234" s="4">
        <v>233</v>
      </c>
      <c r="G234" s="4"/>
      <c r="H234" s="4"/>
      <c r="I234" s="4">
        <v>233</v>
      </c>
      <c r="J234" s="4"/>
      <c r="K234" s="4">
        <v>0</v>
      </c>
      <c r="L234" s="4">
        <v>233</v>
      </c>
      <c r="M234" s="4"/>
      <c r="O234" s="4">
        <v>233</v>
      </c>
      <c r="Q234" s="3">
        <v>0</v>
      </c>
      <c r="R234" s="3">
        <v>233</v>
      </c>
      <c r="T234"/>
      <c r="U234" s="127">
        <v>233</v>
      </c>
      <c r="V234"/>
      <c r="W234"/>
      <c r="X234"/>
      <c r="Y234"/>
      <c r="AB234" s="127">
        <v>233</v>
      </c>
    </row>
    <row r="235" spans="1:28" ht="14.4" x14ac:dyDescent="0.3">
      <c r="A235" s="4"/>
      <c r="B235" s="4"/>
      <c r="C235" s="4">
        <v>234</v>
      </c>
      <c r="D235" s="4"/>
      <c r="E235" s="4">
        <v>0</v>
      </c>
      <c r="F235" s="4">
        <v>234</v>
      </c>
      <c r="G235" s="4"/>
      <c r="H235" s="4"/>
      <c r="I235" s="4">
        <v>234</v>
      </c>
      <c r="J235" s="4"/>
      <c r="K235" s="4">
        <v>0</v>
      </c>
      <c r="L235" s="4">
        <v>234</v>
      </c>
      <c r="M235" s="4"/>
      <c r="O235" s="4">
        <v>234</v>
      </c>
      <c r="Q235" s="3">
        <v>0</v>
      </c>
      <c r="R235" s="3">
        <v>234</v>
      </c>
      <c r="T235"/>
      <c r="U235" s="127">
        <v>234</v>
      </c>
      <c r="V235"/>
      <c r="W235"/>
      <c r="X235"/>
      <c r="Y235"/>
      <c r="AB235" s="127">
        <v>234</v>
      </c>
    </row>
    <row r="236" spans="1:28" ht="14.4" x14ac:dyDescent="0.3">
      <c r="A236" s="4"/>
      <c r="B236" s="4"/>
      <c r="C236" s="4">
        <v>235</v>
      </c>
      <c r="D236" s="4"/>
      <c r="E236" s="4">
        <v>0</v>
      </c>
      <c r="F236" s="4">
        <v>235</v>
      </c>
      <c r="G236" s="4"/>
      <c r="H236" s="4"/>
      <c r="I236" s="4">
        <v>235</v>
      </c>
      <c r="J236" s="4"/>
      <c r="K236" s="4">
        <v>0</v>
      </c>
      <c r="L236" s="4">
        <v>235</v>
      </c>
      <c r="M236" s="4"/>
      <c r="O236" s="4">
        <v>235</v>
      </c>
      <c r="Q236" s="3">
        <v>0</v>
      </c>
      <c r="R236" s="3">
        <v>235</v>
      </c>
      <c r="T236"/>
      <c r="U236" s="127">
        <v>235</v>
      </c>
      <c r="V236"/>
      <c r="W236"/>
      <c r="X236"/>
      <c r="Y236"/>
      <c r="AB236" s="127">
        <v>235</v>
      </c>
    </row>
    <row r="237" spans="1:28" ht="14.4" x14ac:dyDescent="0.3">
      <c r="A237" s="4"/>
      <c r="B237" s="4"/>
      <c r="C237" s="4">
        <v>236</v>
      </c>
      <c r="D237" s="4"/>
      <c r="E237" s="4">
        <v>0</v>
      </c>
      <c r="F237" s="4">
        <v>236</v>
      </c>
      <c r="G237" s="4"/>
      <c r="H237" s="4"/>
      <c r="I237" s="4">
        <v>236</v>
      </c>
      <c r="J237" s="4"/>
      <c r="K237" s="4">
        <v>0</v>
      </c>
      <c r="L237" s="4">
        <v>236</v>
      </c>
      <c r="M237" s="4"/>
      <c r="O237" s="4">
        <v>236</v>
      </c>
      <c r="Q237" s="3">
        <v>0</v>
      </c>
      <c r="R237" s="3">
        <v>236</v>
      </c>
      <c r="T237"/>
      <c r="U237" s="127">
        <v>236</v>
      </c>
      <c r="V237"/>
      <c r="W237"/>
      <c r="X237"/>
      <c r="Y237"/>
      <c r="AB237" s="127">
        <v>236</v>
      </c>
    </row>
    <row r="238" spans="1:28" ht="14.4" x14ac:dyDescent="0.3">
      <c r="A238" s="4"/>
      <c r="B238" s="4"/>
      <c r="C238" s="4">
        <v>237</v>
      </c>
      <c r="D238" s="4"/>
      <c r="E238" s="4">
        <v>0</v>
      </c>
      <c r="F238" s="4">
        <v>237</v>
      </c>
      <c r="G238" s="4"/>
      <c r="H238" s="4"/>
      <c r="I238" s="4">
        <v>237</v>
      </c>
      <c r="J238" s="4"/>
      <c r="K238" s="4">
        <v>0</v>
      </c>
      <c r="L238" s="4">
        <v>237</v>
      </c>
      <c r="M238" s="4"/>
      <c r="O238" s="4">
        <v>237</v>
      </c>
      <c r="Q238" s="3">
        <v>0</v>
      </c>
      <c r="R238" s="3">
        <v>237</v>
      </c>
      <c r="T238"/>
      <c r="U238" s="127">
        <v>237</v>
      </c>
      <c r="V238"/>
      <c r="W238"/>
      <c r="X238"/>
      <c r="Y238"/>
      <c r="AB238" s="127">
        <v>237</v>
      </c>
    </row>
    <row r="239" spans="1:28" ht="14.4" x14ac:dyDescent="0.3">
      <c r="A239" s="4"/>
      <c r="B239" s="4"/>
      <c r="C239" s="4">
        <v>238</v>
      </c>
      <c r="D239" s="4"/>
      <c r="E239" s="4">
        <v>0</v>
      </c>
      <c r="F239" s="4">
        <v>238</v>
      </c>
      <c r="G239" s="4"/>
      <c r="H239" s="4"/>
      <c r="I239" s="4">
        <v>238</v>
      </c>
      <c r="J239" s="4"/>
      <c r="K239" s="4">
        <v>0</v>
      </c>
      <c r="L239" s="4">
        <v>238</v>
      </c>
      <c r="M239" s="4"/>
      <c r="O239" s="4">
        <v>238</v>
      </c>
      <c r="Q239" s="3">
        <v>0</v>
      </c>
      <c r="R239" s="3">
        <v>238</v>
      </c>
      <c r="T239"/>
      <c r="U239" s="127">
        <v>238</v>
      </c>
      <c r="V239"/>
      <c r="W239"/>
      <c r="X239"/>
      <c r="Y239"/>
      <c r="AB239" s="127">
        <v>238</v>
      </c>
    </row>
    <row r="240" spans="1:28" ht="14.4" x14ac:dyDescent="0.3">
      <c r="A240" s="4"/>
      <c r="B240" s="4"/>
      <c r="C240" s="4">
        <v>239</v>
      </c>
      <c r="D240" s="4"/>
      <c r="E240" s="4">
        <v>0</v>
      </c>
      <c r="F240" s="4">
        <v>239</v>
      </c>
      <c r="G240" s="4"/>
      <c r="H240" s="4"/>
      <c r="I240" s="4">
        <v>239</v>
      </c>
      <c r="J240" s="4"/>
      <c r="K240" s="4">
        <v>0</v>
      </c>
      <c r="L240" s="4">
        <v>239</v>
      </c>
      <c r="M240" s="4"/>
      <c r="O240" s="4">
        <v>239</v>
      </c>
      <c r="Q240" s="3">
        <v>0</v>
      </c>
      <c r="R240" s="3">
        <v>239</v>
      </c>
      <c r="T240"/>
      <c r="U240" s="127">
        <v>239</v>
      </c>
      <c r="V240"/>
      <c r="W240"/>
      <c r="X240"/>
      <c r="Y240"/>
      <c r="AB240" s="127">
        <v>239</v>
      </c>
    </row>
    <row r="241" spans="1:28" ht="14.4" x14ac:dyDescent="0.3">
      <c r="A241" s="4"/>
      <c r="B241" s="4"/>
      <c r="C241" s="4">
        <v>240</v>
      </c>
      <c r="D241" s="4"/>
      <c r="E241" s="4">
        <v>0</v>
      </c>
      <c r="F241" s="4">
        <v>240</v>
      </c>
      <c r="G241" s="4"/>
      <c r="H241" s="4"/>
      <c r="I241" s="4">
        <v>240</v>
      </c>
      <c r="J241" s="4"/>
      <c r="K241" s="4">
        <v>0</v>
      </c>
      <c r="L241" s="4">
        <v>240</v>
      </c>
      <c r="M241" s="4"/>
      <c r="O241" s="4">
        <v>240</v>
      </c>
      <c r="Q241" s="3">
        <v>0</v>
      </c>
      <c r="R241" s="3">
        <v>240</v>
      </c>
      <c r="T241"/>
      <c r="U241" s="127">
        <v>240</v>
      </c>
      <c r="V241"/>
      <c r="W241"/>
      <c r="X241"/>
      <c r="Y241"/>
      <c r="AB241" s="127">
        <v>240</v>
      </c>
    </row>
    <row r="242" spans="1:28" ht="14.4" x14ac:dyDescent="0.3">
      <c r="A242" s="4"/>
      <c r="B242" s="4"/>
      <c r="C242" s="4">
        <v>241</v>
      </c>
      <c r="D242" s="4"/>
      <c r="E242" s="4">
        <v>0</v>
      </c>
      <c r="F242" s="4">
        <v>241</v>
      </c>
      <c r="G242" s="4"/>
      <c r="H242" s="4"/>
      <c r="I242" s="4">
        <v>241</v>
      </c>
      <c r="J242" s="4"/>
      <c r="K242" s="4">
        <v>0</v>
      </c>
      <c r="L242" s="4">
        <v>241</v>
      </c>
      <c r="M242" s="4"/>
      <c r="O242" s="4">
        <v>241</v>
      </c>
      <c r="Q242" s="3">
        <v>0</v>
      </c>
      <c r="R242" s="3">
        <v>241</v>
      </c>
      <c r="T242"/>
      <c r="U242" s="127">
        <v>241</v>
      </c>
      <c r="V242"/>
      <c r="W242"/>
      <c r="X242"/>
      <c r="Y242"/>
      <c r="AB242" s="127">
        <v>241</v>
      </c>
    </row>
    <row r="243" spans="1:28" ht="14.4" x14ac:dyDescent="0.3">
      <c r="A243" s="4"/>
      <c r="B243" s="4"/>
      <c r="C243" s="4">
        <v>242</v>
      </c>
      <c r="D243" s="4"/>
      <c r="E243" s="4">
        <v>0</v>
      </c>
      <c r="F243" s="4">
        <v>242</v>
      </c>
      <c r="G243" s="4"/>
      <c r="H243" s="4"/>
      <c r="I243" s="4">
        <v>242</v>
      </c>
      <c r="J243" s="4"/>
      <c r="K243" s="4">
        <v>0</v>
      </c>
      <c r="L243" s="4">
        <v>242</v>
      </c>
      <c r="M243" s="4"/>
      <c r="O243" s="4">
        <v>242</v>
      </c>
      <c r="Q243" s="3">
        <v>0</v>
      </c>
      <c r="R243" s="3">
        <v>242</v>
      </c>
      <c r="T243"/>
      <c r="U243" s="127">
        <v>242</v>
      </c>
      <c r="V243"/>
      <c r="W243"/>
      <c r="X243"/>
      <c r="Y243"/>
      <c r="AB243" s="127">
        <v>242</v>
      </c>
    </row>
    <row r="244" spans="1:28" ht="14.4" x14ac:dyDescent="0.3">
      <c r="A244" s="4"/>
      <c r="B244" s="4"/>
      <c r="C244" s="4">
        <v>243</v>
      </c>
      <c r="D244" s="4"/>
      <c r="E244" s="4">
        <v>0</v>
      </c>
      <c r="F244" s="4">
        <v>243</v>
      </c>
      <c r="G244" s="4"/>
      <c r="H244" s="4"/>
      <c r="I244" s="4">
        <v>243</v>
      </c>
      <c r="J244" s="4"/>
      <c r="K244" s="4">
        <v>0</v>
      </c>
      <c r="L244" s="4">
        <v>243</v>
      </c>
      <c r="M244" s="4"/>
      <c r="O244" s="4">
        <v>243</v>
      </c>
      <c r="Q244" s="3">
        <v>0</v>
      </c>
      <c r="R244" s="3">
        <v>243</v>
      </c>
      <c r="T244"/>
      <c r="U244" s="127">
        <v>243</v>
      </c>
      <c r="V244"/>
      <c r="W244"/>
      <c r="X244"/>
      <c r="Y244"/>
      <c r="AB244" s="127">
        <v>243</v>
      </c>
    </row>
    <row r="245" spans="1:28" ht="14.4" x14ac:dyDescent="0.3">
      <c r="A245" s="4"/>
      <c r="B245" s="4"/>
      <c r="C245" s="4">
        <v>244</v>
      </c>
      <c r="D245" s="4"/>
      <c r="E245" s="4">
        <v>0</v>
      </c>
      <c r="F245" s="4">
        <v>244</v>
      </c>
      <c r="G245" s="4"/>
      <c r="H245" s="4"/>
      <c r="I245" s="4">
        <v>244</v>
      </c>
      <c r="J245" s="4"/>
      <c r="K245" s="4">
        <v>0</v>
      </c>
      <c r="L245" s="4">
        <v>244</v>
      </c>
      <c r="M245" s="4"/>
      <c r="O245" s="4">
        <v>244</v>
      </c>
      <c r="Q245" s="3">
        <v>0</v>
      </c>
      <c r="R245" s="3">
        <v>244</v>
      </c>
      <c r="T245"/>
      <c r="U245" s="127">
        <v>244</v>
      </c>
      <c r="V245"/>
      <c r="W245"/>
      <c r="X245"/>
      <c r="Y245"/>
      <c r="AB245" s="127">
        <v>244</v>
      </c>
    </row>
    <row r="246" spans="1:28" ht="14.4" x14ac:dyDescent="0.3">
      <c r="A246" s="4"/>
      <c r="B246" s="4"/>
      <c r="C246" s="4">
        <v>245</v>
      </c>
      <c r="D246" s="4"/>
      <c r="E246" s="4">
        <v>0</v>
      </c>
      <c r="F246" s="4">
        <v>245</v>
      </c>
      <c r="G246" s="4"/>
      <c r="H246" s="4"/>
      <c r="I246" s="4">
        <v>245</v>
      </c>
      <c r="J246" s="4"/>
      <c r="K246" s="4">
        <v>0</v>
      </c>
      <c r="L246" s="4">
        <v>245</v>
      </c>
      <c r="M246" s="4"/>
      <c r="O246" s="4">
        <v>245</v>
      </c>
      <c r="Q246" s="3">
        <v>0</v>
      </c>
      <c r="R246" s="3">
        <v>245</v>
      </c>
      <c r="T246"/>
      <c r="U246" s="127">
        <v>245</v>
      </c>
      <c r="V246"/>
      <c r="W246"/>
      <c r="X246"/>
      <c r="Y246"/>
      <c r="AB246" s="127">
        <v>245</v>
      </c>
    </row>
    <row r="247" spans="1:28" ht="14.4" x14ac:dyDescent="0.3">
      <c r="A247" s="4"/>
      <c r="B247" s="4"/>
      <c r="C247" s="4">
        <v>246</v>
      </c>
      <c r="D247" s="4"/>
      <c r="E247" s="4">
        <v>0</v>
      </c>
      <c r="F247" s="4">
        <v>246</v>
      </c>
      <c r="G247" s="4"/>
      <c r="H247" s="4"/>
      <c r="I247" s="4">
        <v>246</v>
      </c>
      <c r="J247" s="4"/>
      <c r="K247" s="4">
        <v>0</v>
      </c>
      <c r="L247" s="4">
        <v>246</v>
      </c>
      <c r="M247" s="4"/>
      <c r="O247" s="4">
        <v>246</v>
      </c>
      <c r="Q247" s="3">
        <v>0</v>
      </c>
      <c r="R247" s="3">
        <v>246</v>
      </c>
      <c r="T247"/>
      <c r="U247" s="127">
        <v>246</v>
      </c>
      <c r="V247"/>
      <c r="W247"/>
      <c r="X247"/>
      <c r="Y247"/>
      <c r="AB247" s="127">
        <v>246</v>
      </c>
    </row>
    <row r="248" spans="1:28" ht="14.4" x14ac:dyDescent="0.3">
      <c r="A248" s="4"/>
      <c r="B248" s="4"/>
      <c r="C248" s="4">
        <v>247</v>
      </c>
      <c r="D248" s="4"/>
      <c r="E248" s="4">
        <v>0</v>
      </c>
      <c r="F248" s="4">
        <v>247</v>
      </c>
      <c r="G248" s="4"/>
      <c r="H248" s="4"/>
      <c r="I248" s="4">
        <v>247</v>
      </c>
      <c r="J248" s="4"/>
      <c r="K248" s="4">
        <v>0</v>
      </c>
      <c r="L248" s="4">
        <v>247</v>
      </c>
      <c r="M248" s="4"/>
      <c r="O248" s="4">
        <v>247</v>
      </c>
      <c r="Q248" s="3">
        <v>0</v>
      </c>
      <c r="R248" s="3">
        <v>247</v>
      </c>
      <c r="T248"/>
      <c r="U248" s="127">
        <v>247</v>
      </c>
      <c r="V248"/>
      <c r="W248"/>
      <c r="X248"/>
      <c r="Y248"/>
      <c r="AB248" s="127">
        <v>247</v>
      </c>
    </row>
    <row r="249" spans="1:28" ht="14.4" x14ac:dyDescent="0.3">
      <c r="A249" s="4"/>
      <c r="B249" s="4"/>
      <c r="C249" s="4">
        <v>248</v>
      </c>
      <c r="D249" s="4"/>
      <c r="E249" s="4">
        <v>0</v>
      </c>
      <c r="F249" s="4">
        <v>248</v>
      </c>
      <c r="G249" s="4"/>
      <c r="H249" s="4"/>
      <c r="I249" s="4">
        <v>248</v>
      </c>
      <c r="J249" s="4"/>
      <c r="K249" s="4">
        <v>0</v>
      </c>
      <c r="L249" s="4">
        <v>248</v>
      </c>
      <c r="M249" s="4"/>
      <c r="O249" s="4">
        <v>248</v>
      </c>
      <c r="Q249" s="3">
        <v>0</v>
      </c>
      <c r="R249" s="3">
        <v>248</v>
      </c>
      <c r="T249"/>
      <c r="U249" s="127">
        <v>248</v>
      </c>
      <c r="V249"/>
      <c r="W249"/>
      <c r="X249"/>
      <c r="Y249"/>
      <c r="AB249" s="127">
        <v>248</v>
      </c>
    </row>
    <row r="250" spans="1:28" ht="14.4" x14ac:dyDescent="0.3">
      <c r="A250" s="4"/>
      <c r="B250" s="4"/>
      <c r="C250" s="4">
        <v>249</v>
      </c>
      <c r="D250" s="4"/>
      <c r="E250" s="4">
        <v>0</v>
      </c>
      <c r="F250" s="4">
        <v>249</v>
      </c>
      <c r="G250" s="4"/>
      <c r="H250" s="4"/>
      <c r="I250" s="4">
        <v>249</v>
      </c>
      <c r="J250" s="4"/>
      <c r="K250" s="4">
        <v>0</v>
      </c>
      <c r="L250" s="4">
        <v>249</v>
      </c>
      <c r="M250" s="4"/>
      <c r="O250" s="4">
        <v>249</v>
      </c>
      <c r="Q250" s="3">
        <v>0</v>
      </c>
      <c r="R250" s="3">
        <v>249</v>
      </c>
      <c r="T250"/>
      <c r="U250" s="127">
        <v>249</v>
      </c>
      <c r="V250"/>
      <c r="W250"/>
      <c r="X250"/>
      <c r="Y250"/>
      <c r="AB250" s="127">
        <v>249</v>
      </c>
    </row>
    <row r="251" spans="1:28" ht="14.4" x14ac:dyDescent="0.3">
      <c r="A251" s="4"/>
      <c r="B251" s="4"/>
      <c r="C251" s="4">
        <v>250</v>
      </c>
      <c r="D251" s="4"/>
      <c r="E251" s="4">
        <v>0</v>
      </c>
      <c r="F251" s="4">
        <v>250</v>
      </c>
      <c r="G251" s="4"/>
      <c r="H251" s="4"/>
      <c r="I251" s="4">
        <v>250</v>
      </c>
      <c r="J251" s="4"/>
      <c r="K251" s="4">
        <v>0</v>
      </c>
      <c r="L251" s="4">
        <v>250</v>
      </c>
      <c r="M251" s="4"/>
      <c r="O251" s="4">
        <v>250</v>
      </c>
      <c r="Q251" s="3">
        <v>0</v>
      </c>
      <c r="R251" s="3">
        <v>250</v>
      </c>
      <c r="T251"/>
      <c r="U251" s="127">
        <v>250</v>
      </c>
      <c r="V251"/>
      <c r="W251"/>
      <c r="X251"/>
      <c r="Y251"/>
      <c r="AB251" s="127">
        <v>250</v>
      </c>
    </row>
    <row r="252" spans="1:28" ht="14.4" x14ac:dyDescent="0.3">
      <c r="A252" s="4"/>
      <c r="B252" s="4"/>
      <c r="C252" s="4">
        <v>251</v>
      </c>
      <c r="D252" s="4"/>
      <c r="E252" s="4">
        <v>0</v>
      </c>
      <c r="F252" s="4">
        <v>251</v>
      </c>
      <c r="G252" s="4"/>
      <c r="H252" s="4"/>
      <c r="I252" s="4">
        <v>251</v>
      </c>
      <c r="J252" s="4"/>
      <c r="K252" s="4">
        <v>0</v>
      </c>
      <c r="L252" s="4">
        <v>251</v>
      </c>
      <c r="M252" s="4"/>
      <c r="O252" s="4">
        <v>251</v>
      </c>
      <c r="Q252" s="3">
        <v>0</v>
      </c>
      <c r="R252" s="3">
        <v>251</v>
      </c>
      <c r="T252"/>
      <c r="U252" s="127">
        <v>251</v>
      </c>
      <c r="V252"/>
      <c r="W252"/>
      <c r="X252"/>
      <c r="Y252"/>
      <c r="AB252" s="127">
        <v>251</v>
      </c>
    </row>
    <row r="253" spans="1:28" ht="14.4" x14ac:dyDescent="0.3">
      <c r="A253" s="4"/>
      <c r="B253" s="4"/>
      <c r="C253" s="4">
        <v>252</v>
      </c>
      <c r="D253" s="4"/>
      <c r="E253" s="4">
        <v>0</v>
      </c>
      <c r="F253" s="4">
        <v>252</v>
      </c>
      <c r="G253" s="4"/>
      <c r="H253" s="4"/>
      <c r="I253" s="4">
        <v>252</v>
      </c>
      <c r="J253" s="4"/>
      <c r="K253" s="4">
        <v>0</v>
      </c>
      <c r="L253" s="4">
        <v>252</v>
      </c>
      <c r="M253" s="4"/>
      <c r="O253" s="4">
        <v>252</v>
      </c>
      <c r="Q253" s="3">
        <v>0</v>
      </c>
      <c r="R253" s="3">
        <v>252</v>
      </c>
      <c r="T253"/>
      <c r="U253" s="127">
        <v>252</v>
      </c>
      <c r="V253"/>
      <c r="W253"/>
      <c r="X253"/>
      <c r="Y253"/>
      <c r="AB253" s="127">
        <v>252</v>
      </c>
    </row>
    <row r="254" spans="1:28" ht="14.4" x14ac:dyDescent="0.3">
      <c r="A254" s="4"/>
      <c r="B254" s="4"/>
      <c r="C254" s="4">
        <v>253</v>
      </c>
      <c r="D254" s="4"/>
      <c r="E254" s="4">
        <v>0</v>
      </c>
      <c r="F254" s="4">
        <v>253</v>
      </c>
      <c r="G254" s="4"/>
      <c r="H254" s="4"/>
      <c r="I254" s="4">
        <v>253</v>
      </c>
      <c r="J254" s="4"/>
      <c r="K254" s="4">
        <v>0</v>
      </c>
      <c r="L254" s="4">
        <v>253</v>
      </c>
      <c r="M254" s="4"/>
      <c r="O254" s="4">
        <v>253</v>
      </c>
      <c r="Q254" s="3">
        <v>0</v>
      </c>
      <c r="R254" s="3">
        <v>253</v>
      </c>
      <c r="T254"/>
      <c r="U254" s="127">
        <v>253</v>
      </c>
      <c r="V254"/>
      <c r="W254"/>
      <c r="X254"/>
      <c r="Y254"/>
      <c r="AB254" s="127">
        <v>253</v>
      </c>
    </row>
    <row r="255" spans="1:28" ht="14.4" x14ac:dyDescent="0.3">
      <c r="A255" s="4"/>
      <c r="B255" s="4"/>
      <c r="C255" s="4">
        <v>254</v>
      </c>
      <c r="D255" s="4"/>
      <c r="E255" s="4">
        <v>0</v>
      </c>
      <c r="F255" s="4">
        <v>254</v>
      </c>
      <c r="G255" s="4"/>
      <c r="H255" s="4"/>
      <c r="I255" s="4">
        <v>254</v>
      </c>
      <c r="J255" s="4"/>
      <c r="K255" s="4">
        <v>0</v>
      </c>
      <c r="L255" s="4">
        <v>254</v>
      </c>
      <c r="M255" s="4"/>
      <c r="O255" s="4">
        <v>254</v>
      </c>
      <c r="Q255" s="3">
        <v>0</v>
      </c>
      <c r="R255" s="3">
        <v>254</v>
      </c>
      <c r="T255"/>
      <c r="U255" s="127">
        <v>254</v>
      </c>
      <c r="V255"/>
      <c r="W255"/>
      <c r="X255"/>
      <c r="Y255"/>
      <c r="AB255" s="127">
        <v>254</v>
      </c>
    </row>
    <row r="256" spans="1:28" ht="14.4" x14ac:dyDescent="0.3">
      <c r="A256" s="4"/>
      <c r="B256" s="4"/>
      <c r="C256" s="4">
        <v>255</v>
      </c>
      <c r="D256" s="4"/>
      <c r="E256" s="4">
        <v>0</v>
      </c>
      <c r="F256" s="4">
        <v>255</v>
      </c>
      <c r="G256" s="4"/>
      <c r="H256" s="4"/>
      <c r="I256" s="4">
        <v>255</v>
      </c>
      <c r="J256" s="4"/>
      <c r="K256" s="4">
        <v>0</v>
      </c>
      <c r="L256" s="4">
        <v>255</v>
      </c>
      <c r="M256" s="4"/>
      <c r="O256" s="4">
        <v>255</v>
      </c>
      <c r="Q256" s="3">
        <v>0</v>
      </c>
      <c r="R256" s="3">
        <v>255</v>
      </c>
      <c r="T256"/>
      <c r="U256" s="127">
        <v>255</v>
      </c>
      <c r="V256"/>
      <c r="W256"/>
      <c r="X256"/>
      <c r="Y256"/>
      <c r="AB256" s="127">
        <v>255</v>
      </c>
    </row>
    <row r="257" spans="1:28" ht="14.4" x14ac:dyDescent="0.3">
      <c r="A257" s="4"/>
      <c r="B257" s="4"/>
      <c r="C257" s="4">
        <v>256</v>
      </c>
      <c r="D257" s="4"/>
      <c r="E257" s="4">
        <v>0</v>
      </c>
      <c r="F257" s="4">
        <v>256</v>
      </c>
      <c r="G257" s="4"/>
      <c r="H257" s="4"/>
      <c r="I257" s="4">
        <v>256</v>
      </c>
      <c r="J257" s="4"/>
      <c r="K257" s="4">
        <v>0</v>
      </c>
      <c r="L257" s="4">
        <v>256</v>
      </c>
      <c r="M257" s="4"/>
      <c r="O257" s="4">
        <v>256</v>
      </c>
      <c r="Q257" s="3">
        <v>0</v>
      </c>
      <c r="R257" s="3">
        <v>256</v>
      </c>
      <c r="T257"/>
      <c r="U257" s="127">
        <v>256</v>
      </c>
      <c r="V257"/>
      <c r="W257"/>
      <c r="X257"/>
      <c r="Y257"/>
      <c r="AB257" s="127">
        <v>256</v>
      </c>
    </row>
    <row r="258" spans="1:28" ht="14.4" x14ac:dyDescent="0.3">
      <c r="A258" s="4"/>
      <c r="B258" s="4"/>
      <c r="C258" s="4">
        <v>257</v>
      </c>
      <c r="D258" s="4"/>
      <c r="E258" s="4">
        <v>0</v>
      </c>
      <c r="F258" s="4">
        <v>257</v>
      </c>
      <c r="G258" s="4"/>
      <c r="H258" s="4"/>
      <c r="I258" s="4">
        <v>257</v>
      </c>
      <c r="J258" s="4"/>
      <c r="K258" s="4">
        <v>0</v>
      </c>
      <c r="L258" s="4">
        <v>257</v>
      </c>
      <c r="M258" s="4"/>
      <c r="O258" s="4">
        <v>257</v>
      </c>
      <c r="Q258" s="3">
        <v>0</v>
      </c>
      <c r="R258" s="3">
        <v>257</v>
      </c>
      <c r="T258"/>
      <c r="U258" s="127">
        <v>257</v>
      </c>
      <c r="V258"/>
      <c r="W258"/>
      <c r="X258"/>
      <c r="Y258"/>
      <c r="AB258" s="127">
        <v>257</v>
      </c>
    </row>
    <row r="259" spans="1:28" ht="14.4" x14ac:dyDescent="0.3">
      <c r="A259" s="4"/>
      <c r="B259" s="4"/>
      <c r="C259" s="4">
        <v>258</v>
      </c>
      <c r="D259" s="4"/>
      <c r="E259" s="4">
        <v>0</v>
      </c>
      <c r="F259" s="4">
        <v>258</v>
      </c>
      <c r="G259" s="4"/>
      <c r="H259" s="4"/>
      <c r="I259" s="4">
        <v>258</v>
      </c>
      <c r="J259" s="4"/>
      <c r="K259" s="4">
        <v>0</v>
      </c>
      <c r="L259" s="4">
        <v>258</v>
      </c>
      <c r="M259" s="4"/>
      <c r="O259" s="4">
        <v>258</v>
      </c>
      <c r="Q259" s="3">
        <v>0</v>
      </c>
      <c r="R259" s="3">
        <v>258</v>
      </c>
      <c r="T259"/>
      <c r="U259" s="127">
        <v>258</v>
      </c>
      <c r="V259"/>
      <c r="W259"/>
      <c r="X259"/>
      <c r="Y259"/>
      <c r="AB259" s="127">
        <v>258</v>
      </c>
    </row>
    <row r="260" spans="1:28" ht="14.4" x14ac:dyDescent="0.3">
      <c r="A260" s="4"/>
      <c r="B260" s="4"/>
      <c r="C260" s="4">
        <v>259</v>
      </c>
      <c r="D260" s="4"/>
      <c r="E260" s="4">
        <v>0</v>
      </c>
      <c r="F260" s="4">
        <v>259</v>
      </c>
      <c r="G260" s="4"/>
      <c r="H260" s="4"/>
      <c r="I260" s="4">
        <v>259</v>
      </c>
      <c r="J260" s="4"/>
      <c r="K260" s="4">
        <v>0</v>
      </c>
      <c r="L260" s="4">
        <v>259</v>
      </c>
      <c r="M260" s="4"/>
      <c r="O260" s="4">
        <v>259</v>
      </c>
      <c r="Q260" s="3">
        <v>0</v>
      </c>
      <c r="R260" s="3">
        <v>259</v>
      </c>
      <c r="T260"/>
      <c r="U260" s="127">
        <v>259</v>
      </c>
      <c r="V260"/>
      <c r="W260"/>
      <c r="X260"/>
      <c r="Y260"/>
      <c r="AB260" s="127">
        <v>259</v>
      </c>
    </row>
    <row r="261" spans="1:28" ht="14.4" x14ac:dyDescent="0.3">
      <c r="A261" s="4"/>
      <c r="B261" s="4"/>
      <c r="C261" s="4">
        <v>260</v>
      </c>
      <c r="D261" s="4"/>
      <c r="E261" s="4">
        <v>0</v>
      </c>
      <c r="F261" s="4">
        <v>260</v>
      </c>
      <c r="G261" s="4"/>
      <c r="H261" s="4"/>
      <c r="I261" s="4">
        <v>260</v>
      </c>
      <c r="J261" s="4"/>
      <c r="K261" s="4">
        <v>0</v>
      </c>
      <c r="L261" s="4">
        <v>260</v>
      </c>
      <c r="M261" s="4"/>
      <c r="O261" s="4">
        <v>260</v>
      </c>
      <c r="Q261" s="3">
        <v>0</v>
      </c>
      <c r="R261" s="3">
        <v>260</v>
      </c>
      <c r="T261"/>
      <c r="U261" s="127">
        <v>260</v>
      </c>
      <c r="V261"/>
      <c r="W261"/>
      <c r="X261"/>
      <c r="Y261"/>
      <c r="AB261" s="127">
        <v>260</v>
      </c>
    </row>
    <row r="262" spans="1:28" ht="14.4" x14ac:dyDescent="0.3">
      <c r="A262" s="4"/>
      <c r="B262" s="4"/>
      <c r="C262" s="4">
        <v>261</v>
      </c>
      <c r="D262" s="4"/>
      <c r="E262" s="4">
        <v>0</v>
      </c>
      <c r="F262" s="4">
        <v>261</v>
      </c>
      <c r="G262" s="4"/>
      <c r="H262" s="4"/>
      <c r="I262" s="4">
        <v>261</v>
      </c>
      <c r="J262" s="4"/>
      <c r="K262" s="4">
        <v>0</v>
      </c>
      <c r="L262" s="4">
        <v>261</v>
      </c>
      <c r="M262" s="4"/>
      <c r="O262" s="4">
        <v>261</v>
      </c>
      <c r="Q262" s="3">
        <v>0</v>
      </c>
      <c r="R262" s="3">
        <v>261</v>
      </c>
      <c r="T262"/>
      <c r="U262" s="127">
        <v>261</v>
      </c>
      <c r="V262"/>
      <c r="W262"/>
      <c r="X262"/>
      <c r="Y262"/>
      <c r="AB262" s="127">
        <v>261</v>
      </c>
    </row>
    <row r="263" spans="1:28" ht="14.4" x14ac:dyDescent="0.3">
      <c r="A263" s="4"/>
      <c r="B263" s="4"/>
      <c r="C263" s="4">
        <v>262</v>
      </c>
      <c r="D263" s="4"/>
      <c r="E263" s="4">
        <v>0</v>
      </c>
      <c r="F263" s="4">
        <v>262</v>
      </c>
      <c r="G263" s="4"/>
      <c r="H263" s="4"/>
      <c r="I263" s="4">
        <v>262</v>
      </c>
      <c r="J263" s="4"/>
      <c r="K263" s="4">
        <v>0</v>
      </c>
      <c r="L263" s="4">
        <v>262</v>
      </c>
      <c r="M263" s="4"/>
      <c r="O263" s="4">
        <v>262</v>
      </c>
      <c r="Q263" s="3">
        <v>0</v>
      </c>
      <c r="R263" s="3">
        <v>262</v>
      </c>
      <c r="T263"/>
      <c r="U263" s="127">
        <v>262</v>
      </c>
      <c r="V263"/>
      <c r="W263"/>
      <c r="X263"/>
      <c r="Y263"/>
      <c r="AB263" s="127">
        <v>262</v>
      </c>
    </row>
    <row r="264" spans="1:28" ht="14.4" x14ac:dyDescent="0.3">
      <c r="A264" s="4"/>
      <c r="B264" s="4"/>
      <c r="C264" s="4">
        <v>263</v>
      </c>
      <c r="D264" s="4"/>
      <c r="E264" s="4">
        <v>0</v>
      </c>
      <c r="F264" s="4">
        <v>263</v>
      </c>
      <c r="G264" s="4"/>
      <c r="H264" s="4"/>
      <c r="I264" s="4">
        <v>263</v>
      </c>
      <c r="J264" s="4"/>
      <c r="K264" s="4">
        <v>0</v>
      </c>
      <c r="L264" s="4">
        <v>263</v>
      </c>
      <c r="M264" s="4"/>
      <c r="O264" s="4">
        <v>263</v>
      </c>
      <c r="Q264" s="3">
        <v>0</v>
      </c>
      <c r="R264" s="3">
        <v>263</v>
      </c>
      <c r="T264"/>
      <c r="U264" s="127">
        <v>263</v>
      </c>
      <c r="V264"/>
      <c r="W264"/>
      <c r="X264"/>
      <c r="Y264"/>
      <c r="AB264" s="127">
        <v>263</v>
      </c>
    </row>
    <row r="265" spans="1:28" ht="14.4" x14ac:dyDescent="0.3">
      <c r="A265" s="4"/>
      <c r="B265" s="4"/>
      <c r="C265" s="4">
        <v>264</v>
      </c>
      <c r="D265" s="4"/>
      <c r="E265" s="4">
        <v>0</v>
      </c>
      <c r="F265" s="4">
        <v>264</v>
      </c>
      <c r="G265" s="4"/>
      <c r="H265" s="4"/>
      <c r="I265" s="4">
        <v>264</v>
      </c>
      <c r="J265" s="4"/>
      <c r="K265" s="4">
        <v>0</v>
      </c>
      <c r="L265" s="4">
        <v>264</v>
      </c>
      <c r="M265" s="4"/>
      <c r="O265" s="4">
        <v>264</v>
      </c>
      <c r="Q265" s="3">
        <v>0</v>
      </c>
      <c r="R265" s="3">
        <v>264</v>
      </c>
      <c r="T265"/>
      <c r="U265" s="127">
        <v>264</v>
      </c>
      <c r="V265"/>
      <c r="W265"/>
      <c r="X265"/>
      <c r="Y265"/>
      <c r="AB265" s="127">
        <v>264</v>
      </c>
    </row>
    <row r="266" spans="1:28" ht="14.4" x14ac:dyDescent="0.3">
      <c r="A266" s="4"/>
      <c r="B266" s="4"/>
      <c r="C266" s="4">
        <v>265</v>
      </c>
      <c r="D266" s="4"/>
      <c r="E266" s="4">
        <v>0</v>
      </c>
      <c r="F266" s="4">
        <v>265</v>
      </c>
      <c r="G266" s="4"/>
      <c r="H266" s="4"/>
      <c r="I266" s="4">
        <v>265</v>
      </c>
      <c r="J266" s="4"/>
      <c r="K266" s="4">
        <v>0</v>
      </c>
      <c r="L266" s="4">
        <v>265</v>
      </c>
      <c r="M266" s="4"/>
      <c r="O266" s="4">
        <v>265</v>
      </c>
      <c r="Q266" s="3">
        <v>0</v>
      </c>
      <c r="R266" s="3">
        <v>265</v>
      </c>
      <c r="T266"/>
      <c r="U266" s="127">
        <v>265</v>
      </c>
      <c r="V266"/>
      <c r="W266"/>
      <c r="X266"/>
      <c r="Y266"/>
      <c r="AB266" s="127">
        <v>265</v>
      </c>
    </row>
    <row r="267" spans="1:28" ht="14.4" x14ac:dyDescent="0.3">
      <c r="A267" s="4"/>
      <c r="B267" s="4"/>
      <c r="C267" s="4">
        <v>266</v>
      </c>
      <c r="D267" s="4"/>
      <c r="E267" s="4">
        <v>0</v>
      </c>
      <c r="F267" s="4">
        <v>266</v>
      </c>
      <c r="G267" s="4"/>
      <c r="H267" s="4"/>
      <c r="I267" s="4">
        <v>266</v>
      </c>
      <c r="J267" s="4"/>
      <c r="K267" s="4">
        <v>0</v>
      </c>
      <c r="L267" s="4">
        <v>266</v>
      </c>
      <c r="M267" s="4"/>
      <c r="O267" s="4">
        <v>266</v>
      </c>
      <c r="Q267" s="3">
        <v>0</v>
      </c>
      <c r="R267" s="3">
        <v>266</v>
      </c>
      <c r="T267"/>
      <c r="U267" s="127">
        <v>266</v>
      </c>
      <c r="V267"/>
      <c r="W267"/>
      <c r="X267"/>
      <c r="Y267"/>
      <c r="AB267" s="127">
        <v>266</v>
      </c>
    </row>
    <row r="268" spans="1:28" ht="14.4" x14ac:dyDescent="0.3">
      <c r="A268" s="4"/>
      <c r="B268" s="4"/>
      <c r="C268" s="4">
        <v>267</v>
      </c>
      <c r="D268" s="4"/>
      <c r="E268" s="4">
        <v>0</v>
      </c>
      <c r="F268" s="4">
        <v>267</v>
      </c>
      <c r="G268" s="4"/>
      <c r="H268" s="4"/>
      <c r="I268" s="4">
        <v>267</v>
      </c>
      <c r="J268" s="4"/>
      <c r="K268" s="4">
        <v>0</v>
      </c>
      <c r="L268" s="4">
        <v>267</v>
      </c>
      <c r="M268" s="4"/>
      <c r="O268" s="4">
        <v>267</v>
      </c>
      <c r="Q268" s="3">
        <v>0</v>
      </c>
      <c r="R268" s="3">
        <v>267</v>
      </c>
      <c r="T268"/>
      <c r="U268" s="127">
        <v>267</v>
      </c>
      <c r="V268"/>
      <c r="W268"/>
      <c r="X268"/>
      <c r="Y268"/>
      <c r="AB268" s="127">
        <v>267</v>
      </c>
    </row>
    <row r="269" spans="1:28" ht="14.4" x14ac:dyDescent="0.3">
      <c r="A269" s="4"/>
      <c r="B269" s="4"/>
      <c r="C269" s="4">
        <v>268</v>
      </c>
      <c r="D269" s="4"/>
      <c r="E269" s="4">
        <v>0</v>
      </c>
      <c r="F269" s="4">
        <v>268</v>
      </c>
      <c r="G269" s="4"/>
      <c r="H269" s="4"/>
      <c r="I269" s="4">
        <v>268</v>
      </c>
      <c r="J269" s="4"/>
      <c r="K269" s="4">
        <v>0</v>
      </c>
      <c r="L269" s="4">
        <v>268</v>
      </c>
      <c r="M269" s="4"/>
      <c r="O269" s="4">
        <v>268</v>
      </c>
      <c r="Q269" s="3">
        <v>0</v>
      </c>
      <c r="R269" s="3">
        <v>268</v>
      </c>
      <c r="T269"/>
      <c r="U269" s="127">
        <v>268</v>
      </c>
      <c r="V269"/>
      <c r="W269"/>
      <c r="X269"/>
      <c r="Y269"/>
      <c r="AB269" s="127">
        <v>268</v>
      </c>
    </row>
    <row r="270" spans="1:28" ht="14.4" x14ac:dyDescent="0.3">
      <c r="A270" s="4"/>
      <c r="B270" s="4"/>
      <c r="C270" s="4">
        <v>269</v>
      </c>
      <c r="D270" s="4"/>
      <c r="E270" s="4">
        <v>0</v>
      </c>
      <c r="F270" s="4">
        <v>269</v>
      </c>
      <c r="G270" s="4"/>
      <c r="H270" s="4"/>
      <c r="I270" s="4">
        <v>269</v>
      </c>
      <c r="J270" s="4"/>
      <c r="K270" s="4">
        <v>0</v>
      </c>
      <c r="L270" s="4">
        <v>269</v>
      </c>
      <c r="M270" s="4"/>
      <c r="O270" s="4">
        <v>269</v>
      </c>
      <c r="Q270" s="3">
        <v>0</v>
      </c>
      <c r="R270" s="3">
        <v>269</v>
      </c>
      <c r="T270"/>
      <c r="U270" s="127">
        <v>269</v>
      </c>
      <c r="V270"/>
      <c r="W270"/>
      <c r="X270"/>
      <c r="Y270"/>
      <c r="AB270" s="127">
        <v>269</v>
      </c>
    </row>
    <row r="271" spans="1:28" ht="14.4" x14ac:dyDescent="0.3">
      <c r="A271" s="4"/>
      <c r="B271" s="4"/>
      <c r="C271" s="4">
        <v>270</v>
      </c>
      <c r="D271" s="4"/>
      <c r="E271" s="4">
        <v>0</v>
      </c>
      <c r="F271" s="4">
        <v>270</v>
      </c>
      <c r="G271" s="4"/>
      <c r="H271" s="4"/>
      <c r="I271" s="4">
        <v>270</v>
      </c>
      <c r="J271" s="4"/>
      <c r="K271" s="4">
        <v>0</v>
      </c>
      <c r="L271" s="4">
        <v>270</v>
      </c>
      <c r="M271" s="4"/>
      <c r="O271" s="4">
        <v>270</v>
      </c>
      <c r="Q271" s="3">
        <v>0</v>
      </c>
      <c r="R271" s="3">
        <v>270</v>
      </c>
      <c r="T271"/>
      <c r="U271" s="127">
        <v>270</v>
      </c>
      <c r="V271"/>
      <c r="W271"/>
      <c r="X271"/>
      <c r="Y271"/>
      <c r="AB271" s="127">
        <v>270</v>
      </c>
    </row>
    <row r="272" spans="1:28" ht="14.4" x14ac:dyDescent="0.3">
      <c r="A272" s="4"/>
      <c r="B272" s="4"/>
      <c r="C272" s="4">
        <v>271</v>
      </c>
      <c r="D272" s="4"/>
      <c r="E272" s="4">
        <v>0</v>
      </c>
      <c r="F272" s="4">
        <v>271</v>
      </c>
      <c r="G272" s="4"/>
      <c r="H272" s="4"/>
      <c r="I272" s="4">
        <v>271</v>
      </c>
      <c r="J272" s="4"/>
      <c r="K272" s="4">
        <v>0</v>
      </c>
      <c r="L272" s="4">
        <v>271</v>
      </c>
      <c r="M272" s="4"/>
      <c r="O272" s="4">
        <v>271</v>
      </c>
      <c r="Q272" s="3">
        <v>0</v>
      </c>
      <c r="R272" s="3">
        <v>271</v>
      </c>
      <c r="T272"/>
      <c r="U272" s="127">
        <v>271</v>
      </c>
      <c r="V272"/>
      <c r="W272"/>
      <c r="X272"/>
      <c r="Y272"/>
      <c r="AB272" s="127">
        <v>271</v>
      </c>
    </row>
    <row r="273" spans="1:28" ht="14.4" x14ac:dyDescent="0.3">
      <c r="A273" s="4"/>
      <c r="B273" s="4"/>
      <c r="C273" s="4">
        <v>272</v>
      </c>
      <c r="D273" s="4"/>
      <c r="E273" s="4">
        <v>0</v>
      </c>
      <c r="F273" s="4">
        <v>272</v>
      </c>
      <c r="G273" s="4"/>
      <c r="H273" s="4"/>
      <c r="I273" s="4">
        <v>272</v>
      </c>
      <c r="J273" s="4"/>
      <c r="K273" s="4">
        <v>0</v>
      </c>
      <c r="L273" s="4">
        <v>272</v>
      </c>
      <c r="M273" s="4"/>
      <c r="O273" s="4">
        <v>272</v>
      </c>
      <c r="Q273" s="3">
        <v>0</v>
      </c>
      <c r="R273" s="3">
        <v>272</v>
      </c>
      <c r="T273"/>
      <c r="U273" s="127">
        <v>272</v>
      </c>
      <c r="V273"/>
      <c r="W273"/>
      <c r="X273"/>
      <c r="Y273"/>
      <c r="AB273" s="127">
        <v>272</v>
      </c>
    </row>
    <row r="274" spans="1:28" ht="14.4" x14ac:dyDescent="0.3">
      <c r="A274" s="4"/>
      <c r="B274" s="4"/>
      <c r="C274" s="4">
        <v>273</v>
      </c>
      <c r="D274" s="4"/>
      <c r="E274" s="4">
        <v>0</v>
      </c>
      <c r="F274" s="4">
        <v>273</v>
      </c>
      <c r="G274" s="4"/>
      <c r="H274" s="4"/>
      <c r="I274" s="4">
        <v>273</v>
      </c>
      <c r="J274" s="4"/>
      <c r="K274" s="4">
        <v>0</v>
      </c>
      <c r="L274" s="4">
        <v>273</v>
      </c>
      <c r="M274" s="4"/>
      <c r="O274" s="4">
        <v>273</v>
      </c>
      <c r="Q274" s="3">
        <v>0</v>
      </c>
      <c r="R274" s="3">
        <v>273</v>
      </c>
      <c r="T274"/>
      <c r="U274" s="127">
        <v>273</v>
      </c>
      <c r="V274"/>
      <c r="W274"/>
      <c r="X274"/>
      <c r="Y274"/>
      <c r="AB274" s="127">
        <v>273</v>
      </c>
    </row>
    <row r="275" spans="1:28" ht="14.4" x14ac:dyDescent="0.3">
      <c r="A275" s="4"/>
      <c r="B275" s="4"/>
      <c r="C275" s="4">
        <v>274</v>
      </c>
      <c r="D275" s="4"/>
      <c r="E275" s="4">
        <v>0</v>
      </c>
      <c r="F275" s="4">
        <v>274</v>
      </c>
      <c r="G275" s="4"/>
      <c r="H275" s="4"/>
      <c r="I275" s="4">
        <v>274</v>
      </c>
      <c r="J275" s="4"/>
      <c r="K275" s="4">
        <v>0</v>
      </c>
      <c r="L275" s="4">
        <v>274</v>
      </c>
      <c r="M275" s="4"/>
      <c r="O275" s="4">
        <v>274</v>
      </c>
      <c r="Q275" s="3">
        <v>0</v>
      </c>
      <c r="R275" s="3">
        <v>274</v>
      </c>
      <c r="T275"/>
      <c r="U275" s="127">
        <v>274</v>
      </c>
      <c r="V275"/>
      <c r="W275"/>
      <c r="X275"/>
      <c r="Y275"/>
      <c r="AB275" s="127">
        <v>274</v>
      </c>
    </row>
    <row r="276" spans="1:28" ht="14.4" x14ac:dyDescent="0.3">
      <c r="A276" s="4"/>
      <c r="B276" s="4"/>
      <c r="C276" s="4">
        <v>275</v>
      </c>
      <c r="D276" s="4"/>
      <c r="E276" s="4">
        <v>0</v>
      </c>
      <c r="F276" s="4">
        <v>275</v>
      </c>
      <c r="G276" s="4"/>
      <c r="H276" s="4"/>
      <c r="I276" s="4">
        <v>275</v>
      </c>
      <c r="J276" s="4"/>
      <c r="K276" s="4">
        <v>0</v>
      </c>
      <c r="L276" s="4">
        <v>275</v>
      </c>
      <c r="M276" s="4"/>
      <c r="O276" s="4">
        <v>275</v>
      </c>
      <c r="Q276" s="3">
        <v>0</v>
      </c>
      <c r="R276" s="3">
        <v>275</v>
      </c>
      <c r="T276"/>
      <c r="U276" s="127">
        <v>275</v>
      </c>
      <c r="V276"/>
      <c r="W276"/>
      <c r="X276"/>
      <c r="Y276"/>
      <c r="AB276" s="127">
        <v>275</v>
      </c>
    </row>
    <row r="277" spans="1:28" ht="14.4" x14ac:dyDescent="0.3">
      <c r="A277" s="4"/>
      <c r="B277" s="4"/>
      <c r="C277" s="4">
        <v>276</v>
      </c>
      <c r="D277" s="4"/>
      <c r="E277" s="4">
        <v>0</v>
      </c>
      <c r="F277" s="4">
        <v>276</v>
      </c>
      <c r="G277" s="4"/>
      <c r="H277" s="4"/>
      <c r="I277" s="4">
        <v>276</v>
      </c>
      <c r="J277" s="4"/>
      <c r="K277" s="4">
        <v>0</v>
      </c>
      <c r="L277" s="4">
        <v>276</v>
      </c>
      <c r="M277" s="4"/>
      <c r="O277" s="4">
        <v>276</v>
      </c>
      <c r="Q277" s="3">
        <v>0</v>
      </c>
      <c r="R277" s="3">
        <v>276</v>
      </c>
      <c r="T277"/>
      <c r="U277" s="127">
        <v>276</v>
      </c>
      <c r="V277"/>
      <c r="W277"/>
      <c r="X277"/>
      <c r="Y277"/>
      <c r="AB277" s="127">
        <v>276</v>
      </c>
    </row>
    <row r="278" spans="1:28" ht="14.4" x14ac:dyDescent="0.3">
      <c r="A278" s="4"/>
      <c r="B278" s="4"/>
      <c r="C278" s="4">
        <v>277</v>
      </c>
      <c r="D278" s="4"/>
      <c r="E278" s="4">
        <v>0</v>
      </c>
      <c r="F278" s="4">
        <v>277</v>
      </c>
      <c r="G278" s="4"/>
      <c r="H278" s="4"/>
      <c r="I278" s="4">
        <v>277</v>
      </c>
      <c r="J278" s="4"/>
      <c r="K278" s="4">
        <v>0</v>
      </c>
      <c r="L278" s="4">
        <v>277</v>
      </c>
      <c r="M278" s="4"/>
      <c r="O278" s="4">
        <v>277</v>
      </c>
      <c r="Q278" s="3">
        <v>0</v>
      </c>
      <c r="R278" s="3">
        <v>277</v>
      </c>
      <c r="T278"/>
      <c r="U278" s="127">
        <v>277</v>
      </c>
      <c r="V278"/>
      <c r="W278"/>
      <c r="X278"/>
      <c r="Y278"/>
      <c r="AB278" s="127">
        <v>277</v>
      </c>
    </row>
    <row r="279" spans="1:28" ht="14.4" x14ac:dyDescent="0.3">
      <c r="A279" s="4"/>
      <c r="B279" s="4"/>
      <c r="C279" s="4">
        <v>278</v>
      </c>
      <c r="D279" s="4"/>
      <c r="E279" s="4">
        <v>0</v>
      </c>
      <c r="F279" s="4">
        <v>278</v>
      </c>
      <c r="G279" s="4"/>
      <c r="H279" s="4"/>
      <c r="I279" s="4">
        <v>278</v>
      </c>
      <c r="J279" s="4"/>
      <c r="K279" s="4">
        <v>0</v>
      </c>
      <c r="L279" s="4">
        <v>278</v>
      </c>
      <c r="M279" s="4"/>
      <c r="O279" s="4">
        <v>278</v>
      </c>
      <c r="Q279" s="3">
        <v>0</v>
      </c>
      <c r="R279" s="3">
        <v>278</v>
      </c>
      <c r="T279"/>
      <c r="U279" s="127">
        <v>278</v>
      </c>
      <c r="V279"/>
      <c r="W279"/>
      <c r="X279"/>
      <c r="Y279"/>
      <c r="AB279" s="127">
        <v>278</v>
      </c>
    </row>
    <row r="280" spans="1:28" ht="14.4" x14ac:dyDescent="0.3">
      <c r="A280" s="4"/>
      <c r="B280" s="4"/>
      <c r="C280" s="4">
        <v>279</v>
      </c>
      <c r="D280" s="4"/>
      <c r="E280" s="4">
        <v>0</v>
      </c>
      <c r="F280" s="4">
        <v>279</v>
      </c>
      <c r="G280" s="4"/>
      <c r="H280" s="4"/>
      <c r="I280" s="4">
        <v>279</v>
      </c>
      <c r="J280" s="4"/>
      <c r="K280" s="4">
        <v>0</v>
      </c>
      <c r="L280" s="4">
        <v>279</v>
      </c>
      <c r="M280" s="4"/>
      <c r="O280" s="4">
        <v>279</v>
      </c>
      <c r="Q280" s="3">
        <v>0</v>
      </c>
      <c r="R280" s="3">
        <v>279</v>
      </c>
      <c r="T280"/>
      <c r="U280" s="127">
        <v>279</v>
      </c>
      <c r="V280"/>
      <c r="W280"/>
      <c r="X280"/>
      <c r="Y280"/>
      <c r="AB280" s="127">
        <v>279</v>
      </c>
    </row>
    <row r="281" spans="1:28" ht="14.4" x14ac:dyDescent="0.3">
      <c r="A281" s="4"/>
      <c r="B281" s="4"/>
      <c r="C281" s="4">
        <v>280</v>
      </c>
      <c r="D281" s="4"/>
      <c r="E281" s="4">
        <v>0</v>
      </c>
      <c r="F281" s="4">
        <v>280</v>
      </c>
      <c r="G281" s="4"/>
      <c r="H281" s="4"/>
      <c r="I281" s="4">
        <v>280</v>
      </c>
      <c r="J281" s="4"/>
      <c r="K281" s="4">
        <v>0</v>
      </c>
      <c r="L281" s="4">
        <v>280</v>
      </c>
      <c r="M281" s="4"/>
      <c r="O281" s="4">
        <v>280</v>
      </c>
      <c r="Q281" s="3">
        <v>0</v>
      </c>
      <c r="R281" s="3">
        <v>280</v>
      </c>
      <c r="T281"/>
      <c r="U281" s="127">
        <v>280</v>
      </c>
      <c r="V281"/>
      <c r="W281"/>
      <c r="X281"/>
      <c r="Y281"/>
      <c r="AB281" s="127">
        <v>280</v>
      </c>
    </row>
    <row r="282" spans="1:28" ht="14.4" x14ac:dyDescent="0.3">
      <c r="A282" s="4"/>
      <c r="B282" s="4"/>
      <c r="C282" s="4">
        <v>281</v>
      </c>
      <c r="D282" s="4"/>
      <c r="E282" s="4">
        <v>0</v>
      </c>
      <c r="F282" s="4">
        <v>281</v>
      </c>
      <c r="G282" s="4"/>
      <c r="H282" s="4"/>
      <c r="I282" s="4">
        <v>281</v>
      </c>
      <c r="J282" s="4"/>
      <c r="K282" s="4">
        <v>0</v>
      </c>
      <c r="L282" s="4">
        <v>281</v>
      </c>
      <c r="M282" s="4"/>
      <c r="O282" s="4">
        <v>281</v>
      </c>
      <c r="Q282" s="3">
        <v>0</v>
      </c>
      <c r="R282" s="3">
        <v>281</v>
      </c>
      <c r="T282"/>
      <c r="U282" s="127">
        <v>281</v>
      </c>
      <c r="V282"/>
      <c r="W282"/>
      <c r="X282"/>
      <c r="Y282"/>
      <c r="AB282" s="127">
        <v>281</v>
      </c>
    </row>
    <row r="283" spans="1:28" ht="14.4" x14ac:dyDescent="0.3">
      <c r="A283" s="4"/>
      <c r="B283" s="4"/>
      <c r="C283" s="4">
        <v>282</v>
      </c>
      <c r="D283" s="4"/>
      <c r="E283" s="4">
        <v>0</v>
      </c>
      <c r="F283" s="4">
        <v>282</v>
      </c>
      <c r="G283" s="4"/>
      <c r="H283" s="4"/>
      <c r="I283" s="4">
        <v>282</v>
      </c>
      <c r="J283" s="4"/>
      <c r="K283" s="4">
        <v>0</v>
      </c>
      <c r="L283" s="4">
        <v>282</v>
      </c>
      <c r="M283" s="4"/>
      <c r="O283" s="4">
        <v>282</v>
      </c>
      <c r="Q283" s="3">
        <v>0</v>
      </c>
      <c r="R283" s="3">
        <v>282</v>
      </c>
      <c r="T283"/>
      <c r="U283" s="127">
        <v>282</v>
      </c>
      <c r="V283"/>
      <c r="W283"/>
      <c r="X283"/>
      <c r="Y283"/>
      <c r="AB283" s="127">
        <v>282</v>
      </c>
    </row>
    <row r="284" spans="1:28" ht="14.4" x14ac:dyDescent="0.3">
      <c r="A284" s="4"/>
      <c r="B284" s="4"/>
      <c r="C284" s="4">
        <v>283</v>
      </c>
      <c r="D284" s="4"/>
      <c r="E284" s="4">
        <v>0</v>
      </c>
      <c r="F284" s="4">
        <v>283</v>
      </c>
      <c r="G284" s="4"/>
      <c r="H284" s="4"/>
      <c r="I284" s="4">
        <v>283</v>
      </c>
      <c r="J284" s="4"/>
      <c r="K284" s="4">
        <v>0</v>
      </c>
      <c r="L284" s="4">
        <v>283</v>
      </c>
      <c r="M284" s="4"/>
      <c r="O284" s="4">
        <v>283</v>
      </c>
      <c r="Q284" s="3">
        <v>0</v>
      </c>
      <c r="R284" s="3">
        <v>283</v>
      </c>
      <c r="T284"/>
      <c r="U284" s="127">
        <v>283</v>
      </c>
      <c r="V284"/>
      <c r="W284"/>
      <c r="X284"/>
      <c r="Y284"/>
      <c r="AB284" s="127">
        <v>283</v>
      </c>
    </row>
    <row r="285" spans="1:28" ht="14.4" x14ac:dyDescent="0.3">
      <c r="A285" s="4"/>
      <c r="B285" s="4"/>
      <c r="C285" s="4">
        <v>284</v>
      </c>
      <c r="D285" s="4"/>
      <c r="E285" s="4">
        <v>0</v>
      </c>
      <c r="F285" s="4">
        <v>284</v>
      </c>
      <c r="G285" s="4"/>
      <c r="H285" s="4"/>
      <c r="I285" s="4">
        <v>284</v>
      </c>
      <c r="J285" s="4"/>
      <c r="K285" s="4">
        <v>0</v>
      </c>
      <c r="L285" s="4">
        <v>284</v>
      </c>
      <c r="M285" s="4"/>
      <c r="O285" s="4">
        <v>284</v>
      </c>
      <c r="Q285" s="3">
        <v>0</v>
      </c>
      <c r="R285" s="3">
        <v>284</v>
      </c>
      <c r="T285"/>
      <c r="U285" s="127">
        <v>284</v>
      </c>
      <c r="V285"/>
      <c r="W285"/>
      <c r="X285"/>
      <c r="Y285"/>
      <c r="AB285" s="127">
        <v>284</v>
      </c>
    </row>
    <row r="286" spans="1:28" ht="14.4" x14ac:dyDescent="0.3">
      <c r="A286" s="4"/>
      <c r="B286" s="4"/>
      <c r="C286" s="4">
        <v>285</v>
      </c>
      <c r="D286" s="4"/>
      <c r="E286" s="4">
        <v>0</v>
      </c>
      <c r="F286" s="4">
        <v>285</v>
      </c>
      <c r="G286" s="4"/>
      <c r="H286" s="4"/>
      <c r="I286" s="4">
        <v>285</v>
      </c>
      <c r="J286" s="4"/>
      <c r="K286" s="4">
        <v>0</v>
      </c>
      <c r="L286" s="4">
        <v>285</v>
      </c>
      <c r="M286" s="4"/>
      <c r="O286" s="4">
        <v>285</v>
      </c>
      <c r="Q286" s="3">
        <v>0</v>
      </c>
      <c r="R286" s="3">
        <v>285</v>
      </c>
      <c r="T286"/>
      <c r="U286" s="127">
        <v>285</v>
      </c>
      <c r="V286"/>
      <c r="W286"/>
      <c r="X286"/>
      <c r="Y286"/>
      <c r="AB286" s="127">
        <v>285</v>
      </c>
    </row>
    <row r="287" spans="1:28" ht="14.4" x14ac:dyDescent="0.3">
      <c r="A287" s="4"/>
      <c r="B287" s="4"/>
      <c r="C287" s="4">
        <v>286</v>
      </c>
      <c r="D287" s="4"/>
      <c r="E287" s="4">
        <v>0</v>
      </c>
      <c r="F287" s="4">
        <v>286</v>
      </c>
      <c r="G287" s="4"/>
      <c r="H287" s="4"/>
      <c r="I287" s="4">
        <v>286</v>
      </c>
      <c r="J287" s="4"/>
      <c r="K287" s="4">
        <v>0</v>
      </c>
      <c r="L287" s="4">
        <v>286</v>
      </c>
      <c r="M287" s="4"/>
      <c r="O287" s="4">
        <v>286</v>
      </c>
      <c r="Q287" s="3">
        <v>0</v>
      </c>
      <c r="R287" s="3">
        <v>286</v>
      </c>
      <c r="T287"/>
      <c r="U287" s="127">
        <v>286</v>
      </c>
      <c r="V287"/>
      <c r="W287"/>
      <c r="X287"/>
      <c r="Y287"/>
      <c r="AB287" s="127">
        <v>286</v>
      </c>
    </row>
    <row r="288" spans="1:28" ht="14.4" x14ac:dyDescent="0.3">
      <c r="A288" s="4"/>
      <c r="B288" s="4"/>
      <c r="C288" s="4">
        <v>287</v>
      </c>
      <c r="D288" s="4"/>
      <c r="E288" s="4">
        <v>0</v>
      </c>
      <c r="F288" s="4">
        <v>287</v>
      </c>
      <c r="G288" s="4"/>
      <c r="H288" s="4"/>
      <c r="I288" s="4">
        <v>287</v>
      </c>
      <c r="J288" s="4"/>
      <c r="K288" s="4">
        <v>0</v>
      </c>
      <c r="L288" s="4">
        <v>287</v>
      </c>
      <c r="M288" s="4"/>
      <c r="O288" s="4">
        <v>287</v>
      </c>
      <c r="Q288" s="3">
        <v>0</v>
      </c>
      <c r="R288" s="3">
        <v>287</v>
      </c>
      <c r="T288"/>
      <c r="U288" s="127">
        <v>287</v>
      </c>
      <c r="V288"/>
      <c r="W288"/>
      <c r="X288"/>
      <c r="Y288"/>
      <c r="AB288" s="127">
        <v>287</v>
      </c>
    </row>
    <row r="289" spans="1:28" ht="14.4" x14ac:dyDescent="0.3">
      <c r="A289" s="4"/>
      <c r="B289" s="4"/>
      <c r="C289" s="4">
        <v>288</v>
      </c>
      <c r="D289" s="4"/>
      <c r="E289" s="4">
        <v>0</v>
      </c>
      <c r="F289" s="4">
        <v>288</v>
      </c>
      <c r="G289" s="4"/>
      <c r="H289" s="4"/>
      <c r="I289" s="4">
        <v>288</v>
      </c>
      <c r="J289" s="4"/>
      <c r="K289" s="4">
        <v>0</v>
      </c>
      <c r="L289" s="4">
        <v>288</v>
      </c>
      <c r="M289" s="4"/>
      <c r="O289" s="4">
        <v>288</v>
      </c>
      <c r="Q289" s="3">
        <v>0</v>
      </c>
      <c r="R289" s="3">
        <v>288</v>
      </c>
      <c r="T289"/>
      <c r="U289" s="127">
        <v>288</v>
      </c>
      <c r="V289"/>
      <c r="W289"/>
      <c r="X289"/>
      <c r="Y289"/>
      <c r="AB289" s="127">
        <v>288</v>
      </c>
    </row>
    <row r="290" spans="1:28" ht="14.4" x14ac:dyDescent="0.3">
      <c r="A290" s="4"/>
      <c r="B290" s="4"/>
      <c r="C290" s="4">
        <v>289</v>
      </c>
      <c r="D290" s="4"/>
      <c r="E290" s="4">
        <v>0</v>
      </c>
      <c r="F290" s="4">
        <v>289</v>
      </c>
      <c r="G290" s="4"/>
      <c r="H290" s="4"/>
      <c r="I290" s="4">
        <v>289</v>
      </c>
      <c r="J290" s="4"/>
      <c r="K290" s="4">
        <v>0</v>
      </c>
      <c r="L290" s="4">
        <v>289</v>
      </c>
      <c r="M290" s="4"/>
      <c r="O290" s="4">
        <v>289</v>
      </c>
      <c r="Q290" s="3">
        <v>0</v>
      </c>
      <c r="R290" s="3">
        <v>289</v>
      </c>
      <c r="T290"/>
      <c r="U290" s="127">
        <v>289</v>
      </c>
      <c r="V290"/>
      <c r="W290"/>
      <c r="X290"/>
      <c r="Y290"/>
      <c r="AB290" s="127">
        <v>289</v>
      </c>
    </row>
    <row r="291" spans="1:28" ht="14.4" x14ac:dyDescent="0.3">
      <c r="A291" s="4"/>
      <c r="B291" s="4"/>
      <c r="C291" s="4">
        <v>290</v>
      </c>
      <c r="D291" s="4"/>
      <c r="E291" s="4">
        <v>0</v>
      </c>
      <c r="F291" s="4">
        <v>290</v>
      </c>
      <c r="G291" s="4"/>
      <c r="H291" s="4"/>
      <c r="I291" s="4">
        <v>290</v>
      </c>
      <c r="J291" s="4"/>
      <c r="K291" s="4">
        <v>0</v>
      </c>
      <c r="L291" s="4">
        <v>290</v>
      </c>
      <c r="M291" s="4"/>
      <c r="O291" s="4">
        <v>290</v>
      </c>
      <c r="Q291" s="3">
        <v>0</v>
      </c>
      <c r="R291" s="3">
        <v>290</v>
      </c>
      <c r="T291"/>
      <c r="U291" s="127">
        <v>290</v>
      </c>
      <c r="V291"/>
      <c r="W291"/>
      <c r="X291"/>
      <c r="Y291"/>
      <c r="AB291" s="127">
        <v>290</v>
      </c>
    </row>
    <row r="292" spans="1:28" ht="14.4" x14ac:dyDescent="0.3">
      <c r="A292" s="4"/>
      <c r="B292" s="4"/>
      <c r="C292" s="4">
        <v>291</v>
      </c>
      <c r="D292" s="4"/>
      <c r="E292" s="4">
        <v>0</v>
      </c>
      <c r="F292" s="4">
        <v>291</v>
      </c>
      <c r="G292" s="4"/>
      <c r="H292" s="4"/>
      <c r="I292" s="4">
        <v>291</v>
      </c>
      <c r="J292" s="4"/>
      <c r="K292" s="4">
        <v>0</v>
      </c>
      <c r="L292" s="4">
        <v>291</v>
      </c>
      <c r="M292" s="4"/>
      <c r="O292" s="4">
        <v>291</v>
      </c>
      <c r="Q292" s="3">
        <v>0</v>
      </c>
      <c r="R292" s="3">
        <v>291</v>
      </c>
      <c r="T292"/>
      <c r="U292" s="127">
        <v>291</v>
      </c>
      <c r="V292"/>
      <c r="W292"/>
      <c r="X292"/>
      <c r="Y292"/>
      <c r="AB292" s="127">
        <v>291</v>
      </c>
    </row>
    <row r="293" spans="1:28" ht="14.4" x14ac:dyDescent="0.3">
      <c r="A293" s="4"/>
      <c r="B293" s="4"/>
      <c r="C293" s="4">
        <v>292</v>
      </c>
      <c r="D293" s="4"/>
      <c r="E293" s="4">
        <v>0</v>
      </c>
      <c r="F293" s="4">
        <v>292</v>
      </c>
      <c r="G293" s="4"/>
      <c r="H293" s="4"/>
      <c r="I293" s="4">
        <v>292</v>
      </c>
      <c r="J293" s="4"/>
      <c r="K293" s="4">
        <v>0</v>
      </c>
      <c r="L293" s="4">
        <v>292</v>
      </c>
      <c r="M293" s="4"/>
      <c r="O293" s="4">
        <v>292</v>
      </c>
      <c r="Q293" s="3">
        <v>0</v>
      </c>
      <c r="R293" s="3">
        <v>292</v>
      </c>
      <c r="T293"/>
      <c r="U293" s="127">
        <v>292</v>
      </c>
      <c r="V293"/>
      <c r="W293"/>
      <c r="X293"/>
      <c r="Y293"/>
      <c r="AB293" s="127">
        <v>292</v>
      </c>
    </row>
    <row r="294" spans="1:28" ht="14.4" x14ac:dyDescent="0.3">
      <c r="A294" s="4"/>
      <c r="B294" s="4"/>
      <c r="C294" s="4">
        <v>293</v>
      </c>
      <c r="D294" s="4"/>
      <c r="E294" s="4">
        <v>0</v>
      </c>
      <c r="F294" s="4">
        <v>293</v>
      </c>
      <c r="G294" s="4"/>
      <c r="H294" s="4"/>
      <c r="I294" s="4">
        <v>293</v>
      </c>
      <c r="J294" s="4"/>
      <c r="K294" s="4">
        <v>0</v>
      </c>
      <c r="L294" s="4">
        <v>293</v>
      </c>
      <c r="M294" s="4"/>
      <c r="O294" s="4">
        <v>293</v>
      </c>
      <c r="Q294" s="3">
        <v>0</v>
      </c>
      <c r="R294" s="3">
        <v>293</v>
      </c>
      <c r="T294"/>
      <c r="U294" s="127">
        <v>293</v>
      </c>
      <c r="V294"/>
      <c r="W294"/>
      <c r="X294"/>
      <c r="Y294"/>
      <c r="AB294" s="127">
        <v>293</v>
      </c>
    </row>
    <row r="295" spans="1:28" ht="14.4" x14ac:dyDescent="0.3">
      <c r="A295" s="4"/>
      <c r="B295" s="4"/>
      <c r="C295" s="4">
        <v>294</v>
      </c>
      <c r="D295" s="4"/>
      <c r="E295" s="4">
        <v>0</v>
      </c>
      <c r="F295" s="4">
        <v>294</v>
      </c>
      <c r="G295" s="4"/>
      <c r="H295" s="4"/>
      <c r="I295" s="4">
        <v>294</v>
      </c>
      <c r="J295" s="4"/>
      <c r="K295" s="4">
        <v>0</v>
      </c>
      <c r="L295" s="4">
        <v>294</v>
      </c>
      <c r="M295" s="4"/>
      <c r="O295" s="4">
        <v>294</v>
      </c>
      <c r="Q295" s="3">
        <v>0</v>
      </c>
      <c r="R295" s="3">
        <v>294</v>
      </c>
      <c r="T295"/>
      <c r="U295" s="127">
        <v>294</v>
      </c>
      <c r="V295"/>
      <c r="W295"/>
      <c r="X295"/>
      <c r="Y295"/>
      <c r="AB295" s="127">
        <v>294</v>
      </c>
    </row>
    <row r="296" spans="1:28" ht="14.4" x14ac:dyDescent="0.3">
      <c r="A296" s="4"/>
      <c r="B296" s="4"/>
      <c r="C296" s="4">
        <v>295</v>
      </c>
      <c r="D296" s="4"/>
      <c r="E296" s="4">
        <v>0</v>
      </c>
      <c r="F296" s="4">
        <v>295</v>
      </c>
      <c r="G296" s="4"/>
      <c r="H296" s="4"/>
      <c r="I296" s="4">
        <v>295</v>
      </c>
      <c r="J296" s="4"/>
      <c r="K296" s="4">
        <v>0</v>
      </c>
      <c r="L296" s="4">
        <v>295</v>
      </c>
      <c r="M296" s="4"/>
      <c r="O296" s="4">
        <v>295</v>
      </c>
      <c r="Q296" s="3">
        <v>0</v>
      </c>
      <c r="R296" s="3">
        <v>295</v>
      </c>
      <c r="T296"/>
      <c r="U296" s="127">
        <v>295</v>
      </c>
      <c r="V296"/>
      <c r="W296"/>
      <c r="X296"/>
      <c r="Y296"/>
      <c r="AB296" s="127">
        <v>295</v>
      </c>
    </row>
    <row r="297" spans="1:28" ht="14.4" x14ac:dyDescent="0.3">
      <c r="A297" s="4"/>
      <c r="B297" s="4"/>
      <c r="C297" s="4">
        <v>296</v>
      </c>
      <c r="D297" s="4"/>
      <c r="E297" s="4">
        <v>0</v>
      </c>
      <c r="F297" s="4">
        <v>296</v>
      </c>
      <c r="G297" s="4"/>
      <c r="H297" s="4"/>
      <c r="I297" s="4">
        <v>296</v>
      </c>
      <c r="J297" s="4"/>
      <c r="K297" s="4">
        <v>0</v>
      </c>
      <c r="L297" s="4">
        <v>296</v>
      </c>
      <c r="M297" s="4"/>
      <c r="O297" s="4">
        <v>296</v>
      </c>
      <c r="Q297" s="3">
        <v>0</v>
      </c>
      <c r="R297" s="3">
        <v>296</v>
      </c>
      <c r="T297"/>
      <c r="U297" s="127">
        <v>296</v>
      </c>
      <c r="V297"/>
      <c r="W297"/>
      <c r="X297"/>
      <c r="Y297"/>
      <c r="AB297" s="127">
        <v>296</v>
      </c>
    </row>
    <row r="298" spans="1:28" ht="14.4" x14ac:dyDescent="0.3">
      <c r="A298" s="4"/>
      <c r="B298" s="4"/>
      <c r="C298" s="4">
        <v>297</v>
      </c>
      <c r="D298" s="4"/>
      <c r="E298" s="4">
        <v>0</v>
      </c>
      <c r="F298" s="4">
        <v>297</v>
      </c>
      <c r="G298" s="4"/>
      <c r="H298" s="4"/>
      <c r="I298" s="4">
        <v>297</v>
      </c>
      <c r="J298" s="4"/>
      <c r="K298" s="4">
        <v>0</v>
      </c>
      <c r="L298" s="4">
        <v>297</v>
      </c>
      <c r="M298" s="4"/>
      <c r="O298" s="4">
        <v>297</v>
      </c>
      <c r="Q298" s="3">
        <v>0</v>
      </c>
      <c r="R298" s="3">
        <v>297</v>
      </c>
      <c r="T298"/>
      <c r="U298" s="127">
        <v>297</v>
      </c>
      <c r="V298"/>
      <c r="W298"/>
      <c r="X298"/>
      <c r="Y298"/>
      <c r="AB298" s="127">
        <v>297</v>
      </c>
    </row>
    <row r="299" spans="1:28" ht="14.4" x14ac:dyDescent="0.3">
      <c r="A299" s="4"/>
      <c r="B299" s="4"/>
      <c r="C299" s="4">
        <v>298</v>
      </c>
      <c r="D299" s="4"/>
      <c r="E299" s="4">
        <v>0</v>
      </c>
      <c r="F299" s="4">
        <v>298</v>
      </c>
      <c r="G299" s="4"/>
      <c r="H299" s="4"/>
      <c r="I299" s="4">
        <v>298</v>
      </c>
      <c r="J299" s="4"/>
      <c r="K299" s="4">
        <v>0</v>
      </c>
      <c r="L299" s="4">
        <v>298</v>
      </c>
      <c r="M299" s="4"/>
      <c r="O299" s="4">
        <v>298</v>
      </c>
      <c r="Q299" s="3">
        <v>0</v>
      </c>
      <c r="R299" s="3">
        <v>298</v>
      </c>
      <c r="T299"/>
      <c r="U299" s="127">
        <v>298</v>
      </c>
      <c r="V299"/>
      <c r="W299"/>
      <c r="X299"/>
      <c r="Y299"/>
      <c r="AB299" s="127">
        <v>298</v>
      </c>
    </row>
    <row r="300" spans="1:28" ht="14.4" x14ac:dyDescent="0.3">
      <c r="A300" s="4"/>
      <c r="B300" s="4"/>
      <c r="C300" s="4">
        <v>299</v>
      </c>
      <c r="D300" s="4"/>
      <c r="E300" s="4">
        <v>0</v>
      </c>
      <c r="F300" s="4">
        <v>299</v>
      </c>
      <c r="G300" s="4"/>
      <c r="H300" s="4"/>
      <c r="I300" s="4">
        <v>299</v>
      </c>
      <c r="J300" s="4"/>
      <c r="K300" s="4">
        <v>0</v>
      </c>
      <c r="L300" s="4">
        <v>299</v>
      </c>
      <c r="M300" s="4"/>
      <c r="O300" s="4">
        <v>299</v>
      </c>
      <c r="Q300" s="3">
        <v>0</v>
      </c>
      <c r="R300" s="3">
        <v>299</v>
      </c>
      <c r="T300"/>
      <c r="U300" s="127">
        <v>299</v>
      </c>
      <c r="V300"/>
      <c r="W300"/>
      <c r="X300"/>
      <c r="Y300"/>
      <c r="AB300" s="127">
        <v>299</v>
      </c>
    </row>
    <row r="301" spans="1:28" ht="14.4" x14ac:dyDescent="0.3">
      <c r="A301" s="4"/>
      <c r="B301" s="4"/>
      <c r="C301" s="4">
        <v>300</v>
      </c>
      <c r="D301" s="4"/>
      <c r="E301" s="4">
        <v>0</v>
      </c>
      <c r="F301" s="4">
        <v>300</v>
      </c>
      <c r="G301" s="4"/>
      <c r="H301" s="4"/>
      <c r="I301" s="4">
        <v>300</v>
      </c>
      <c r="J301" s="4"/>
      <c r="K301" s="4">
        <v>0</v>
      </c>
      <c r="L301" s="4">
        <v>300</v>
      </c>
      <c r="M301" s="4"/>
      <c r="O301" s="4">
        <v>300</v>
      </c>
      <c r="Q301" s="3">
        <v>0</v>
      </c>
      <c r="R301" s="3">
        <v>300</v>
      </c>
      <c r="T301"/>
      <c r="U301" s="127">
        <v>300</v>
      </c>
      <c r="V301"/>
      <c r="W301"/>
      <c r="X301"/>
      <c r="Y301"/>
      <c r="AB301" s="127">
        <v>300</v>
      </c>
    </row>
    <row r="302" spans="1:28" ht="14.4" x14ac:dyDescent="0.3">
      <c r="A302" s="4"/>
      <c r="B302" s="4"/>
      <c r="C302" s="4">
        <v>301</v>
      </c>
      <c r="D302" s="4"/>
      <c r="E302" s="4">
        <v>0</v>
      </c>
      <c r="F302" s="4">
        <v>301</v>
      </c>
      <c r="G302" s="4"/>
      <c r="H302" s="4"/>
      <c r="I302" s="4">
        <v>301</v>
      </c>
      <c r="J302" s="4"/>
      <c r="K302" s="4">
        <v>0</v>
      </c>
      <c r="L302" s="4">
        <v>301</v>
      </c>
      <c r="M302" s="4"/>
      <c r="O302" s="4">
        <v>301</v>
      </c>
      <c r="Q302" s="3">
        <v>0</v>
      </c>
      <c r="R302" s="3">
        <v>301</v>
      </c>
      <c r="T302"/>
      <c r="U302" s="127">
        <v>301</v>
      </c>
      <c r="V302"/>
      <c r="W302"/>
      <c r="X302"/>
      <c r="Y302"/>
      <c r="AB302" s="127">
        <v>301</v>
      </c>
    </row>
    <row r="303" spans="1:28" ht="14.4" x14ac:dyDescent="0.3">
      <c r="A303" s="4"/>
      <c r="B303" s="4"/>
      <c r="C303" s="4">
        <v>302</v>
      </c>
      <c r="D303" s="4"/>
      <c r="E303" s="4">
        <v>0</v>
      </c>
      <c r="F303" s="4">
        <v>302</v>
      </c>
      <c r="G303" s="4"/>
      <c r="H303" s="4"/>
      <c r="I303" s="4">
        <v>302</v>
      </c>
      <c r="J303" s="4"/>
      <c r="K303" s="4">
        <v>0</v>
      </c>
      <c r="L303" s="4">
        <v>302</v>
      </c>
      <c r="M303" s="4"/>
      <c r="O303" s="4">
        <v>302</v>
      </c>
      <c r="Q303" s="3">
        <v>0</v>
      </c>
      <c r="R303" s="3">
        <v>302</v>
      </c>
      <c r="T303"/>
      <c r="U303" s="127">
        <v>302</v>
      </c>
      <c r="V303"/>
      <c r="W303"/>
      <c r="X303"/>
      <c r="Y303"/>
      <c r="AB303" s="127">
        <v>302</v>
      </c>
    </row>
    <row r="304" spans="1:28" ht="14.4" x14ac:dyDescent="0.3">
      <c r="A304" s="4"/>
      <c r="B304" s="4"/>
      <c r="C304" s="4">
        <v>303</v>
      </c>
      <c r="D304" s="4"/>
      <c r="E304" s="4">
        <v>0</v>
      </c>
      <c r="F304" s="4">
        <v>303</v>
      </c>
      <c r="G304" s="4"/>
      <c r="H304" s="4"/>
      <c r="I304" s="4">
        <v>303</v>
      </c>
      <c r="J304" s="4"/>
      <c r="K304" s="4">
        <v>0</v>
      </c>
      <c r="L304" s="4">
        <v>303</v>
      </c>
      <c r="M304" s="4"/>
      <c r="O304" s="4">
        <v>303</v>
      </c>
      <c r="Q304" s="3">
        <v>0</v>
      </c>
      <c r="R304" s="3">
        <v>303</v>
      </c>
      <c r="T304"/>
      <c r="U304" s="127">
        <v>303</v>
      </c>
      <c r="V304"/>
      <c r="W304"/>
      <c r="X304"/>
      <c r="Y304"/>
      <c r="AB304" s="127">
        <v>303</v>
      </c>
    </row>
    <row r="305" spans="1:28" ht="14.4" x14ac:dyDescent="0.3">
      <c r="A305" s="4"/>
      <c r="B305" s="4"/>
      <c r="C305" s="4">
        <v>304</v>
      </c>
      <c r="D305" s="4"/>
      <c r="E305" s="4">
        <v>0</v>
      </c>
      <c r="F305" s="4">
        <v>304</v>
      </c>
      <c r="G305" s="4"/>
      <c r="H305" s="4"/>
      <c r="I305" s="4">
        <v>304</v>
      </c>
      <c r="J305" s="4"/>
      <c r="K305" s="4">
        <v>0</v>
      </c>
      <c r="L305" s="4">
        <v>304</v>
      </c>
      <c r="M305" s="4"/>
      <c r="O305" s="4">
        <v>304</v>
      </c>
      <c r="Q305" s="3">
        <v>0</v>
      </c>
      <c r="R305" s="3">
        <v>304</v>
      </c>
      <c r="T305"/>
      <c r="U305" s="127">
        <v>304</v>
      </c>
      <c r="V305"/>
      <c r="W305"/>
      <c r="X305"/>
      <c r="Y305"/>
      <c r="AB305" s="127">
        <v>304</v>
      </c>
    </row>
    <row r="306" spans="1:28" ht="14.4" x14ac:dyDescent="0.3">
      <c r="A306" s="4"/>
      <c r="B306" s="4"/>
      <c r="C306" s="4">
        <v>305</v>
      </c>
      <c r="D306" s="4"/>
      <c r="E306" s="4">
        <v>0</v>
      </c>
      <c r="F306" s="4">
        <v>305</v>
      </c>
      <c r="G306" s="4"/>
      <c r="H306" s="4"/>
      <c r="I306" s="4">
        <v>305</v>
      </c>
      <c r="J306" s="4"/>
      <c r="K306" s="4">
        <v>0</v>
      </c>
      <c r="L306" s="4">
        <v>305</v>
      </c>
      <c r="M306" s="4"/>
      <c r="O306" s="4">
        <v>305</v>
      </c>
      <c r="Q306" s="3">
        <v>0</v>
      </c>
      <c r="R306" s="3">
        <v>305</v>
      </c>
      <c r="T306"/>
      <c r="U306" s="127">
        <v>305</v>
      </c>
      <c r="V306"/>
      <c r="W306"/>
      <c r="X306"/>
      <c r="Y306"/>
      <c r="AB306" s="127">
        <v>305</v>
      </c>
    </row>
    <row r="307" spans="1:28" ht="14.4" x14ac:dyDescent="0.3">
      <c r="A307" s="4"/>
      <c r="B307" s="4"/>
      <c r="C307" s="4">
        <v>306</v>
      </c>
      <c r="D307" s="4"/>
      <c r="E307" s="4">
        <v>0</v>
      </c>
      <c r="F307" s="4">
        <v>306</v>
      </c>
      <c r="G307" s="4"/>
      <c r="H307" s="4"/>
      <c r="I307" s="4">
        <v>306</v>
      </c>
      <c r="J307" s="4"/>
      <c r="K307" s="4">
        <v>0</v>
      </c>
      <c r="L307" s="4">
        <v>306</v>
      </c>
      <c r="M307" s="4"/>
      <c r="O307" s="4">
        <v>306</v>
      </c>
      <c r="Q307" s="3">
        <v>0</v>
      </c>
      <c r="R307" s="3">
        <v>306</v>
      </c>
      <c r="T307"/>
      <c r="U307" s="127">
        <v>306</v>
      </c>
      <c r="V307"/>
      <c r="W307"/>
      <c r="X307"/>
      <c r="Y307"/>
      <c r="AB307" s="127">
        <v>306</v>
      </c>
    </row>
    <row r="308" spans="1:28" ht="14.4" x14ac:dyDescent="0.3">
      <c r="A308" s="4"/>
      <c r="B308" s="4"/>
      <c r="C308" s="4">
        <v>307</v>
      </c>
      <c r="D308" s="4"/>
      <c r="E308" s="4">
        <v>0</v>
      </c>
      <c r="F308" s="4">
        <v>307</v>
      </c>
      <c r="G308" s="4"/>
      <c r="H308" s="4"/>
      <c r="I308" s="4">
        <v>307</v>
      </c>
      <c r="J308" s="4"/>
      <c r="K308" s="4">
        <v>0</v>
      </c>
      <c r="L308" s="4">
        <v>307</v>
      </c>
      <c r="M308" s="4"/>
      <c r="O308" s="4">
        <v>307</v>
      </c>
      <c r="Q308" s="3">
        <v>0</v>
      </c>
      <c r="R308" s="3">
        <v>307</v>
      </c>
      <c r="T308"/>
      <c r="U308" s="127">
        <v>307</v>
      </c>
      <c r="V308"/>
      <c r="W308"/>
      <c r="X308"/>
      <c r="Y308"/>
      <c r="AB308" s="127">
        <v>307</v>
      </c>
    </row>
    <row r="309" spans="1:28" ht="14.4" x14ac:dyDescent="0.3">
      <c r="A309" s="4"/>
      <c r="B309" s="4"/>
      <c r="C309" s="4">
        <v>308</v>
      </c>
      <c r="D309" s="4"/>
      <c r="E309" s="4">
        <v>0</v>
      </c>
      <c r="F309" s="4">
        <v>308</v>
      </c>
      <c r="G309" s="4"/>
      <c r="H309" s="4"/>
      <c r="I309" s="4">
        <v>308</v>
      </c>
      <c r="J309" s="4"/>
      <c r="K309" s="4">
        <v>0</v>
      </c>
      <c r="L309" s="4">
        <v>308</v>
      </c>
      <c r="M309" s="4"/>
      <c r="O309" s="4">
        <v>308</v>
      </c>
      <c r="Q309" s="3">
        <v>0</v>
      </c>
      <c r="R309" s="3">
        <v>308</v>
      </c>
      <c r="T309"/>
      <c r="U309" s="127">
        <v>308</v>
      </c>
      <c r="V309"/>
      <c r="W309"/>
      <c r="X309"/>
      <c r="Y309"/>
      <c r="AB309" s="127">
        <v>308</v>
      </c>
    </row>
    <row r="310" spans="1:28" ht="14.4" x14ac:dyDescent="0.3">
      <c r="A310" s="4"/>
      <c r="B310" s="4"/>
      <c r="C310" s="4">
        <v>309</v>
      </c>
      <c r="D310" s="4"/>
      <c r="E310" s="4">
        <v>0</v>
      </c>
      <c r="F310" s="4">
        <v>309</v>
      </c>
      <c r="G310" s="4"/>
      <c r="H310" s="4"/>
      <c r="I310" s="4">
        <v>309</v>
      </c>
      <c r="J310" s="4"/>
      <c r="K310" s="4">
        <v>0</v>
      </c>
      <c r="L310" s="4">
        <v>309</v>
      </c>
      <c r="M310" s="4"/>
      <c r="O310" s="4">
        <v>309</v>
      </c>
      <c r="Q310" s="3">
        <v>0</v>
      </c>
      <c r="R310" s="3">
        <v>309</v>
      </c>
      <c r="T310"/>
      <c r="U310" s="127">
        <v>309</v>
      </c>
      <c r="V310"/>
      <c r="W310"/>
      <c r="X310"/>
      <c r="Y310"/>
      <c r="AB310" s="127">
        <v>309</v>
      </c>
    </row>
    <row r="311" spans="1:28" ht="14.4" x14ac:dyDescent="0.3">
      <c r="A311" s="4"/>
      <c r="B311" s="4"/>
      <c r="C311" s="4">
        <v>310</v>
      </c>
      <c r="D311" s="4"/>
      <c r="E311" s="4">
        <v>0</v>
      </c>
      <c r="F311" s="4">
        <v>310</v>
      </c>
      <c r="G311" s="4"/>
      <c r="H311" s="4"/>
      <c r="I311" s="4">
        <v>310</v>
      </c>
      <c r="J311" s="4"/>
      <c r="K311" s="4">
        <v>0</v>
      </c>
      <c r="L311" s="4">
        <v>310</v>
      </c>
      <c r="M311" s="4"/>
      <c r="O311" s="4">
        <v>310</v>
      </c>
      <c r="Q311" s="3">
        <v>0</v>
      </c>
      <c r="R311" s="3">
        <v>310</v>
      </c>
      <c r="T311"/>
      <c r="U311" s="127">
        <v>310</v>
      </c>
      <c r="V311"/>
      <c r="W311"/>
      <c r="X311"/>
      <c r="Y311"/>
      <c r="AB311" s="127">
        <v>310</v>
      </c>
    </row>
    <row r="312" spans="1:28" ht="14.4" x14ac:dyDescent="0.3">
      <c r="A312" s="4"/>
      <c r="B312" s="4"/>
      <c r="C312" s="4">
        <v>311</v>
      </c>
      <c r="D312" s="4"/>
      <c r="E312" s="4">
        <v>0</v>
      </c>
      <c r="F312" s="4">
        <v>311</v>
      </c>
      <c r="G312" s="4"/>
      <c r="H312" s="4"/>
      <c r="I312" s="4">
        <v>311</v>
      </c>
      <c r="J312" s="4"/>
      <c r="K312" s="4">
        <v>0</v>
      </c>
      <c r="L312" s="4">
        <v>311</v>
      </c>
      <c r="M312" s="4"/>
      <c r="O312" s="4">
        <v>311</v>
      </c>
      <c r="Q312" s="3">
        <v>0</v>
      </c>
      <c r="R312" s="3">
        <v>311</v>
      </c>
      <c r="T312"/>
      <c r="U312" s="127">
        <v>311</v>
      </c>
      <c r="V312"/>
      <c r="W312"/>
      <c r="X312"/>
      <c r="Y312"/>
      <c r="AB312" s="127">
        <v>311</v>
      </c>
    </row>
    <row r="313" spans="1:28" ht="14.4" x14ac:dyDescent="0.3">
      <c r="A313" s="4"/>
      <c r="B313" s="4"/>
      <c r="C313" s="4">
        <v>312</v>
      </c>
      <c r="D313" s="4"/>
      <c r="E313" s="4">
        <v>0</v>
      </c>
      <c r="F313" s="4">
        <v>312</v>
      </c>
      <c r="G313" s="4"/>
      <c r="H313" s="4"/>
      <c r="I313" s="4">
        <v>312</v>
      </c>
      <c r="J313" s="4"/>
      <c r="K313" s="4">
        <v>0</v>
      </c>
      <c r="L313" s="4">
        <v>312</v>
      </c>
      <c r="M313" s="4"/>
      <c r="O313" s="4">
        <v>312</v>
      </c>
      <c r="Q313" s="3">
        <v>0</v>
      </c>
      <c r="R313" s="3">
        <v>312</v>
      </c>
      <c r="T313"/>
      <c r="U313" s="127">
        <v>312</v>
      </c>
      <c r="V313"/>
      <c r="W313"/>
      <c r="X313"/>
      <c r="Y313"/>
      <c r="AB313" s="127">
        <v>312</v>
      </c>
    </row>
    <row r="314" spans="1:28" ht="14.4" x14ac:dyDescent="0.3">
      <c r="A314" s="4"/>
      <c r="B314" s="4"/>
      <c r="C314" s="4">
        <v>313</v>
      </c>
      <c r="D314" s="4"/>
      <c r="E314" s="4">
        <v>0</v>
      </c>
      <c r="F314" s="4">
        <v>313</v>
      </c>
      <c r="G314" s="4"/>
      <c r="H314" s="4"/>
      <c r="I314" s="4">
        <v>313</v>
      </c>
      <c r="J314" s="4"/>
      <c r="K314" s="4">
        <v>0</v>
      </c>
      <c r="L314" s="4">
        <v>313</v>
      </c>
      <c r="M314" s="4"/>
      <c r="O314" s="4">
        <v>313</v>
      </c>
      <c r="Q314" s="3">
        <v>0</v>
      </c>
      <c r="R314" s="3">
        <v>313</v>
      </c>
      <c r="T314"/>
      <c r="U314" s="127">
        <v>313</v>
      </c>
      <c r="V314"/>
      <c r="W314"/>
      <c r="X314"/>
      <c r="Y314"/>
      <c r="AB314" s="127">
        <v>313</v>
      </c>
    </row>
    <row r="315" spans="1:28" ht="14.4" x14ac:dyDescent="0.3">
      <c r="A315" s="4"/>
      <c r="B315" s="4"/>
      <c r="C315" s="4">
        <v>314</v>
      </c>
      <c r="D315" s="4"/>
      <c r="E315" s="4">
        <v>0</v>
      </c>
      <c r="F315" s="4">
        <v>314</v>
      </c>
      <c r="G315" s="4"/>
      <c r="H315" s="4"/>
      <c r="I315" s="4">
        <v>314</v>
      </c>
      <c r="J315" s="4"/>
      <c r="K315" s="4">
        <v>0</v>
      </c>
      <c r="L315" s="4">
        <v>314</v>
      </c>
      <c r="M315" s="4"/>
      <c r="O315" s="4">
        <v>314</v>
      </c>
      <c r="Q315" s="3">
        <v>0</v>
      </c>
      <c r="R315" s="3">
        <v>314</v>
      </c>
      <c r="T315"/>
      <c r="U315" s="127">
        <v>314</v>
      </c>
      <c r="V315"/>
      <c r="W315"/>
      <c r="X315"/>
      <c r="Y315"/>
      <c r="AB315" s="127">
        <v>314</v>
      </c>
    </row>
    <row r="316" spans="1:28" ht="14.4" x14ac:dyDescent="0.3">
      <c r="A316" s="4"/>
      <c r="B316" s="4"/>
      <c r="C316" s="4">
        <v>315</v>
      </c>
      <c r="D316" s="4"/>
      <c r="E316" s="4">
        <v>0</v>
      </c>
      <c r="F316" s="4">
        <v>315</v>
      </c>
      <c r="G316" s="4"/>
      <c r="H316" s="4"/>
      <c r="I316" s="4">
        <v>315</v>
      </c>
      <c r="J316" s="4"/>
      <c r="K316" s="4">
        <v>0</v>
      </c>
      <c r="L316" s="4">
        <v>315</v>
      </c>
      <c r="M316" s="4"/>
      <c r="O316" s="4">
        <v>315</v>
      </c>
      <c r="Q316" s="3">
        <v>0</v>
      </c>
      <c r="R316" s="3">
        <v>315</v>
      </c>
      <c r="T316"/>
      <c r="U316" s="127">
        <v>315</v>
      </c>
      <c r="V316"/>
      <c r="W316"/>
      <c r="X316"/>
      <c r="Y316"/>
      <c r="AB316" s="127">
        <v>315</v>
      </c>
    </row>
    <row r="317" spans="1:28" ht="14.4" x14ac:dyDescent="0.3">
      <c r="A317" s="4"/>
      <c r="B317" s="4"/>
      <c r="C317" s="4">
        <v>316</v>
      </c>
      <c r="D317" s="4"/>
      <c r="E317" s="4">
        <v>0</v>
      </c>
      <c r="F317" s="4">
        <v>316</v>
      </c>
      <c r="G317" s="4"/>
      <c r="H317" s="4"/>
      <c r="I317" s="4">
        <v>316</v>
      </c>
      <c r="J317" s="4"/>
      <c r="K317" s="4">
        <v>0</v>
      </c>
      <c r="L317" s="4">
        <v>316</v>
      </c>
      <c r="M317" s="4"/>
      <c r="O317" s="4">
        <v>316</v>
      </c>
      <c r="Q317" s="3">
        <v>0</v>
      </c>
      <c r="R317" s="3">
        <v>316</v>
      </c>
      <c r="T317"/>
      <c r="U317" s="127">
        <v>316</v>
      </c>
      <c r="V317"/>
      <c r="W317"/>
      <c r="X317"/>
      <c r="Y317"/>
      <c r="AB317" s="127">
        <v>316</v>
      </c>
    </row>
    <row r="318" spans="1:28" ht="14.4" x14ac:dyDescent="0.3">
      <c r="A318" s="4"/>
      <c r="B318" s="4"/>
      <c r="C318" s="4">
        <v>317</v>
      </c>
      <c r="D318" s="4"/>
      <c r="E318" s="4">
        <v>0</v>
      </c>
      <c r="F318" s="4">
        <v>317</v>
      </c>
      <c r="G318" s="4"/>
      <c r="H318" s="4"/>
      <c r="I318" s="4">
        <v>317</v>
      </c>
      <c r="J318" s="4"/>
      <c r="K318" s="4">
        <v>0</v>
      </c>
      <c r="L318" s="4">
        <v>317</v>
      </c>
      <c r="M318" s="4"/>
      <c r="O318" s="4">
        <v>317</v>
      </c>
      <c r="Q318" s="3">
        <v>0</v>
      </c>
      <c r="R318" s="3">
        <v>317</v>
      </c>
      <c r="T318"/>
      <c r="U318" s="127">
        <v>317</v>
      </c>
      <c r="V318"/>
      <c r="W318"/>
      <c r="X318"/>
      <c r="Y318"/>
      <c r="AB318" s="127">
        <v>317</v>
      </c>
    </row>
    <row r="319" spans="1:28" ht="14.4" x14ac:dyDescent="0.3">
      <c r="A319" s="4"/>
      <c r="B319" s="4"/>
      <c r="C319" s="4">
        <v>318</v>
      </c>
      <c r="D319" s="4"/>
      <c r="E319" s="4">
        <v>0</v>
      </c>
      <c r="F319" s="4">
        <v>318</v>
      </c>
      <c r="G319" s="4"/>
      <c r="H319" s="4"/>
      <c r="I319" s="4">
        <v>318</v>
      </c>
      <c r="J319" s="4"/>
      <c r="K319" s="4">
        <v>0</v>
      </c>
      <c r="L319" s="4">
        <v>318</v>
      </c>
      <c r="M319" s="4"/>
      <c r="O319" s="4">
        <v>318</v>
      </c>
      <c r="Q319" s="3">
        <v>0</v>
      </c>
      <c r="R319" s="3">
        <v>318</v>
      </c>
      <c r="T319"/>
      <c r="U319" s="127">
        <v>318</v>
      </c>
      <c r="V319"/>
      <c r="W319"/>
      <c r="X319"/>
      <c r="Y319"/>
      <c r="AB319" s="127">
        <v>318</v>
      </c>
    </row>
    <row r="320" spans="1:28" ht="14.4" x14ac:dyDescent="0.3">
      <c r="A320" s="4"/>
      <c r="B320" s="4"/>
      <c r="C320" s="4">
        <v>319</v>
      </c>
      <c r="D320" s="4"/>
      <c r="E320" s="4">
        <v>0</v>
      </c>
      <c r="F320" s="4">
        <v>319</v>
      </c>
      <c r="G320" s="4"/>
      <c r="H320" s="4"/>
      <c r="I320" s="4">
        <v>319</v>
      </c>
      <c r="J320" s="4"/>
      <c r="K320" s="4">
        <v>0</v>
      </c>
      <c r="L320" s="4">
        <v>319</v>
      </c>
      <c r="M320" s="4"/>
      <c r="O320" s="4">
        <v>319</v>
      </c>
      <c r="Q320" s="3">
        <v>0</v>
      </c>
      <c r="R320" s="3">
        <v>319</v>
      </c>
      <c r="T320"/>
      <c r="U320" s="127">
        <v>319</v>
      </c>
      <c r="V320"/>
      <c r="W320"/>
      <c r="X320"/>
      <c r="Y320"/>
      <c r="AB320" s="127">
        <v>319</v>
      </c>
    </row>
    <row r="321" spans="1:28" ht="14.4" x14ac:dyDescent="0.3">
      <c r="A321" s="4"/>
      <c r="B321" s="4"/>
      <c r="C321" s="4">
        <v>320</v>
      </c>
      <c r="D321" s="4"/>
      <c r="E321" s="4">
        <v>0</v>
      </c>
      <c r="F321" s="4">
        <v>320</v>
      </c>
      <c r="G321" s="4"/>
      <c r="H321" s="4"/>
      <c r="I321" s="4">
        <v>320</v>
      </c>
      <c r="J321" s="4"/>
      <c r="K321" s="4">
        <v>0</v>
      </c>
      <c r="L321" s="4">
        <v>320</v>
      </c>
      <c r="M321" s="4"/>
      <c r="O321" s="4">
        <v>320</v>
      </c>
      <c r="Q321" s="3">
        <v>0</v>
      </c>
      <c r="R321" s="3">
        <v>320</v>
      </c>
      <c r="T321"/>
      <c r="U321" s="127">
        <v>320</v>
      </c>
      <c r="V321"/>
      <c r="W321"/>
      <c r="X321"/>
      <c r="Y321"/>
      <c r="AB321" s="127">
        <v>320</v>
      </c>
    </row>
    <row r="322" spans="1:28" ht="14.4" x14ac:dyDescent="0.3">
      <c r="A322" s="4"/>
      <c r="B322" s="4"/>
      <c r="C322" s="4">
        <v>321</v>
      </c>
      <c r="D322" s="4"/>
      <c r="E322" s="4">
        <v>0</v>
      </c>
      <c r="F322" s="4">
        <v>321</v>
      </c>
      <c r="G322" s="4"/>
      <c r="H322" s="4"/>
      <c r="I322" s="4">
        <v>321</v>
      </c>
      <c r="J322" s="4"/>
      <c r="K322" s="4">
        <v>0</v>
      </c>
      <c r="L322" s="4">
        <v>321</v>
      </c>
      <c r="M322" s="4"/>
      <c r="O322" s="4">
        <v>321</v>
      </c>
      <c r="Q322" s="3">
        <v>0</v>
      </c>
      <c r="R322" s="3">
        <v>321</v>
      </c>
      <c r="T322"/>
      <c r="U322" s="127">
        <v>321</v>
      </c>
      <c r="V322"/>
      <c r="W322"/>
      <c r="X322"/>
      <c r="Y322"/>
      <c r="AB322" s="127">
        <v>321</v>
      </c>
    </row>
    <row r="323" spans="1:28" ht="14.4" x14ac:dyDescent="0.3">
      <c r="A323" s="4"/>
      <c r="B323" s="4"/>
      <c r="C323" s="4">
        <v>322</v>
      </c>
      <c r="D323" s="4"/>
      <c r="E323" s="4">
        <v>0</v>
      </c>
      <c r="F323" s="4">
        <v>322</v>
      </c>
      <c r="G323" s="4"/>
      <c r="H323" s="4"/>
      <c r="I323" s="4">
        <v>322</v>
      </c>
      <c r="J323" s="4"/>
      <c r="K323" s="4">
        <v>0</v>
      </c>
      <c r="L323" s="4">
        <v>322</v>
      </c>
      <c r="M323" s="4"/>
      <c r="O323" s="4">
        <v>322</v>
      </c>
      <c r="Q323" s="3">
        <v>0</v>
      </c>
      <c r="R323" s="3">
        <v>322</v>
      </c>
      <c r="T323"/>
      <c r="U323" s="127">
        <v>322</v>
      </c>
      <c r="V323"/>
      <c r="W323"/>
      <c r="X323"/>
      <c r="Y323"/>
      <c r="AB323" s="127">
        <v>322</v>
      </c>
    </row>
    <row r="324" spans="1:28" ht="14.4" x14ac:dyDescent="0.3">
      <c r="A324" s="4"/>
      <c r="B324" s="4"/>
      <c r="C324" s="4">
        <v>323</v>
      </c>
      <c r="D324" s="4"/>
      <c r="E324" s="4">
        <v>0</v>
      </c>
      <c r="F324" s="4">
        <v>323</v>
      </c>
      <c r="G324" s="4"/>
      <c r="H324" s="4"/>
      <c r="I324" s="4">
        <v>323</v>
      </c>
      <c r="J324" s="4"/>
      <c r="K324" s="4">
        <v>0</v>
      </c>
      <c r="L324" s="4">
        <v>323</v>
      </c>
      <c r="M324" s="4"/>
      <c r="O324" s="4">
        <v>323</v>
      </c>
      <c r="Q324" s="3">
        <v>0</v>
      </c>
      <c r="R324" s="3">
        <v>323</v>
      </c>
      <c r="T324"/>
      <c r="U324" s="127">
        <v>323</v>
      </c>
      <c r="V324"/>
      <c r="W324"/>
      <c r="X324"/>
      <c r="Y324"/>
      <c r="AB324" s="127">
        <v>323</v>
      </c>
    </row>
    <row r="325" spans="1:28" ht="14.4" x14ac:dyDescent="0.3">
      <c r="A325" s="4"/>
      <c r="B325" s="4"/>
      <c r="C325" s="4">
        <v>324</v>
      </c>
      <c r="D325" s="4"/>
      <c r="E325" s="4">
        <v>0</v>
      </c>
      <c r="F325" s="4">
        <v>324</v>
      </c>
      <c r="G325" s="4"/>
      <c r="H325" s="4"/>
      <c r="I325" s="4">
        <v>324</v>
      </c>
      <c r="J325" s="4"/>
      <c r="K325" s="4">
        <v>0</v>
      </c>
      <c r="L325" s="4">
        <v>324</v>
      </c>
      <c r="M325" s="4"/>
      <c r="O325" s="4">
        <v>324</v>
      </c>
      <c r="Q325" s="3">
        <v>0</v>
      </c>
      <c r="R325" s="3">
        <v>324</v>
      </c>
      <c r="T325"/>
      <c r="U325" s="127">
        <v>324</v>
      </c>
      <c r="V325"/>
      <c r="W325"/>
      <c r="X325"/>
      <c r="Y325"/>
      <c r="AB325" s="127">
        <v>324</v>
      </c>
    </row>
    <row r="326" spans="1:28" ht="14.4" x14ac:dyDescent="0.3">
      <c r="A326" s="4"/>
      <c r="B326" s="4"/>
      <c r="C326" s="4">
        <v>325</v>
      </c>
      <c r="D326" s="4"/>
      <c r="E326" s="4">
        <v>0</v>
      </c>
      <c r="F326" s="4">
        <v>325</v>
      </c>
      <c r="G326" s="4"/>
      <c r="H326" s="4"/>
      <c r="I326" s="4">
        <v>325</v>
      </c>
      <c r="J326" s="4"/>
      <c r="K326" s="4">
        <v>0</v>
      </c>
      <c r="L326" s="4">
        <v>325</v>
      </c>
      <c r="M326" s="4"/>
      <c r="O326" s="4">
        <v>325</v>
      </c>
      <c r="Q326" s="3">
        <v>0</v>
      </c>
      <c r="R326" s="3">
        <v>325</v>
      </c>
      <c r="T326"/>
      <c r="U326" s="127">
        <v>325</v>
      </c>
      <c r="V326"/>
      <c r="W326"/>
      <c r="X326"/>
      <c r="Y326"/>
      <c r="AB326" s="127">
        <v>325</v>
      </c>
    </row>
    <row r="327" spans="1:28" ht="14.4" x14ac:dyDescent="0.3">
      <c r="A327" s="4"/>
      <c r="B327" s="4"/>
      <c r="C327" s="4">
        <v>326</v>
      </c>
      <c r="D327" s="4"/>
      <c r="E327" s="4">
        <v>0</v>
      </c>
      <c r="F327" s="4">
        <v>326</v>
      </c>
      <c r="G327" s="4"/>
      <c r="H327" s="4"/>
      <c r="I327" s="4">
        <v>326</v>
      </c>
      <c r="J327" s="4"/>
      <c r="K327" s="4">
        <v>0</v>
      </c>
      <c r="L327" s="4">
        <v>326</v>
      </c>
      <c r="M327" s="4"/>
      <c r="O327" s="4">
        <v>326</v>
      </c>
      <c r="Q327" s="3">
        <v>0</v>
      </c>
      <c r="R327" s="3">
        <v>326</v>
      </c>
      <c r="T327"/>
      <c r="U327" s="127">
        <v>326</v>
      </c>
      <c r="V327"/>
      <c r="W327"/>
      <c r="X327"/>
      <c r="Y327"/>
      <c r="AB327" s="127">
        <v>326</v>
      </c>
    </row>
    <row r="328" spans="1:28" ht="14.4" x14ac:dyDescent="0.3">
      <c r="A328" s="4"/>
      <c r="B328" s="4"/>
      <c r="C328" s="4">
        <v>327</v>
      </c>
      <c r="D328" s="4"/>
      <c r="E328" s="4">
        <v>0</v>
      </c>
      <c r="F328" s="4">
        <v>327</v>
      </c>
      <c r="G328" s="4"/>
      <c r="H328" s="4"/>
      <c r="I328" s="4">
        <v>327</v>
      </c>
      <c r="J328" s="4"/>
      <c r="K328" s="4">
        <v>0</v>
      </c>
      <c r="L328" s="4">
        <v>327</v>
      </c>
      <c r="M328" s="4"/>
      <c r="O328" s="4">
        <v>327</v>
      </c>
      <c r="Q328" s="3">
        <v>0</v>
      </c>
      <c r="R328" s="3">
        <v>327</v>
      </c>
      <c r="T328"/>
      <c r="U328" s="127">
        <v>327</v>
      </c>
      <c r="V328"/>
      <c r="W328"/>
      <c r="X328"/>
      <c r="Y328"/>
      <c r="AB328" s="127">
        <v>327</v>
      </c>
    </row>
    <row r="329" spans="1:28" ht="14.4" x14ac:dyDescent="0.3">
      <c r="A329" s="4"/>
      <c r="B329" s="4"/>
      <c r="C329" s="4">
        <v>328</v>
      </c>
      <c r="D329" s="4"/>
      <c r="E329" s="4">
        <v>0</v>
      </c>
      <c r="F329" s="4">
        <v>328</v>
      </c>
      <c r="G329" s="4"/>
      <c r="H329" s="4"/>
      <c r="I329" s="4">
        <v>328</v>
      </c>
      <c r="J329" s="4"/>
      <c r="K329" s="4">
        <v>0</v>
      </c>
      <c r="L329" s="4">
        <v>328</v>
      </c>
      <c r="M329" s="4"/>
      <c r="O329" s="4">
        <v>328</v>
      </c>
      <c r="Q329" s="3">
        <v>0</v>
      </c>
      <c r="R329" s="3">
        <v>328</v>
      </c>
      <c r="T329"/>
      <c r="U329" s="127">
        <v>328</v>
      </c>
      <c r="V329"/>
      <c r="W329"/>
      <c r="X329"/>
      <c r="Y329"/>
      <c r="AB329" s="127">
        <v>328</v>
      </c>
    </row>
    <row r="330" spans="1:28" ht="14.4" x14ac:dyDescent="0.3">
      <c r="A330" s="4"/>
      <c r="B330" s="4"/>
      <c r="C330" s="4">
        <v>329</v>
      </c>
      <c r="D330" s="4"/>
      <c r="E330" s="4">
        <v>0</v>
      </c>
      <c r="F330" s="4">
        <v>329</v>
      </c>
      <c r="G330" s="4"/>
      <c r="H330" s="4"/>
      <c r="I330" s="4">
        <v>329</v>
      </c>
      <c r="J330" s="4"/>
      <c r="K330" s="4">
        <v>0</v>
      </c>
      <c r="L330" s="4">
        <v>329</v>
      </c>
      <c r="M330" s="4"/>
      <c r="O330" s="4">
        <v>329</v>
      </c>
      <c r="Q330" s="3">
        <v>0</v>
      </c>
      <c r="R330" s="3">
        <v>329</v>
      </c>
      <c r="T330"/>
      <c r="U330" s="127">
        <v>329</v>
      </c>
      <c r="V330"/>
      <c r="W330"/>
      <c r="X330"/>
      <c r="Y330"/>
      <c r="AB330" s="127">
        <v>329</v>
      </c>
    </row>
    <row r="331" spans="1:28" ht="14.4" x14ac:dyDescent="0.3">
      <c r="A331" s="4"/>
      <c r="B331" s="4"/>
      <c r="C331" s="4">
        <v>330</v>
      </c>
      <c r="D331" s="4"/>
      <c r="E331" s="4">
        <v>0</v>
      </c>
      <c r="F331" s="4">
        <v>330</v>
      </c>
      <c r="G331" s="4"/>
      <c r="H331" s="4"/>
      <c r="I331" s="4">
        <v>330</v>
      </c>
      <c r="J331" s="4"/>
      <c r="K331" s="4">
        <v>0</v>
      </c>
      <c r="L331" s="4">
        <v>330</v>
      </c>
      <c r="M331" s="4"/>
      <c r="O331" s="4">
        <v>330</v>
      </c>
      <c r="Q331" s="3">
        <v>0</v>
      </c>
      <c r="R331" s="3">
        <v>330</v>
      </c>
      <c r="T331"/>
      <c r="U331" s="127">
        <v>330</v>
      </c>
      <c r="V331"/>
      <c r="W331"/>
      <c r="X331"/>
      <c r="Y331"/>
      <c r="AB331" s="127">
        <v>330</v>
      </c>
    </row>
    <row r="332" spans="1:28" ht="14.4" x14ac:dyDescent="0.3">
      <c r="A332" s="4"/>
      <c r="B332" s="4"/>
      <c r="C332" s="4">
        <v>331</v>
      </c>
      <c r="D332" s="4"/>
      <c r="E332" s="4">
        <v>0</v>
      </c>
      <c r="F332" s="4">
        <v>331</v>
      </c>
      <c r="G332" s="4"/>
      <c r="H332" s="4"/>
      <c r="I332" s="4">
        <v>331</v>
      </c>
      <c r="J332" s="4"/>
      <c r="K332" s="4">
        <v>0</v>
      </c>
      <c r="L332" s="4">
        <v>331</v>
      </c>
      <c r="M332" s="4"/>
      <c r="O332" s="4">
        <v>331</v>
      </c>
      <c r="Q332" s="3">
        <v>0</v>
      </c>
      <c r="R332" s="3">
        <v>331</v>
      </c>
      <c r="T332"/>
      <c r="U332" s="127">
        <v>331</v>
      </c>
      <c r="V332"/>
      <c r="W332"/>
      <c r="X332"/>
      <c r="Y332"/>
      <c r="AB332" s="127">
        <v>331</v>
      </c>
    </row>
    <row r="333" spans="1:28" ht="14.4" x14ac:dyDescent="0.3">
      <c r="A333" s="4"/>
      <c r="B333" s="4"/>
      <c r="C333" s="4">
        <v>332</v>
      </c>
      <c r="D333" s="4"/>
      <c r="E333" s="4">
        <v>0</v>
      </c>
      <c r="F333" s="4">
        <v>332</v>
      </c>
      <c r="G333" s="4"/>
      <c r="H333" s="4"/>
      <c r="I333" s="4">
        <v>332</v>
      </c>
      <c r="J333" s="4"/>
      <c r="K333" s="4">
        <v>0</v>
      </c>
      <c r="L333" s="4">
        <v>332</v>
      </c>
      <c r="M333" s="4"/>
      <c r="O333" s="4">
        <v>332</v>
      </c>
      <c r="Q333" s="3">
        <v>0</v>
      </c>
      <c r="R333" s="3">
        <v>332</v>
      </c>
      <c r="T333"/>
      <c r="U333" s="127">
        <v>332</v>
      </c>
      <c r="V333"/>
      <c r="W333"/>
      <c r="X333"/>
      <c r="Y333"/>
      <c r="AB333" s="127">
        <v>332</v>
      </c>
    </row>
    <row r="334" spans="1:28" ht="14.4" x14ac:dyDescent="0.3">
      <c r="A334" s="4"/>
      <c r="B334" s="4"/>
      <c r="C334" s="4">
        <v>333</v>
      </c>
      <c r="D334" s="4"/>
      <c r="E334" s="4">
        <v>0</v>
      </c>
      <c r="F334" s="4">
        <v>333</v>
      </c>
      <c r="G334" s="4"/>
      <c r="H334" s="4"/>
      <c r="I334" s="4">
        <v>333</v>
      </c>
      <c r="J334" s="4"/>
      <c r="K334" s="4">
        <v>0</v>
      </c>
      <c r="L334" s="4">
        <v>333</v>
      </c>
      <c r="M334" s="4"/>
      <c r="O334" s="4">
        <v>333</v>
      </c>
      <c r="Q334" s="3">
        <v>0</v>
      </c>
      <c r="R334" s="3">
        <v>333</v>
      </c>
      <c r="T334"/>
      <c r="U334" s="127">
        <v>333</v>
      </c>
      <c r="V334"/>
      <c r="W334"/>
      <c r="X334"/>
      <c r="Y334"/>
      <c r="AB334" s="127">
        <v>333</v>
      </c>
    </row>
    <row r="335" spans="1:28" ht="14.4" x14ac:dyDescent="0.3">
      <c r="A335" s="4"/>
      <c r="B335" s="4"/>
      <c r="C335" s="4">
        <v>334</v>
      </c>
      <c r="D335" s="4"/>
      <c r="E335" s="4">
        <v>0</v>
      </c>
      <c r="F335" s="4">
        <v>334</v>
      </c>
      <c r="G335" s="4"/>
      <c r="H335" s="4"/>
      <c r="I335" s="4">
        <v>334</v>
      </c>
      <c r="J335" s="4"/>
      <c r="K335" s="4">
        <v>0</v>
      </c>
      <c r="L335" s="4">
        <v>334</v>
      </c>
      <c r="M335" s="4"/>
      <c r="O335" s="4">
        <v>334</v>
      </c>
      <c r="Q335" s="3">
        <v>0</v>
      </c>
      <c r="R335" s="3">
        <v>334</v>
      </c>
      <c r="T335"/>
      <c r="U335" s="127">
        <v>334</v>
      </c>
      <c r="V335"/>
      <c r="W335"/>
      <c r="X335"/>
      <c r="Y335"/>
      <c r="AB335" s="127">
        <v>334</v>
      </c>
    </row>
    <row r="336" spans="1:28" ht="14.4" x14ac:dyDescent="0.3">
      <c r="A336" s="4"/>
      <c r="B336" s="4"/>
      <c r="C336" s="4">
        <v>335</v>
      </c>
      <c r="D336" s="4"/>
      <c r="E336" s="4">
        <v>0</v>
      </c>
      <c r="F336" s="4">
        <v>335</v>
      </c>
      <c r="G336" s="4"/>
      <c r="H336" s="4"/>
      <c r="I336" s="4">
        <v>335</v>
      </c>
      <c r="J336" s="4"/>
      <c r="K336" s="4">
        <v>0</v>
      </c>
      <c r="L336" s="4">
        <v>335</v>
      </c>
      <c r="M336" s="4"/>
      <c r="O336" s="4">
        <v>335</v>
      </c>
      <c r="Q336" s="3">
        <v>0</v>
      </c>
      <c r="R336" s="3">
        <v>335</v>
      </c>
      <c r="T336"/>
      <c r="U336" s="127">
        <v>335</v>
      </c>
      <c r="V336"/>
      <c r="W336"/>
      <c r="X336"/>
      <c r="Y336"/>
      <c r="AB336" s="127">
        <v>335</v>
      </c>
    </row>
    <row r="337" spans="1:28" ht="14.4" x14ac:dyDescent="0.3">
      <c r="A337" s="4"/>
      <c r="B337" s="4"/>
      <c r="C337" s="4">
        <v>336</v>
      </c>
      <c r="D337" s="4"/>
      <c r="E337" s="4">
        <v>0</v>
      </c>
      <c r="F337" s="4">
        <v>336</v>
      </c>
      <c r="G337" s="4"/>
      <c r="H337" s="4"/>
      <c r="I337" s="4">
        <v>336</v>
      </c>
      <c r="J337" s="4"/>
      <c r="K337" s="4">
        <v>0</v>
      </c>
      <c r="L337" s="4">
        <v>336</v>
      </c>
      <c r="M337" s="4"/>
      <c r="O337" s="4">
        <v>336</v>
      </c>
      <c r="Q337" s="3">
        <v>0</v>
      </c>
      <c r="R337" s="3">
        <v>336</v>
      </c>
      <c r="T337"/>
      <c r="U337" s="127">
        <v>336</v>
      </c>
      <c r="V337"/>
      <c r="W337"/>
      <c r="X337"/>
      <c r="Y337"/>
      <c r="AB337" s="127">
        <v>336</v>
      </c>
    </row>
    <row r="338" spans="1:28" ht="14.4" x14ac:dyDescent="0.3">
      <c r="A338" s="4"/>
      <c r="B338" s="4"/>
      <c r="C338" s="4">
        <v>337</v>
      </c>
      <c r="D338" s="4"/>
      <c r="E338" s="4">
        <v>0</v>
      </c>
      <c r="F338" s="4">
        <v>337</v>
      </c>
      <c r="G338" s="4"/>
      <c r="H338" s="4"/>
      <c r="I338" s="4">
        <v>337</v>
      </c>
      <c r="J338" s="4"/>
      <c r="K338" s="4">
        <v>0</v>
      </c>
      <c r="L338" s="4">
        <v>337</v>
      </c>
      <c r="M338" s="4"/>
      <c r="O338" s="4">
        <v>337</v>
      </c>
      <c r="Q338" s="3">
        <v>0</v>
      </c>
      <c r="R338" s="3">
        <v>337</v>
      </c>
      <c r="T338"/>
      <c r="U338" s="127">
        <v>337</v>
      </c>
      <c r="V338"/>
      <c r="W338"/>
      <c r="X338"/>
      <c r="Y338"/>
      <c r="AB338" s="127">
        <v>337</v>
      </c>
    </row>
    <row r="339" spans="1:28" ht="14.4" x14ac:dyDescent="0.3">
      <c r="A339" s="4"/>
      <c r="B339" s="4"/>
      <c r="C339" s="4">
        <v>338</v>
      </c>
      <c r="D339" s="4"/>
      <c r="E339" s="4">
        <v>0</v>
      </c>
      <c r="F339" s="4">
        <v>338</v>
      </c>
      <c r="G339" s="4"/>
      <c r="H339" s="4"/>
      <c r="I339" s="4">
        <v>338</v>
      </c>
      <c r="J339" s="4"/>
      <c r="K339" s="4">
        <v>0</v>
      </c>
      <c r="L339" s="4">
        <v>338</v>
      </c>
      <c r="M339" s="4"/>
      <c r="O339" s="4">
        <v>338</v>
      </c>
      <c r="Q339" s="3">
        <v>0</v>
      </c>
      <c r="R339" s="3">
        <v>338</v>
      </c>
      <c r="T339"/>
      <c r="U339" s="127">
        <v>338</v>
      </c>
      <c r="V339"/>
      <c r="W339"/>
      <c r="X339"/>
      <c r="Y339"/>
      <c r="AB339" s="127">
        <v>338</v>
      </c>
    </row>
    <row r="340" spans="1:28" ht="14.4" x14ac:dyDescent="0.3">
      <c r="A340" s="4"/>
      <c r="B340" s="4"/>
      <c r="C340" s="4">
        <v>339</v>
      </c>
      <c r="D340" s="4"/>
      <c r="E340" s="4">
        <v>0</v>
      </c>
      <c r="F340" s="4">
        <v>339</v>
      </c>
      <c r="G340" s="4"/>
      <c r="H340" s="4"/>
      <c r="I340" s="4">
        <v>339</v>
      </c>
      <c r="J340" s="4"/>
      <c r="K340" s="4">
        <v>0</v>
      </c>
      <c r="L340" s="4">
        <v>339</v>
      </c>
      <c r="M340" s="4"/>
      <c r="O340" s="4">
        <v>339</v>
      </c>
      <c r="Q340" s="3">
        <v>0</v>
      </c>
      <c r="R340" s="3">
        <v>339</v>
      </c>
      <c r="T340"/>
      <c r="U340" s="127">
        <v>339</v>
      </c>
      <c r="V340"/>
      <c r="W340"/>
      <c r="X340"/>
      <c r="Y340"/>
      <c r="AB340" s="127">
        <v>339</v>
      </c>
    </row>
    <row r="341" spans="1:28" ht="14.4" x14ac:dyDescent="0.3">
      <c r="A341" s="4"/>
      <c r="B341" s="4"/>
      <c r="C341" s="4">
        <v>340</v>
      </c>
      <c r="D341" s="4"/>
      <c r="E341" s="4">
        <v>0</v>
      </c>
      <c r="F341" s="4">
        <v>340</v>
      </c>
      <c r="G341" s="4"/>
      <c r="H341" s="4"/>
      <c r="I341" s="4">
        <v>340</v>
      </c>
      <c r="J341" s="4"/>
      <c r="K341" s="4">
        <v>0</v>
      </c>
      <c r="L341" s="4">
        <v>340</v>
      </c>
      <c r="M341" s="4"/>
      <c r="O341" s="4">
        <v>340</v>
      </c>
      <c r="Q341" s="3">
        <v>0</v>
      </c>
      <c r="R341" s="3">
        <v>340</v>
      </c>
      <c r="T341"/>
      <c r="U341" s="127">
        <v>340</v>
      </c>
      <c r="V341"/>
      <c r="W341"/>
      <c r="X341"/>
      <c r="Y341"/>
      <c r="AB341" s="127">
        <v>340</v>
      </c>
    </row>
    <row r="342" spans="1:28" ht="14.4" x14ac:dyDescent="0.3">
      <c r="A342" s="4"/>
      <c r="B342" s="4"/>
      <c r="C342" s="4">
        <v>341</v>
      </c>
      <c r="D342" s="4"/>
      <c r="E342" s="4">
        <v>0</v>
      </c>
      <c r="F342" s="4">
        <v>341</v>
      </c>
      <c r="G342" s="4"/>
      <c r="H342" s="4"/>
      <c r="I342" s="4">
        <v>341</v>
      </c>
      <c r="J342" s="4"/>
      <c r="K342" s="4">
        <v>0</v>
      </c>
      <c r="L342" s="4">
        <v>341</v>
      </c>
      <c r="M342" s="4"/>
      <c r="O342" s="4">
        <v>341</v>
      </c>
      <c r="Q342" s="3">
        <v>0</v>
      </c>
      <c r="R342" s="3">
        <v>341</v>
      </c>
      <c r="T342"/>
      <c r="U342" s="127">
        <v>341</v>
      </c>
      <c r="V342"/>
      <c r="W342"/>
      <c r="X342"/>
      <c r="Y342"/>
      <c r="AB342" s="127">
        <v>341</v>
      </c>
    </row>
    <row r="343" spans="1:28" ht="14.4" x14ac:dyDescent="0.3">
      <c r="A343" s="4"/>
      <c r="B343" s="4"/>
      <c r="C343" s="4">
        <v>342</v>
      </c>
      <c r="D343" s="4"/>
      <c r="E343" s="4">
        <v>0</v>
      </c>
      <c r="F343" s="4">
        <v>342</v>
      </c>
      <c r="G343" s="4"/>
      <c r="H343" s="4"/>
      <c r="I343" s="4">
        <v>342</v>
      </c>
      <c r="J343" s="4"/>
      <c r="K343" s="4">
        <v>0</v>
      </c>
      <c r="L343" s="4">
        <v>342</v>
      </c>
      <c r="M343" s="4"/>
      <c r="O343" s="4">
        <v>342</v>
      </c>
      <c r="Q343" s="3">
        <v>0</v>
      </c>
      <c r="R343" s="3">
        <v>342</v>
      </c>
      <c r="T343"/>
      <c r="U343" s="127">
        <v>342</v>
      </c>
      <c r="V343"/>
      <c r="W343"/>
      <c r="X343"/>
      <c r="Y343"/>
      <c r="AB343" s="127">
        <v>342</v>
      </c>
    </row>
    <row r="344" spans="1:28" ht="14.4" x14ac:dyDescent="0.3">
      <c r="A344" s="4"/>
      <c r="B344" s="4"/>
      <c r="C344" s="4">
        <v>343</v>
      </c>
      <c r="D344" s="4"/>
      <c r="E344" s="4">
        <v>0</v>
      </c>
      <c r="F344" s="4">
        <v>343</v>
      </c>
      <c r="G344" s="4"/>
      <c r="H344" s="4"/>
      <c r="I344" s="4">
        <v>343</v>
      </c>
      <c r="J344" s="4"/>
      <c r="K344" s="4">
        <v>0</v>
      </c>
      <c r="L344" s="4">
        <v>343</v>
      </c>
      <c r="M344" s="4"/>
      <c r="O344" s="4">
        <v>343</v>
      </c>
      <c r="Q344" s="3">
        <v>0</v>
      </c>
      <c r="R344" s="3">
        <v>343</v>
      </c>
      <c r="T344"/>
      <c r="U344" s="127">
        <v>343</v>
      </c>
      <c r="V344"/>
      <c r="W344"/>
      <c r="X344"/>
      <c r="Y344"/>
      <c r="AB344" s="127">
        <v>343</v>
      </c>
    </row>
    <row r="345" spans="1:28" ht="14.4" x14ac:dyDescent="0.3">
      <c r="A345" s="4"/>
      <c r="B345" s="4"/>
      <c r="C345" s="4">
        <v>344</v>
      </c>
      <c r="D345" s="4"/>
      <c r="E345" s="4">
        <v>0</v>
      </c>
      <c r="F345" s="4">
        <v>344</v>
      </c>
      <c r="G345" s="4"/>
      <c r="H345" s="4"/>
      <c r="I345" s="4">
        <v>344</v>
      </c>
      <c r="J345" s="4"/>
      <c r="K345" s="4">
        <v>0</v>
      </c>
      <c r="L345" s="4">
        <v>344</v>
      </c>
      <c r="M345" s="4"/>
      <c r="O345" s="4">
        <v>344</v>
      </c>
      <c r="Q345" s="3">
        <v>0</v>
      </c>
      <c r="R345" s="3">
        <v>344</v>
      </c>
      <c r="T345"/>
      <c r="U345" s="127">
        <v>344</v>
      </c>
      <c r="V345"/>
      <c r="W345"/>
      <c r="X345"/>
      <c r="Y345"/>
      <c r="AB345" s="127">
        <v>344</v>
      </c>
    </row>
    <row r="346" spans="1:28" ht="14.4" x14ac:dyDescent="0.3">
      <c r="A346" s="4"/>
      <c r="B346" s="4"/>
      <c r="C346" s="4">
        <v>345</v>
      </c>
      <c r="D346" s="4"/>
      <c r="E346" s="4">
        <v>0</v>
      </c>
      <c r="F346" s="4">
        <v>345</v>
      </c>
      <c r="G346" s="4"/>
      <c r="H346" s="4"/>
      <c r="I346" s="4">
        <v>345</v>
      </c>
      <c r="J346" s="4"/>
      <c r="K346" s="4">
        <v>0</v>
      </c>
      <c r="L346" s="4">
        <v>345</v>
      </c>
      <c r="M346" s="4"/>
      <c r="O346" s="4">
        <v>345</v>
      </c>
      <c r="Q346" s="3">
        <v>0</v>
      </c>
      <c r="R346" s="3">
        <v>345</v>
      </c>
      <c r="T346"/>
      <c r="U346" s="127">
        <v>345</v>
      </c>
      <c r="V346"/>
      <c r="W346"/>
      <c r="X346"/>
      <c r="Y346"/>
      <c r="AB346" s="127">
        <v>345</v>
      </c>
    </row>
    <row r="347" spans="1:28" ht="14.4" x14ac:dyDescent="0.3">
      <c r="A347" s="4"/>
      <c r="B347" s="4"/>
      <c r="C347" s="4">
        <v>346</v>
      </c>
      <c r="D347" s="4"/>
      <c r="E347" s="4">
        <v>0</v>
      </c>
      <c r="F347" s="4">
        <v>346</v>
      </c>
      <c r="G347" s="4"/>
      <c r="H347" s="4"/>
      <c r="I347" s="4">
        <v>346</v>
      </c>
      <c r="J347" s="4"/>
      <c r="K347" s="4">
        <v>0</v>
      </c>
      <c r="L347" s="4">
        <v>346</v>
      </c>
      <c r="M347" s="4"/>
      <c r="O347" s="4">
        <v>346</v>
      </c>
      <c r="Q347" s="3">
        <v>0</v>
      </c>
      <c r="R347" s="3">
        <v>346</v>
      </c>
      <c r="T347"/>
      <c r="U347" s="127">
        <v>346</v>
      </c>
      <c r="V347"/>
      <c r="W347"/>
      <c r="X347"/>
      <c r="Y347"/>
      <c r="AB347" s="127">
        <v>346</v>
      </c>
    </row>
    <row r="348" spans="1:28" ht="14.4" x14ac:dyDescent="0.3">
      <c r="A348" s="4"/>
      <c r="B348" s="4"/>
      <c r="C348" s="4">
        <v>347</v>
      </c>
      <c r="D348" s="4"/>
      <c r="E348" s="4">
        <v>0</v>
      </c>
      <c r="F348" s="4">
        <v>347</v>
      </c>
      <c r="G348" s="4"/>
      <c r="H348" s="4"/>
      <c r="I348" s="4">
        <v>347</v>
      </c>
      <c r="J348" s="4"/>
      <c r="K348" s="4">
        <v>0</v>
      </c>
      <c r="L348" s="4">
        <v>347</v>
      </c>
      <c r="M348" s="4"/>
      <c r="O348" s="4">
        <v>347</v>
      </c>
      <c r="Q348" s="3">
        <v>0</v>
      </c>
      <c r="R348" s="3">
        <v>347</v>
      </c>
      <c r="T348"/>
      <c r="U348" s="127">
        <v>347</v>
      </c>
      <c r="V348"/>
      <c r="W348"/>
      <c r="X348"/>
      <c r="Y348"/>
      <c r="AB348" s="127">
        <v>347</v>
      </c>
    </row>
    <row r="349" spans="1:28" ht="14.4" x14ac:dyDescent="0.3">
      <c r="A349" s="4"/>
      <c r="B349" s="4"/>
      <c r="C349" s="4">
        <v>348</v>
      </c>
      <c r="D349" s="4"/>
      <c r="E349" s="4">
        <v>0</v>
      </c>
      <c r="F349" s="4">
        <v>348</v>
      </c>
      <c r="G349" s="4"/>
      <c r="H349" s="4"/>
      <c r="I349" s="4">
        <v>348</v>
      </c>
      <c r="J349" s="4"/>
      <c r="K349" s="4">
        <v>0</v>
      </c>
      <c r="L349" s="4">
        <v>348</v>
      </c>
      <c r="M349" s="4"/>
      <c r="O349" s="4">
        <v>348</v>
      </c>
      <c r="Q349" s="3">
        <v>0</v>
      </c>
      <c r="R349" s="3">
        <v>348</v>
      </c>
      <c r="T349"/>
      <c r="U349" s="127">
        <v>348</v>
      </c>
      <c r="V349"/>
      <c r="W349"/>
      <c r="X349"/>
      <c r="Y349"/>
      <c r="AB349" s="127">
        <v>348</v>
      </c>
    </row>
    <row r="350" spans="1:28" ht="14.4" x14ac:dyDescent="0.3">
      <c r="A350" s="4"/>
      <c r="B350" s="4"/>
      <c r="C350" s="4">
        <v>349</v>
      </c>
      <c r="D350" s="4"/>
      <c r="E350" s="4">
        <v>0</v>
      </c>
      <c r="F350" s="4">
        <v>349</v>
      </c>
      <c r="G350" s="4"/>
      <c r="H350" s="4"/>
      <c r="I350" s="4">
        <v>349</v>
      </c>
      <c r="J350" s="4"/>
      <c r="K350" s="4">
        <v>0</v>
      </c>
      <c r="L350" s="4">
        <v>349</v>
      </c>
      <c r="M350" s="4"/>
      <c r="O350" s="4">
        <v>349</v>
      </c>
      <c r="Q350" s="3">
        <v>0</v>
      </c>
      <c r="R350" s="3">
        <v>349</v>
      </c>
      <c r="T350"/>
      <c r="U350" s="127">
        <v>349</v>
      </c>
      <c r="V350"/>
      <c r="W350"/>
      <c r="X350"/>
      <c r="Y350"/>
      <c r="AB350" s="127">
        <v>349</v>
      </c>
    </row>
    <row r="351" spans="1:28" ht="14.4" x14ac:dyDescent="0.3">
      <c r="A351" s="4"/>
      <c r="B351" s="4"/>
      <c r="C351" s="4">
        <v>350</v>
      </c>
      <c r="D351" s="4"/>
      <c r="E351" s="4">
        <v>0</v>
      </c>
      <c r="F351" s="4">
        <v>350</v>
      </c>
      <c r="G351" s="4"/>
      <c r="H351" s="4"/>
      <c r="I351" s="4">
        <v>350</v>
      </c>
      <c r="J351" s="4"/>
      <c r="K351" s="4">
        <v>0</v>
      </c>
      <c r="L351" s="4">
        <v>350</v>
      </c>
      <c r="M351" s="4"/>
      <c r="O351" s="4">
        <v>350</v>
      </c>
      <c r="Q351" s="3">
        <v>0</v>
      </c>
      <c r="R351" s="3">
        <v>350</v>
      </c>
      <c r="T351"/>
      <c r="U351" s="127">
        <v>350</v>
      </c>
      <c r="V351"/>
      <c r="W351"/>
      <c r="X351"/>
      <c r="Y351"/>
      <c r="AB351" s="127">
        <v>350</v>
      </c>
    </row>
    <row r="352" spans="1:28" ht="14.4" x14ac:dyDescent="0.3">
      <c r="A352" s="4"/>
      <c r="B352" s="4"/>
      <c r="C352" s="4">
        <v>351</v>
      </c>
      <c r="D352" s="4"/>
      <c r="E352" s="4">
        <v>0</v>
      </c>
      <c r="F352" s="4">
        <v>351</v>
      </c>
      <c r="G352" s="4"/>
      <c r="H352" s="4"/>
      <c r="I352" s="4">
        <v>351</v>
      </c>
      <c r="J352" s="4"/>
      <c r="K352" s="4">
        <v>0</v>
      </c>
      <c r="L352" s="4">
        <v>351</v>
      </c>
      <c r="M352" s="4"/>
      <c r="O352" s="4">
        <v>351</v>
      </c>
      <c r="Q352" s="3">
        <v>0</v>
      </c>
      <c r="R352" s="3">
        <v>351</v>
      </c>
      <c r="T352"/>
      <c r="U352" s="127">
        <v>351</v>
      </c>
      <c r="V352"/>
      <c r="W352"/>
      <c r="X352"/>
      <c r="Y352"/>
      <c r="AB352" s="127">
        <v>351</v>
      </c>
    </row>
    <row r="353" spans="1:28" ht="14.4" x14ac:dyDescent="0.3">
      <c r="A353" s="4"/>
      <c r="B353" s="4"/>
      <c r="C353" s="4">
        <v>352</v>
      </c>
      <c r="D353" s="4"/>
      <c r="E353" s="4">
        <v>0</v>
      </c>
      <c r="F353" s="4">
        <v>352</v>
      </c>
      <c r="G353" s="4"/>
      <c r="H353" s="4"/>
      <c r="I353" s="4">
        <v>352</v>
      </c>
      <c r="J353" s="4"/>
      <c r="K353" s="4">
        <v>0</v>
      </c>
      <c r="L353" s="4">
        <v>352</v>
      </c>
      <c r="M353" s="4"/>
      <c r="O353" s="4">
        <v>352</v>
      </c>
      <c r="Q353" s="3">
        <v>0</v>
      </c>
      <c r="R353" s="3">
        <v>352</v>
      </c>
      <c r="T353"/>
      <c r="U353" s="127">
        <v>352</v>
      </c>
      <c r="V353"/>
      <c r="W353"/>
      <c r="X353"/>
      <c r="Y353"/>
      <c r="AB353" s="127">
        <v>352</v>
      </c>
    </row>
    <row r="354" spans="1:28" ht="14.4" x14ac:dyDescent="0.3">
      <c r="A354" s="4"/>
      <c r="B354" s="4"/>
      <c r="C354" s="4">
        <v>353</v>
      </c>
      <c r="D354" s="4"/>
      <c r="E354" s="4">
        <v>0</v>
      </c>
      <c r="F354" s="4">
        <v>353</v>
      </c>
      <c r="G354" s="4"/>
      <c r="H354" s="4"/>
      <c r="I354" s="4">
        <v>353</v>
      </c>
      <c r="J354" s="4"/>
      <c r="K354" s="4">
        <v>0</v>
      </c>
      <c r="L354" s="4">
        <v>353</v>
      </c>
      <c r="M354" s="4"/>
      <c r="O354" s="4">
        <v>353</v>
      </c>
      <c r="Q354" s="3">
        <v>0</v>
      </c>
      <c r="R354" s="3">
        <v>353</v>
      </c>
      <c r="T354"/>
      <c r="U354" s="127">
        <v>353</v>
      </c>
      <c r="V354"/>
      <c r="W354"/>
      <c r="X354"/>
      <c r="Y354"/>
      <c r="AB354" s="127">
        <v>353</v>
      </c>
    </row>
    <row r="355" spans="1:28" ht="14.4" x14ac:dyDescent="0.3">
      <c r="A355" s="4"/>
      <c r="B355" s="4"/>
      <c r="C355" s="4">
        <v>354</v>
      </c>
      <c r="D355" s="4"/>
      <c r="E355" s="4">
        <v>0</v>
      </c>
      <c r="F355" s="4">
        <v>354</v>
      </c>
      <c r="G355" s="4"/>
      <c r="H355" s="4"/>
      <c r="I355" s="4">
        <v>354</v>
      </c>
      <c r="J355" s="4"/>
      <c r="K355" s="4">
        <v>0</v>
      </c>
      <c r="L355" s="4">
        <v>354</v>
      </c>
      <c r="M355" s="4"/>
      <c r="O355" s="4">
        <v>354</v>
      </c>
      <c r="Q355" s="3">
        <v>0</v>
      </c>
      <c r="R355" s="3">
        <v>354</v>
      </c>
      <c r="T355"/>
      <c r="U355" s="127">
        <v>354</v>
      </c>
      <c r="V355"/>
      <c r="W355"/>
      <c r="X355"/>
      <c r="Y355"/>
      <c r="AB355" s="127">
        <v>354</v>
      </c>
    </row>
    <row r="356" spans="1:28" ht="14.4" x14ac:dyDescent="0.3">
      <c r="A356" s="4"/>
      <c r="B356" s="4"/>
      <c r="C356" s="4">
        <v>355</v>
      </c>
      <c r="D356" s="4"/>
      <c r="E356" s="4">
        <v>0</v>
      </c>
      <c r="F356" s="4">
        <v>355</v>
      </c>
      <c r="G356" s="4"/>
      <c r="H356" s="4"/>
      <c r="I356" s="4">
        <v>355</v>
      </c>
      <c r="J356" s="4"/>
      <c r="K356" s="4">
        <v>0</v>
      </c>
      <c r="L356" s="4">
        <v>355</v>
      </c>
      <c r="M356" s="4"/>
      <c r="O356" s="4">
        <v>355</v>
      </c>
      <c r="Q356" s="3">
        <v>0</v>
      </c>
      <c r="R356" s="3">
        <v>355</v>
      </c>
      <c r="T356"/>
      <c r="U356" s="127">
        <v>355</v>
      </c>
      <c r="V356"/>
      <c r="W356"/>
      <c r="X356"/>
      <c r="Y356"/>
      <c r="AB356" s="127">
        <v>355</v>
      </c>
    </row>
    <row r="357" spans="1:28" ht="14.4" x14ac:dyDescent="0.3">
      <c r="A357" s="4"/>
      <c r="B357" s="4"/>
      <c r="C357" s="4">
        <v>356</v>
      </c>
      <c r="D357" s="4"/>
      <c r="E357" s="4">
        <v>0</v>
      </c>
      <c r="F357" s="4">
        <v>356</v>
      </c>
      <c r="G357" s="4"/>
      <c r="H357" s="4"/>
      <c r="I357" s="4">
        <v>356</v>
      </c>
      <c r="J357" s="4"/>
      <c r="K357" s="4">
        <v>0</v>
      </c>
      <c r="L357" s="4">
        <v>356</v>
      </c>
      <c r="M357" s="4"/>
      <c r="O357" s="4">
        <v>356</v>
      </c>
      <c r="Q357" s="3">
        <v>0</v>
      </c>
      <c r="R357" s="3">
        <v>356</v>
      </c>
      <c r="T357"/>
      <c r="U357" s="127">
        <v>356</v>
      </c>
      <c r="V357"/>
      <c r="W357"/>
      <c r="X357"/>
      <c r="Y357"/>
      <c r="AB357" s="127">
        <v>356</v>
      </c>
    </row>
    <row r="358" spans="1:28" ht="14.4" x14ac:dyDescent="0.3">
      <c r="A358" s="4"/>
      <c r="B358" s="4"/>
      <c r="C358" s="4">
        <v>357</v>
      </c>
      <c r="D358" s="4"/>
      <c r="E358" s="4">
        <v>0</v>
      </c>
      <c r="F358" s="4">
        <v>357</v>
      </c>
      <c r="G358" s="4"/>
      <c r="H358" s="4"/>
      <c r="I358" s="4">
        <v>357</v>
      </c>
      <c r="J358" s="4"/>
      <c r="K358" s="4">
        <v>0</v>
      </c>
      <c r="L358" s="4">
        <v>357</v>
      </c>
      <c r="M358" s="4"/>
      <c r="O358" s="4">
        <v>357</v>
      </c>
      <c r="Q358" s="3">
        <v>0</v>
      </c>
      <c r="R358" s="3">
        <v>357</v>
      </c>
      <c r="T358"/>
      <c r="U358" s="127">
        <v>357</v>
      </c>
      <c r="V358"/>
      <c r="W358"/>
      <c r="X358"/>
      <c r="Y358"/>
      <c r="AB358" s="127">
        <v>357</v>
      </c>
    </row>
    <row r="359" spans="1:28" ht="14.4" x14ac:dyDescent="0.3">
      <c r="A359" s="4"/>
      <c r="B359" s="4"/>
      <c r="C359" s="4">
        <v>358</v>
      </c>
      <c r="D359" s="4"/>
      <c r="E359" s="4">
        <v>0</v>
      </c>
      <c r="F359" s="4">
        <v>358</v>
      </c>
      <c r="G359" s="4"/>
      <c r="H359" s="4"/>
      <c r="I359" s="4">
        <v>358</v>
      </c>
      <c r="J359" s="4"/>
      <c r="K359" s="4">
        <v>0</v>
      </c>
      <c r="L359" s="4">
        <v>358</v>
      </c>
      <c r="M359" s="4"/>
      <c r="O359" s="4">
        <v>358</v>
      </c>
      <c r="Q359" s="3">
        <v>0</v>
      </c>
      <c r="R359" s="3">
        <v>358</v>
      </c>
      <c r="T359"/>
      <c r="U359" s="127">
        <v>358</v>
      </c>
      <c r="V359"/>
      <c r="W359"/>
      <c r="X359"/>
      <c r="Y359"/>
      <c r="AB359" s="127">
        <v>358</v>
      </c>
    </row>
    <row r="360" spans="1:28" ht="14.4" x14ac:dyDescent="0.3">
      <c r="A360" s="4"/>
      <c r="B360" s="4"/>
      <c r="C360" s="4">
        <v>359</v>
      </c>
      <c r="D360" s="4"/>
      <c r="E360" s="4">
        <v>0</v>
      </c>
      <c r="F360" s="4">
        <v>359</v>
      </c>
      <c r="G360" s="4"/>
      <c r="H360" s="4"/>
      <c r="I360" s="4">
        <v>359</v>
      </c>
      <c r="J360" s="4"/>
      <c r="K360" s="4">
        <v>0</v>
      </c>
      <c r="L360" s="4">
        <v>359</v>
      </c>
      <c r="M360" s="4"/>
      <c r="O360" s="4">
        <v>359</v>
      </c>
      <c r="Q360" s="3">
        <v>0</v>
      </c>
      <c r="R360" s="3">
        <v>359</v>
      </c>
      <c r="T360"/>
      <c r="U360" s="127">
        <v>359</v>
      </c>
      <c r="V360"/>
      <c r="W360"/>
      <c r="X360"/>
      <c r="Y360"/>
      <c r="AB360" s="127">
        <v>359</v>
      </c>
    </row>
    <row r="361" spans="1:28" ht="14.4" x14ac:dyDescent="0.3">
      <c r="A361" s="4"/>
      <c r="B361" s="4"/>
      <c r="C361" s="4">
        <v>360</v>
      </c>
      <c r="D361" s="4"/>
      <c r="E361" s="4">
        <v>0</v>
      </c>
      <c r="F361" s="4">
        <v>360</v>
      </c>
      <c r="G361" s="4"/>
      <c r="H361" s="4"/>
      <c r="I361" s="4">
        <v>360</v>
      </c>
      <c r="J361" s="4"/>
      <c r="K361" s="4">
        <v>0</v>
      </c>
      <c r="L361" s="4">
        <v>360</v>
      </c>
      <c r="M361" s="4"/>
      <c r="O361" s="4">
        <v>360</v>
      </c>
      <c r="Q361" s="3">
        <v>0</v>
      </c>
      <c r="R361" s="3">
        <v>360</v>
      </c>
      <c r="T361"/>
      <c r="U361" s="127">
        <v>360</v>
      </c>
      <c r="V361"/>
      <c r="W361"/>
      <c r="X361"/>
      <c r="Y361"/>
      <c r="AB361" s="127">
        <v>360</v>
      </c>
    </row>
    <row r="362" spans="1:28" ht="14.4" x14ac:dyDescent="0.3">
      <c r="A362" s="4"/>
      <c r="B362" s="4"/>
      <c r="C362" s="4">
        <v>361</v>
      </c>
      <c r="D362" s="4"/>
      <c r="E362" s="4">
        <v>0</v>
      </c>
      <c r="F362" s="4">
        <v>361</v>
      </c>
      <c r="G362" s="4"/>
      <c r="H362" s="4"/>
      <c r="I362" s="4">
        <v>361</v>
      </c>
      <c r="J362" s="4"/>
      <c r="K362" s="4">
        <v>0</v>
      </c>
      <c r="L362" s="4">
        <v>361</v>
      </c>
      <c r="M362" s="4"/>
      <c r="O362" s="4">
        <v>361</v>
      </c>
      <c r="Q362" s="3">
        <v>0</v>
      </c>
      <c r="R362" s="3">
        <v>361</v>
      </c>
      <c r="T362"/>
      <c r="U362" s="127">
        <v>361</v>
      </c>
      <c r="V362"/>
      <c r="W362"/>
      <c r="X362"/>
      <c r="Y362"/>
      <c r="AB362" s="127">
        <v>361</v>
      </c>
    </row>
    <row r="363" spans="1:28" ht="14.4" x14ac:dyDescent="0.3">
      <c r="A363" s="4"/>
      <c r="B363" s="4"/>
      <c r="C363" s="4">
        <v>362</v>
      </c>
      <c r="D363" s="4"/>
      <c r="E363" s="4">
        <v>0</v>
      </c>
      <c r="F363" s="4">
        <v>362</v>
      </c>
      <c r="G363" s="4"/>
      <c r="H363" s="4"/>
      <c r="I363" s="4">
        <v>362</v>
      </c>
      <c r="J363" s="4"/>
      <c r="K363" s="4">
        <v>0</v>
      </c>
      <c r="L363" s="4">
        <v>362</v>
      </c>
      <c r="M363" s="4"/>
      <c r="O363" s="4">
        <v>362</v>
      </c>
      <c r="Q363" s="3">
        <v>0</v>
      </c>
      <c r="R363" s="3">
        <v>362</v>
      </c>
      <c r="T363"/>
      <c r="U363" s="127">
        <v>362</v>
      </c>
      <c r="V363"/>
      <c r="W363"/>
      <c r="X363"/>
      <c r="Y363"/>
      <c r="AB363" s="127">
        <v>362</v>
      </c>
    </row>
    <row r="364" spans="1:28" ht="14.4" x14ac:dyDescent="0.3">
      <c r="A364" s="4"/>
      <c r="B364" s="4"/>
      <c r="C364" s="4">
        <v>363</v>
      </c>
      <c r="D364" s="4"/>
      <c r="E364" s="4">
        <v>0</v>
      </c>
      <c r="F364" s="4">
        <v>363</v>
      </c>
      <c r="G364" s="4"/>
      <c r="H364" s="4"/>
      <c r="I364" s="4">
        <v>363</v>
      </c>
      <c r="J364" s="4"/>
      <c r="K364" s="4">
        <v>0</v>
      </c>
      <c r="L364" s="4">
        <v>363</v>
      </c>
      <c r="M364" s="4"/>
      <c r="O364" s="4">
        <v>363</v>
      </c>
      <c r="Q364" s="3">
        <v>0</v>
      </c>
      <c r="R364" s="3">
        <v>363</v>
      </c>
      <c r="T364"/>
      <c r="U364" s="127">
        <v>363</v>
      </c>
      <c r="V364"/>
      <c r="W364"/>
      <c r="X364"/>
      <c r="Y364"/>
      <c r="AB364" s="127">
        <v>363</v>
      </c>
    </row>
    <row r="365" spans="1:28" ht="14.4" x14ac:dyDescent="0.3">
      <c r="A365" s="4"/>
      <c r="B365" s="4"/>
      <c r="C365" s="4">
        <v>364</v>
      </c>
      <c r="D365" s="4"/>
      <c r="E365" s="4">
        <v>0</v>
      </c>
      <c r="F365" s="4">
        <v>364</v>
      </c>
      <c r="G365" s="4"/>
      <c r="H365" s="4"/>
      <c r="I365" s="4">
        <v>364</v>
      </c>
      <c r="J365" s="4"/>
      <c r="K365" s="4">
        <v>0</v>
      </c>
      <c r="L365" s="4">
        <v>364</v>
      </c>
      <c r="M365" s="4"/>
      <c r="O365" s="4">
        <v>364</v>
      </c>
      <c r="Q365" s="3">
        <v>0</v>
      </c>
      <c r="R365" s="3">
        <v>364</v>
      </c>
      <c r="T365"/>
      <c r="U365" s="127">
        <v>364</v>
      </c>
      <c r="V365"/>
      <c r="W365"/>
      <c r="X365"/>
      <c r="Y365"/>
      <c r="AB365" s="127">
        <v>364</v>
      </c>
    </row>
    <row r="366" spans="1:28" ht="14.4" x14ac:dyDescent="0.3">
      <c r="A366" s="4"/>
      <c r="B366" s="4"/>
      <c r="C366" s="4">
        <v>365</v>
      </c>
      <c r="D366" s="4"/>
      <c r="E366" s="4">
        <v>0</v>
      </c>
      <c r="F366" s="4">
        <v>365</v>
      </c>
      <c r="G366" s="4"/>
      <c r="H366" s="4"/>
      <c r="I366" s="4">
        <v>365</v>
      </c>
      <c r="J366" s="4"/>
      <c r="K366" s="4">
        <v>0</v>
      </c>
      <c r="L366" s="4">
        <v>365</v>
      </c>
      <c r="M366" s="4"/>
      <c r="O366" s="4">
        <v>365</v>
      </c>
      <c r="Q366" s="3">
        <v>0</v>
      </c>
      <c r="R366" s="3">
        <v>365</v>
      </c>
      <c r="T366"/>
      <c r="U366" s="127">
        <v>365</v>
      </c>
      <c r="V366"/>
      <c r="W366"/>
      <c r="X366"/>
      <c r="Y366"/>
      <c r="AB366" s="127">
        <v>365</v>
      </c>
    </row>
    <row r="367" spans="1:28" ht="14.4" x14ac:dyDescent="0.3">
      <c r="A367" s="4"/>
      <c r="B367" s="4"/>
      <c r="C367" s="4">
        <v>366</v>
      </c>
      <c r="D367" s="4"/>
      <c r="E367" s="4">
        <v>0</v>
      </c>
      <c r="F367" s="4">
        <v>366</v>
      </c>
      <c r="G367" s="4"/>
      <c r="H367" s="4"/>
      <c r="I367" s="4">
        <v>366</v>
      </c>
      <c r="J367" s="4"/>
      <c r="K367" s="4">
        <v>0</v>
      </c>
      <c r="L367" s="4">
        <v>366</v>
      </c>
      <c r="M367" s="4"/>
      <c r="O367" s="4">
        <v>366</v>
      </c>
      <c r="Q367" s="3">
        <v>0</v>
      </c>
      <c r="R367" s="3">
        <v>366</v>
      </c>
      <c r="T367"/>
      <c r="U367" s="127">
        <v>366</v>
      </c>
      <c r="V367"/>
      <c r="W367"/>
      <c r="X367"/>
      <c r="Y367"/>
      <c r="AB367" s="127">
        <v>366</v>
      </c>
    </row>
    <row r="368" spans="1:28" ht="14.4" x14ac:dyDescent="0.3">
      <c r="A368" s="4"/>
      <c r="B368" s="4"/>
      <c r="C368" s="4">
        <v>367</v>
      </c>
      <c r="D368" s="4"/>
      <c r="E368" s="4">
        <v>0</v>
      </c>
      <c r="F368" s="4">
        <v>367</v>
      </c>
      <c r="G368" s="4"/>
      <c r="H368" s="4"/>
      <c r="I368" s="4">
        <v>367</v>
      </c>
      <c r="J368" s="4"/>
      <c r="K368" s="4">
        <v>0</v>
      </c>
      <c r="L368" s="4">
        <v>367</v>
      </c>
      <c r="M368" s="4"/>
      <c r="O368" s="4">
        <v>367</v>
      </c>
      <c r="Q368" s="3">
        <v>0</v>
      </c>
      <c r="R368" s="3">
        <v>367</v>
      </c>
      <c r="T368"/>
      <c r="U368" s="127">
        <v>367</v>
      </c>
      <c r="V368"/>
      <c r="W368"/>
      <c r="X368"/>
      <c r="Y368"/>
      <c r="AB368" s="127">
        <v>367</v>
      </c>
    </row>
    <row r="369" spans="1:28" ht="14.4" x14ac:dyDescent="0.3">
      <c r="A369" s="4"/>
      <c r="B369" s="4"/>
      <c r="C369" s="4">
        <v>368</v>
      </c>
      <c r="D369" s="4"/>
      <c r="E369" s="4">
        <v>0</v>
      </c>
      <c r="F369" s="4">
        <v>368</v>
      </c>
      <c r="G369" s="4"/>
      <c r="H369" s="4"/>
      <c r="I369" s="4">
        <v>368</v>
      </c>
      <c r="J369" s="4"/>
      <c r="K369" s="4">
        <v>0</v>
      </c>
      <c r="L369" s="4">
        <v>368</v>
      </c>
      <c r="M369" s="4"/>
      <c r="O369" s="4">
        <v>368</v>
      </c>
      <c r="Q369" s="3">
        <v>0</v>
      </c>
      <c r="R369" s="3">
        <v>368</v>
      </c>
      <c r="T369"/>
      <c r="U369" s="127">
        <v>368</v>
      </c>
      <c r="V369"/>
      <c r="W369"/>
      <c r="X369"/>
      <c r="Y369"/>
      <c r="AB369" s="127">
        <v>368</v>
      </c>
    </row>
    <row r="370" spans="1:28" ht="14.4" x14ac:dyDescent="0.3">
      <c r="A370" s="4"/>
      <c r="B370" s="4"/>
      <c r="C370" s="4">
        <v>369</v>
      </c>
      <c r="D370" s="4"/>
      <c r="E370" s="4">
        <v>0</v>
      </c>
      <c r="F370" s="4">
        <v>369</v>
      </c>
      <c r="G370" s="4"/>
      <c r="H370" s="4"/>
      <c r="I370" s="4">
        <v>369</v>
      </c>
      <c r="J370" s="4"/>
      <c r="K370" s="4">
        <v>0</v>
      </c>
      <c r="L370" s="4">
        <v>369</v>
      </c>
      <c r="M370" s="4"/>
      <c r="O370" s="4">
        <v>369</v>
      </c>
      <c r="Q370" s="3">
        <v>0</v>
      </c>
      <c r="R370" s="3">
        <v>369</v>
      </c>
      <c r="T370"/>
      <c r="U370" s="127">
        <v>369</v>
      </c>
      <c r="V370"/>
      <c r="W370"/>
      <c r="X370"/>
      <c r="Y370"/>
      <c r="AB370" s="127">
        <v>369</v>
      </c>
    </row>
    <row r="371" spans="1:28" ht="14.4" x14ac:dyDescent="0.3">
      <c r="A371" s="4"/>
      <c r="B371" s="4"/>
      <c r="C371" s="4">
        <v>370</v>
      </c>
      <c r="D371" s="4"/>
      <c r="E371" s="4">
        <v>0</v>
      </c>
      <c r="F371" s="4">
        <v>370</v>
      </c>
      <c r="G371" s="4"/>
      <c r="H371" s="4"/>
      <c r="I371" s="4">
        <v>370</v>
      </c>
      <c r="J371" s="4"/>
      <c r="K371" s="4">
        <v>0</v>
      </c>
      <c r="L371" s="4">
        <v>370</v>
      </c>
      <c r="M371" s="4"/>
      <c r="O371" s="4">
        <v>370</v>
      </c>
      <c r="Q371" s="3">
        <v>0</v>
      </c>
      <c r="R371" s="3">
        <v>370</v>
      </c>
      <c r="T371"/>
      <c r="U371" s="127">
        <v>370</v>
      </c>
      <c r="V371"/>
      <c r="W371"/>
      <c r="X371"/>
      <c r="Y371"/>
      <c r="AB371" s="127">
        <v>370</v>
      </c>
    </row>
    <row r="372" spans="1:28" ht="14.4" x14ac:dyDescent="0.3">
      <c r="A372" s="4"/>
      <c r="B372" s="4"/>
      <c r="C372" s="4">
        <v>371</v>
      </c>
      <c r="D372" s="4"/>
      <c r="E372" s="4">
        <v>0</v>
      </c>
      <c r="F372" s="4">
        <v>371</v>
      </c>
      <c r="G372" s="4"/>
      <c r="H372" s="4"/>
      <c r="I372" s="4">
        <v>371</v>
      </c>
      <c r="J372" s="4"/>
      <c r="K372" s="4">
        <v>0</v>
      </c>
      <c r="L372" s="4">
        <v>371</v>
      </c>
      <c r="M372" s="4"/>
      <c r="O372" s="4">
        <v>371</v>
      </c>
      <c r="Q372" s="3">
        <v>0</v>
      </c>
      <c r="R372" s="3">
        <v>371</v>
      </c>
      <c r="T372"/>
      <c r="U372" s="127">
        <v>371</v>
      </c>
      <c r="V372"/>
      <c r="W372"/>
      <c r="X372"/>
      <c r="Y372"/>
      <c r="AB372" s="127">
        <v>371</v>
      </c>
    </row>
    <row r="373" spans="1:28" ht="14.4" x14ac:dyDescent="0.3">
      <c r="A373" s="4"/>
      <c r="B373" s="4"/>
      <c r="C373" s="4">
        <v>372</v>
      </c>
      <c r="D373" s="4"/>
      <c r="E373" s="4">
        <v>0</v>
      </c>
      <c r="F373" s="4">
        <v>372</v>
      </c>
      <c r="G373" s="4"/>
      <c r="H373" s="4"/>
      <c r="I373" s="4">
        <v>372</v>
      </c>
      <c r="J373" s="4"/>
      <c r="K373" s="4">
        <v>0</v>
      </c>
      <c r="L373" s="4">
        <v>372</v>
      </c>
      <c r="M373" s="4"/>
      <c r="O373" s="4">
        <v>372</v>
      </c>
      <c r="Q373" s="3">
        <v>0</v>
      </c>
      <c r="R373" s="3">
        <v>372</v>
      </c>
      <c r="T373"/>
      <c r="U373" s="127">
        <v>372</v>
      </c>
      <c r="V373"/>
      <c r="W373"/>
      <c r="X373"/>
      <c r="Y373"/>
      <c r="AB373" s="127">
        <v>372</v>
      </c>
    </row>
    <row r="374" spans="1:28" ht="14.4" x14ac:dyDescent="0.3">
      <c r="A374" s="4"/>
      <c r="B374" s="4"/>
      <c r="C374" s="4">
        <v>373</v>
      </c>
      <c r="D374" s="4"/>
      <c r="E374" s="4">
        <v>0</v>
      </c>
      <c r="F374" s="4">
        <v>373</v>
      </c>
      <c r="G374" s="4"/>
      <c r="H374" s="4"/>
      <c r="I374" s="4">
        <v>373</v>
      </c>
      <c r="J374" s="4"/>
      <c r="K374" s="4">
        <v>0</v>
      </c>
      <c r="L374" s="4">
        <v>373</v>
      </c>
      <c r="M374" s="4"/>
      <c r="O374" s="4">
        <v>373</v>
      </c>
      <c r="Q374" s="3">
        <v>0</v>
      </c>
      <c r="R374" s="3">
        <v>373</v>
      </c>
      <c r="T374"/>
      <c r="U374" s="127">
        <v>373</v>
      </c>
      <c r="V374"/>
      <c r="W374"/>
      <c r="X374"/>
      <c r="Y374"/>
      <c r="AB374" s="127">
        <v>373</v>
      </c>
    </row>
    <row r="375" spans="1:28" ht="14.4" x14ac:dyDescent="0.3">
      <c r="A375" s="4"/>
      <c r="B375" s="4"/>
      <c r="C375" s="4">
        <v>374</v>
      </c>
      <c r="D375" s="4"/>
      <c r="E375" s="4">
        <v>0</v>
      </c>
      <c r="F375" s="4">
        <v>374</v>
      </c>
      <c r="G375" s="4"/>
      <c r="H375" s="4"/>
      <c r="I375" s="4">
        <v>374</v>
      </c>
      <c r="J375" s="4"/>
      <c r="K375" s="4">
        <v>0</v>
      </c>
      <c r="L375" s="4">
        <v>374</v>
      </c>
      <c r="M375" s="4"/>
      <c r="O375" s="4">
        <v>374</v>
      </c>
      <c r="Q375" s="3">
        <v>0</v>
      </c>
      <c r="R375" s="3">
        <v>374</v>
      </c>
      <c r="T375"/>
      <c r="U375" s="127">
        <v>374</v>
      </c>
      <c r="V375"/>
      <c r="W375"/>
      <c r="X375"/>
      <c r="Y375"/>
      <c r="AB375" s="127">
        <v>374</v>
      </c>
    </row>
    <row r="376" spans="1:28" ht="14.4" x14ac:dyDescent="0.3">
      <c r="A376" s="4"/>
      <c r="B376" s="4"/>
      <c r="C376" s="4">
        <v>375</v>
      </c>
      <c r="D376" s="4"/>
      <c r="E376" s="4">
        <v>0</v>
      </c>
      <c r="F376" s="4">
        <v>375</v>
      </c>
      <c r="G376" s="4"/>
      <c r="H376" s="4"/>
      <c r="I376" s="4">
        <v>375</v>
      </c>
      <c r="J376" s="4"/>
      <c r="K376" s="4">
        <v>0</v>
      </c>
      <c r="L376" s="4">
        <v>375</v>
      </c>
      <c r="M376" s="4"/>
      <c r="O376" s="4">
        <v>375</v>
      </c>
      <c r="Q376" s="3">
        <v>0</v>
      </c>
      <c r="R376" s="3">
        <v>375</v>
      </c>
      <c r="T376"/>
      <c r="U376" s="127">
        <v>375</v>
      </c>
      <c r="V376"/>
      <c r="W376"/>
      <c r="X376"/>
      <c r="Y376"/>
      <c r="AB376" s="127">
        <v>375</v>
      </c>
    </row>
    <row r="377" spans="1:28" ht="14.4" x14ac:dyDescent="0.3">
      <c r="A377" s="4"/>
      <c r="B377" s="4"/>
      <c r="C377" s="4">
        <v>376</v>
      </c>
      <c r="D377" s="4"/>
      <c r="E377" s="4">
        <v>0</v>
      </c>
      <c r="F377" s="4">
        <v>376</v>
      </c>
      <c r="G377" s="4"/>
      <c r="H377" s="4"/>
      <c r="I377" s="4">
        <v>376</v>
      </c>
      <c r="J377" s="4"/>
      <c r="K377" s="4">
        <v>0</v>
      </c>
      <c r="L377" s="4">
        <v>376</v>
      </c>
      <c r="M377" s="4"/>
      <c r="O377" s="4">
        <v>376</v>
      </c>
      <c r="Q377" s="3">
        <v>0</v>
      </c>
      <c r="R377" s="3">
        <v>376</v>
      </c>
      <c r="T377"/>
      <c r="U377" s="127">
        <v>376</v>
      </c>
      <c r="V377"/>
      <c r="W377"/>
      <c r="X377"/>
      <c r="Y377"/>
      <c r="AB377" s="127">
        <v>376</v>
      </c>
    </row>
    <row r="378" spans="1:28" ht="14.4" x14ac:dyDescent="0.3">
      <c r="A378" s="4"/>
      <c r="B378" s="4"/>
      <c r="C378" s="4">
        <v>377</v>
      </c>
      <c r="D378" s="4"/>
      <c r="E378" s="4">
        <v>0</v>
      </c>
      <c r="F378" s="4">
        <v>377</v>
      </c>
      <c r="G378" s="4"/>
      <c r="H378" s="4"/>
      <c r="I378" s="4">
        <v>377</v>
      </c>
      <c r="J378" s="4"/>
      <c r="K378" s="4">
        <v>0</v>
      </c>
      <c r="L378" s="4">
        <v>377</v>
      </c>
      <c r="M378" s="4"/>
      <c r="O378" s="4">
        <v>377</v>
      </c>
      <c r="Q378" s="3">
        <v>0</v>
      </c>
      <c r="R378" s="3">
        <v>377</v>
      </c>
      <c r="T378"/>
      <c r="U378" s="127">
        <v>377</v>
      </c>
      <c r="V378"/>
      <c r="W378"/>
      <c r="X378"/>
      <c r="Y378"/>
      <c r="AB378" s="127">
        <v>377</v>
      </c>
    </row>
    <row r="379" spans="1:28" ht="14.4" x14ac:dyDescent="0.3">
      <c r="A379" s="4"/>
      <c r="B379" s="4"/>
      <c r="C379" s="4">
        <v>378</v>
      </c>
      <c r="D379" s="4"/>
      <c r="E379" s="4">
        <v>0</v>
      </c>
      <c r="F379" s="4">
        <v>378</v>
      </c>
      <c r="G379" s="4"/>
      <c r="H379" s="4"/>
      <c r="I379" s="4">
        <v>378</v>
      </c>
      <c r="J379" s="4"/>
      <c r="K379" s="4">
        <v>0</v>
      </c>
      <c r="L379" s="4">
        <v>378</v>
      </c>
      <c r="M379" s="4"/>
      <c r="O379" s="4">
        <v>378</v>
      </c>
      <c r="Q379" s="3">
        <v>0</v>
      </c>
      <c r="R379" s="3">
        <v>378</v>
      </c>
      <c r="T379"/>
      <c r="U379" s="127">
        <v>378</v>
      </c>
      <c r="V379"/>
      <c r="W379"/>
      <c r="X379"/>
      <c r="Y379"/>
      <c r="AB379" s="127">
        <v>378</v>
      </c>
    </row>
    <row r="380" spans="1:28" ht="14.4" x14ac:dyDescent="0.3">
      <c r="A380" s="4"/>
      <c r="B380" s="4"/>
      <c r="C380" s="4">
        <v>379</v>
      </c>
      <c r="D380" s="4"/>
      <c r="E380" s="4">
        <v>0</v>
      </c>
      <c r="F380" s="4">
        <v>379</v>
      </c>
      <c r="G380" s="4"/>
      <c r="H380" s="4"/>
      <c r="I380" s="4">
        <v>379</v>
      </c>
      <c r="J380" s="4"/>
      <c r="K380" s="4">
        <v>0</v>
      </c>
      <c r="L380" s="4">
        <v>379</v>
      </c>
      <c r="M380" s="4"/>
      <c r="O380" s="4">
        <v>379</v>
      </c>
      <c r="Q380" s="3">
        <v>0</v>
      </c>
      <c r="R380" s="3">
        <v>379</v>
      </c>
      <c r="T380"/>
      <c r="U380" s="127">
        <v>379</v>
      </c>
      <c r="V380"/>
      <c r="W380"/>
      <c r="X380"/>
      <c r="Y380"/>
      <c r="AB380" s="127">
        <v>379</v>
      </c>
    </row>
    <row r="381" spans="1:28" ht="14.4" x14ac:dyDescent="0.3">
      <c r="A381" s="4"/>
      <c r="B381" s="4"/>
      <c r="C381" s="4">
        <v>380</v>
      </c>
      <c r="D381" s="4"/>
      <c r="E381" s="4">
        <v>0</v>
      </c>
      <c r="F381" s="4">
        <v>380</v>
      </c>
      <c r="G381" s="4"/>
      <c r="H381" s="4"/>
      <c r="I381" s="4">
        <v>380</v>
      </c>
      <c r="J381" s="4"/>
      <c r="K381" s="4">
        <v>0</v>
      </c>
      <c r="L381" s="4">
        <v>380</v>
      </c>
      <c r="M381" s="4"/>
      <c r="O381" s="4">
        <v>380</v>
      </c>
      <c r="Q381" s="3">
        <v>0</v>
      </c>
      <c r="R381" s="3">
        <v>380</v>
      </c>
      <c r="T381"/>
      <c r="U381" s="127">
        <v>380</v>
      </c>
      <c r="V381"/>
      <c r="W381"/>
      <c r="X381"/>
      <c r="Y381"/>
      <c r="AB381" s="127">
        <v>380</v>
      </c>
    </row>
    <row r="382" spans="1:28" ht="14.4" x14ac:dyDescent="0.3">
      <c r="A382" s="4"/>
      <c r="B382" s="4"/>
      <c r="C382" s="4">
        <v>381</v>
      </c>
      <c r="D382" s="4"/>
      <c r="E382" s="4">
        <v>0</v>
      </c>
      <c r="F382" s="4">
        <v>381</v>
      </c>
      <c r="G382" s="4"/>
      <c r="H382" s="4"/>
      <c r="I382" s="4">
        <v>381</v>
      </c>
      <c r="J382" s="4"/>
      <c r="K382" s="4">
        <v>0</v>
      </c>
      <c r="L382" s="4">
        <v>381</v>
      </c>
      <c r="M382" s="4"/>
      <c r="O382" s="4">
        <v>381</v>
      </c>
      <c r="Q382" s="3">
        <v>0</v>
      </c>
      <c r="R382" s="3">
        <v>381</v>
      </c>
      <c r="T382"/>
      <c r="U382" s="127">
        <v>381</v>
      </c>
      <c r="V382"/>
      <c r="W382"/>
      <c r="X382"/>
      <c r="Y382"/>
      <c r="AB382" s="127">
        <v>381</v>
      </c>
    </row>
    <row r="383" spans="1:28" ht="14.4" x14ac:dyDescent="0.3">
      <c r="A383" s="4"/>
      <c r="B383" s="4"/>
      <c r="C383" s="4">
        <v>382</v>
      </c>
      <c r="D383" s="4"/>
      <c r="E383" s="4">
        <v>0</v>
      </c>
      <c r="F383" s="4">
        <v>382</v>
      </c>
      <c r="G383" s="4"/>
      <c r="H383" s="4"/>
      <c r="I383" s="4">
        <v>382</v>
      </c>
      <c r="J383" s="4"/>
      <c r="K383" s="4">
        <v>0</v>
      </c>
      <c r="L383" s="4">
        <v>382</v>
      </c>
      <c r="M383" s="4"/>
      <c r="O383" s="4">
        <v>382</v>
      </c>
      <c r="Q383" s="3">
        <v>0</v>
      </c>
      <c r="R383" s="3">
        <v>382</v>
      </c>
      <c r="T383"/>
      <c r="U383" s="127">
        <v>382</v>
      </c>
      <c r="V383"/>
      <c r="W383"/>
      <c r="X383"/>
      <c r="Y383"/>
      <c r="AB383" s="127">
        <v>382</v>
      </c>
    </row>
    <row r="384" spans="1:28" ht="14.4" x14ac:dyDescent="0.3">
      <c r="A384" s="4"/>
      <c r="B384" s="4"/>
      <c r="C384" s="4">
        <v>383</v>
      </c>
      <c r="D384" s="4"/>
      <c r="E384" s="4">
        <v>0</v>
      </c>
      <c r="F384" s="4">
        <v>383</v>
      </c>
      <c r="G384" s="4"/>
      <c r="H384" s="4"/>
      <c r="I384" s="4">
        <v>383</v>
      </c>
      <c r="J384" s="4"/>
      <c r="K384" s="4">
        <v>0</v>
      </c>
      <c r="L384" s="4">
        <v>383</v>
      </c>
      <c r="M384" s="4"/>
      <c r="O384" s="4">
        <v>383</v>
      </c>
      <c r="Q384" s="3">
        <v>0</v>
      </c>
      <c r="R384" s="3">
        <v>383</v>
      </c>
      <c r="T384"/>
      <c r="U384" s="127">
        <v>383</v>
      </c>
      <c r="V384"/>
      <c r="W384"/>
      <c r="X384"/>
      <c r="Y384"/>
      <c r="AB384" s="127">
        <v>383</v>
      </c>
    </row>
    <row r="385" spans="1:28" ht="14.4" x14ac:dyDescent="0.3">
      <c r="A385" s="4"/>
      <c r="B385" s="4"/>
      <c r="C385" s="4">
        <v>384</v>
      </c>
      <c r="D385" s="4"/>
      <c r="E385" s="4">
        <v>0</v>
      </c>
      <c r="F385" s="4">
        <v>384</v>
      </c>
      <c r="G385" s="4"/>
      <c r="H385" s="4"/>
      <c r="I385" s="4">
        <v>384</v>
      </c>
      <c r="J385" s="4"/>
      <c r="K385" s="4">
        <v>0</v>
      </c>
      <c r="L385" s="4">
        <v>384</v>
      </c>
      <c r="M385" s="4"/>
      <c r="O385" s="4">
        <v>384</v>
      </c>
      <c r="Q385" s="3">
        <v>0</v>
      </c>
      <c r="R385" s="3">
        <v>384</v>
      </c>
      <c r="T385"/>
      <c r="U385" s="127">
        <v>384</v>
      </c>
      <c r="V385"/>
      <c r="W385"/>
      <c r="X385"/>
      <c r="Y385"/>
      <c r="AB385" s="127">
        <v>384</v>
      </c>
    </row>
    <row r="386" spans="1:28" ht="14.4" x14ac:dyDescent="0.3">
      <c r="A386" s="4"/>
      <c r="B386" s="4"/>
      <c r="C386" s="4">
        <v>385</v>
      </c>
      <c r="D386" s="4"/>
      <c r="E386" s="4">
        <v>0</v>
      </c>
      <c r="F386" s="4">
        <v>385</v>
      </c>
      <c r="G386" s="4"/>
      <c r="H386" s="4"/>
      <c r="I386" s="4">
        <v>385</v>
      </c>
      <c r="J386" s="4"/>
      <c r="K386" s="4">
        <v>0</v>
      </c>
      <c r="L386" s="4">
        <v>385</v>
      </c>
      <c r="M386" s="4"/>
      <c r="O386" s="4">
        <v>385</v>
      </c>
      <c r="Q386" s="3">
        <v>0</v>
      </c>
      <c r="R386" s="3">
        <v>385</v>
      </c>
      <c r="T386"/>
      <c r="U386" s="127">
        <v>385</v>
      </c>
      <c r="V386"/>
      <c r="W386"/>
      <c r="X386"/>
      <c r="Y386"/>
      <c r="AB386" s="127">
        <v>385</v>
      </c>
    </row>
    <row r="387" spans="1:28" ht="14.4" x14ac:dyDescent="0.3">
      <c r="A387" s="4"/>
      <c r="B387" s="4"/>
      <c r="C387" s="4">
        <v>386</v>
      </c>
      <c r="D387" s="4"/>
      <c r="E387" s="4">
        <v>0</v>
      </c>
      <c r="F387" s="4">
        <v>386</v>
      </c>
      <c r="G387" s="4"/>
      <c r="H387" s="4"/>
      <c r="I387" s="4">
        <v>386</v>
      </c>
      <c r="J387" s="4"/>
      <c r="K387" s="4">
        <v>0</v>
      </c>
      <c r="L387" s="4">
        <v>386</v>
      </c>
      <c r="M387" s="4"/>
      <c r="O387" s="4">
        <v>386</v>
      </c>
      <c r="Q387" s="3">
        <v>0</v>
      </c>
      <c r="R387" s="3">
        <v>386</v>
      </c>
      <c r="T387"/>
      <c r="U387" s="127">
        <v>386</v>
      </c>
      <c r="V387"/>
      <c r="W387"/>
      <c r="X387"/>
      <c r="Y387"/>
      <c r="AB387" s="127">
        <v>386</v>
      </c>
    </row>
    <row r="388" spans="1:28" ht="14.4" x14ac:dyDescent="0.3">
      <c r="A388" s="4"/>
      <c r="B388" s="4"/>
      <c r="C388" s="4">
        <v>387</v>
      </c>
      <c r="D388" s="4"/>
      <c r="E388" s="4">
        <v>0</v>
      </c>
      <c r="F388" s="4">
        <v>387</v>
      </c>
      <c r="G388" s="4"/>
      <c r="H388" s="4"/>
      <c r="I388" s="4">
        <v>387</v>
      </c>
      <c r="J388" s="4"/>
      <c r="K388" s="4">
        <v>0</v>
      </c>
      <c r="L388" s="4">
        <v>387</v>
      </c>
      <c r="M388" s="4"/>
      <c r="O388" s="4">
        <v>387</v>
      </c>
      <c r="Q388" s="3">
        <v>0</v>
      </c>
      <c r="R388" s="3">
        <v>387</v>
      </c>
      <c r="T388"/>
      <c r="U388" s="127">
        <v>387</v>
      </c>
      <c r="V388"/>
      <c r="W388"/>
      <c r="X388"/>
      <c r="Y388"/>
      <c r="AB388" s="127">
        <v>387</v>
      </c>
    </row>
    <row r="389" spans="1:28" ht="14.4" x14ac:dyDescent="0.3">
      <c r="A389" s="4"/>
      <c r="B389" s="4"/>
      <c r="C389" s="4">
        <v>388</v>
      </c>
      <c r="D389" s="4"/>
      <c r="E389" s="4">
        <v>0</v>
      </c>
      <c r="F389" s="4">
        <v>388</v>
      </c>
      <c r="G389" s="4"/>
      <c r="H389" s="4"/>
      <c r="I389" s="4">
        <v>388</v>
      </c>
      <c r="J389" s="4"/>
      <c r="K389" s="4">
        <v>0</v>
      </c>
      <c r="L389" s="4">
        <v>388</v>
      </c>
      <c r="M389" s="4"/>
      <c r="O389" s="4">
        <v>388</v>
      </c>
      <c r="Q389" s="3">
        <v>0</v>
      </c>
      <c r="R389" s="3">
        <v>388</v>
      </c>
      <c r="T389"/>
      <c r="U389" s="127">
        <v>388</v>
      </c>
      <c r="V389"/>
      <c r="W389"/>
      <c r="X389"/>
      <c r="Y389"/>
      <c r="AB389" s="127">
        <v>388</v>
      </c>
    </row>
    <row r="390" spans="1:28" ht="14.4" x14ac:dyDescent="0.3">
      <c r="A390" s="4"/>
      <c r="B390" s="4"/>
      <c r="C390" s="4">
        <v>389</v>
      </c>
      <c r="D390" s="4"/>
      <c r="E390" s="4">
        <v>0</v>
      </c>
      <c r="F390" s="4">
        <v>389</v>
      </c>
      <c r="G390" s="4"/>
      <c r="H390" s="4"/>
      <c r="I390" s="4">
        <v>389</v>
      </c>
      <c r="J390" s="4"/>
      <c r="K390" s="4">
        <v>0</v>
      </c>
      <c r="L390" s="4">
        <v>389</v>
      </c>
      <c r="M390" s="4"/>
      <c r="O390" s="4">
        <v>389</v>
      </c>
      <c r="Q390" s="3">
        <v>0</v>
      </c>
      <c r="R390" s="3">
        <v>389</v>
      </c>
      <c r="T390"/>
      <c r="U390" s="127">
        <v>389</v>
      </c>
      <c r="V390"/>
      <c r="W390"/>
      <c r="X390"/>
      <c r="Y390"/>
      <c r="AB390" s="127">
        <v>389</v>
      </c>
    </row>
    <row r="391" spans="1:28" ht="14.4" x14ac:dyDescent="0.3">
      <c r="A391" s="4"/>
      <c r="B391" s="4"/>
      <c r="C391" s="4">
        <v>390</v>
      </c>
      <c r="D391" s="4"/>
      <c r="E391" s="4">
        <v>0</v>
      </c>
      <c r="F391" s="4">
        <v>390</v>
      </c>
      <c r="G391" s="4"/>
      <c r="H391" s="4"/>
      <c r="I391" s="4">
        <v>390</v>
      </c>
      <c r="J391" s="4"/>
      <c r="K391" s="4">
        <v>0</v>
      </c>
      <c r="L391" s="4">
        <v>390</v>
      </c>
      <c r="M391" s="4"/>
      <c r="O391" s="4">
        <v>390</v>
      </c>
      <c r="Q391" s="3">
        <v>0</v>
      </c>
      <c r="R391" s="3">
        <v>390</v>
      </c>
      <c r="T391"/>
      <c r="U391" s="127">
        <v>390</v>
      </c>
      <c r="V391"/>
      <c r="W391"/>
      <c r="X391"/>
      <c r="Y391"/>
      <c r="AB391" s="127">
        <v>390</v>
      </c>
    </row>
    <row r="392" spans="1:28" ht="14.4" x14ac:dyDescent="0.3">
      <c r="A392" s="4"/>
      <c r="B392" s="4"/>
      <c r="C392" s="4">
        <v>391</v>
      </c>
      <c r="D392" s="4"/>
      <c r="E392" s="4">
        <v>0</v>
      </c>
      <c r="F392" s="4">
        <v>391</v>
      </c>
      <c r="G392" s="4"/>
      <c r="H392" s="4"/>
      <c r="I392" s="4">
        <v>391</v>
      </c>
      <c r="J392" s="4"/>
      <c r="K392" s="4">
        <v>0</v>
      </c>
      <c r="L392" s="4">
        <v>391</v>
      </c>
      <c r="M392" s="4"/>
      <c r="O392" s="4">
        <v>391</v>
      </c>
      <c r="Q392" s="3">
        <v>0</v>
      </c>
      <c r="R392" s="3">
        <v>391</v>
      </c>
      <c r="T392"/>
      <c r="U392" s="127">
        <v>391</v>
      </c>
      <c r="V392"/>
      <c r="W392"/>
      <c r="X392"/>
      <c r="Y392"/>
      <c r="AB392" s="127">
        <v>391</v>
      </c>
    </row>
    <row r="393" spans="1:28" ht="14.4" x14ac:dyDescent="0.3">
      <c r="A393" s="4"/>
      <c r="B393" s="4"/>
      <c r="C393" s="4">
        <v>392</v>
      </c>
      <c r="D393" s="4"/>
      <c r="E393" s="4">
        <v>0</v>
      </c>
      <c r="F393" s="4">
        <v>392</v>
      </c>
      <c r="G393" s="4"/>
      <c r="H393" s="4"/>
      <c r="I393" s="4">
        <v>392</v>
      </c>
      <c r="J393" s="4"/>
      <c r="K393" s="4">
        <v>0</v>
      </c>
      <c r="L393" s="4">
        <v>392</v>
      </c>
      <c r="M393" s="4"/>
      <c r="O393" s="4">
        <v>392</v>
      </c>
      <c r="Q393" s="3">
        <v>0</v>
      </c>
      <c r="R393" s="3">
        <v>392</v>
      </c>
      <c r="T393"/>
      <c r="U393" s="127">
        <v>392</v>
      </c>
      <c r="V393"/>
      <c r="W393"/>
      <c r="X393"/>
      <c r="Y393"/>
      <c r="AB393" s="127">
        <v>392</v>
      </c>
    </row>
    <row r="394" spans="1:28" ht="14.4" x14ac:dyDescent="0.3">
      <c r="A394" s="4"/>
      <c r="B394" s="4"/>
      <c r="C394" s="4">
        <v>393</v>
      </c>
      <c r="D394" s="4"/>
      <c r="E394" s="4">
        <v>0</v>
      </c>
      <c r="F394" s="4">
        <v>393</v>
      </c>
      <c r="G394" s="4"/>
      <c r="H394" s="4"/>
      <c r="I394" s="4">
        <v>393</v>
      </c>
      <c r="J394" s="4"/>
      <c r="K394" s="4">
        <v>0</v>
      </c>
      <c r="L394" s="4">
        <v>393</v>
      </c>
      <c r="M394" s="4"/>
      <c r="O394" s="4">
        <v>393</v>
      </c>
      <c r="Q394" s="3">
        <v>0</v>
      </c>
      <c r="R394" s="3">
        <v>393</v>
      </c>
      <c r="T394"/>
      <c r="U394" s="127">
        <v>393</v>
      </c>
      <c r="V394"/>
      <c r="W394"/>
      <c r="X394"/>
      <c r="Y394"/>
      <c r="AB394" s="127">
        <v>393</v>
      </c>
    </row>
    <row r="395" spans="1:28" ht="14.4" x14ac:dyDescent="0.3">
      <c r="A395" s="4"/>
      <c r="B395" s="4"/>
      <c r="C395" s="4">
        <v>394</v>
      </c>
      <c r="D395" s="4"/>
      <c r="E395" s="4">
        <v>0</v>
      </c>
      <c r="F395" s="4">
        <v>394</v>
      </c>
      <c r="G395" s="4"/>
      <c r="H395" s="4"/>
      <c r="I395" s="4">
        <v>394</v>
      </c>
      <c r="J395" s="4"/>
      <c r="K395" s="4">
        <v>0</v>
      </c>
      <c r="L395" s="4">
        <v>394</v>
      </c>
      <c r="M395" s="4"/>
      <c r="O395" s="4">
        <v>394</v>
      </c>
      <c r="Q395" s="3">
        <v>0</v>
      </c>
      <c r="R395" s="3">
        <v>394</v>
      </c>
      <c r="T395"/>
      <c r="U395" s="127">
        <v>394</v>
      </c>
      <c r="V395"/>
      <c r="W395"/>
      <c r="X395"/>
      <c r="Y395"/>
      <c r="AB395" s="127">
        <v>394</v>
      </c>
    </row>
    <row r="396" spans="1:28" ht="14.4" x14ac:dyDescent="0.3">
      <c r="A396" s="4"/>
      <c r="B396" s="4"/>
      <c r="C396" s="4">
        <v>395</v>
      </c>
      <c r="D396" s="4"/>
      <c r="E396" s="4">
        <v>0</v>
      </c>
      <c r="F396" s="4">
        <v>395</v>
      </c>
      <c r="G396" s="4"/>
      <c r="H396" s="4"/>
      <c r="I396" s="4">
        <v>395</v>
      </c>
      <c r="J396" s="4"/>
      <c r="K396" s="4">
        <v>0</v>
      </c>
      <c r="L396" s="4">
        <v>395</v>
      </c>
      <c r="M396" s="4"/>
      <c r="O396" s="4">
        <v>395</v>
      </c>
      <c r="Q396" s="3">
        <v>0</v>
      </c>
      <c r="R396" s="3">
        <v>395</v>
      </c>
      <c r="T396"/>
      <c r="U396" s="127">
        <v>395</v>
      </c>
      <c r="V396"/>
      <c r="W396"/>
      <c r="X396"/>
      <c r="Y396"/>
      <c r="AB396" s="127">
        <v>395</v>
      </c>
    </row>
    <row r="397" spans="1:28" ht="14.4" x14ac:dyDescent="0.3">
      <c r="A397" s="4"/>
      <c r="B397" s="4"/>
      <c r="C397" s="4">
        <v>396</v>
      </c>
      <c r="D397" s="4"/>
      <c r="E397" s="4">
        <v>0</v>
      </c>
      <c r="F397" s="4">
        <v>396</v>
      </c>
      <c r="G397" s="4"/>
      <c r="H397" s="4"/>
      <c r="I397" s="4">
        <v>396</v>
      </c>
      <c r="J397" s="4"/>
      <c r="K397" s="4">
        <v>0</v>
      </c>
      <c r="L397" s="4">
        <v>396</v>
      </c>
      <c r="M397" s="4"/>
      <c r="O397" s="4">
        <v>396</v>
      </c>
      <c r="Q397" s="3">
        <v>0</v>
      </c>
      <c r="R397" s="3">
        <v>396</v>
      </c>
      <c r="T397"/>
      <c r="U397" s="127">
        <v>396</v>
      </c>
      <c r="V397"/>
      <c r="W397"/>
      <c r="X397"/>
      <c r="Y397"/>
      <c r="AB397" s="127">
        <v>396</v>
      </c>
    </row>
    <row r="398" spans="1:28" ht="14.4" x14ac:dyDescent="0.3">
      <c r="A398" s="4"/>
      <c r="B398" s="4"/>
      <c r="C398" s="4">
        <v>397</v>
      </c>
      <c r="D398" s="4"/>
      <c r="E398" s="4">
        <v>0</v>
      </c>
      <c r="F398" s="4">
        <v>397</v>
      </c>
      <c r="G398" s="4"/>
      <c r="H398" s="4"/>
      <c r="I398" s="4">
        <v>397</v>
      </c>
      <c r="J398" s="4"/>
      <c r="K398" s="4">
        <v>0</v>
      </c>
      <c r="L398" s="4">
        <v>397</v>
      </c>
      <c r="M398" s="4"/>
      <c r="O398" s="4">
        <v>397</v>
      </c>
      <c r="Q398" s="3">
        <v>0</v>
      </c>
      <c r="R398" s="3">
        <v>397</v>
      </c>
      <c r="T398"/>
      <c r="U398" s="127">
        <v>397</v>
      </c>
      <c r="V398"/>
      <c r="W398"/>
      <c r="X398"/>
      <c r="Y398"/>
      <c r="AB398" s="127">
        <v>397</v>
      </c>
    </row>
    <row r="399" spans="1:28" ht="14.4" x14ac:dyDescent="0.3">
      <c r="A399" s="4"/>
      <c r="B399" s="4"/>
      <c r="C399" s="4">
        <v>398</v>
      </c>
      <c r="D399" s="4"/>
      <c r="E399" s="4">
        <v>0</v>
      </c>
      <c r="F399" s="4">
        <v>398</v>
      </c>
      <c r="G399" s="4"/>
      <c r="H399" s="4"/>
      <c r="I399" s="4">
        <v>398</v>
      </c>
      <c r="J399" s="4"/>
      <c r="K399" s="4">
        <v>0</v>
      </c>
      <c r="L399" s="4">
        <v>398</v>
      </c>
      <c r="M399" s="4"/>
      <c r="O399" s="4">
        <v>398</v>
      </c>
      <c r="Q399" s="3">
        <v>0</v>
      </c>
      <c r="R399" s="3">
        <v>398</v>
      </c>
      <c r="T399"/>
      <c r="U399" s="127">
        <v>398</v>
      </c>
      <c r="V399"/>
      <c r="W399"/>
      <c r="X399"/>
      <c r="Y399"/>
      <c r="AB399" s="127">
        <v>398</v>
      </c>
    </row>
    <row r="400" spans="1:28" ht="14.4" x14ac:dyDescent="0.3">
      <c r="A400" s="4"/>
      <c r="B400" s="4"/>
      <c r="C400" s="4">
        <v>399</v>
      </c>
      <c r="D400" s="4"/>
      <c r="E400" s="4">
        <v>0</v>
      </c>
      <c r="F400" s="4">
        <v>399</v>
      </c>
      <c r="G400" s="4"/>
      <c r="H400" s="4"/>
      <c r="I400" s="4">
        <v>399</v>
      </c>
      <c r="J400" s="4"/>
      <c r="K400" s="4">
        <v>0</v>
      </c>
      <c r="L400" s="4">
        <v>399</v>
      </c>
      <c r="M400" s="4"/>
      <c r="O400" s="4">
        <v>399</v>
      </c>
      <c r="Q400" s="3">
        <v>0</v>
      </c>
      <c r="R400" s="3">
        <v>399</v>
      </c>
      <c r="T400"/>
      <c r="U400" s="127">
        <v>399</v>
      </c>
      <c r="V400"/>
      <c r="W400"/>
      <c r="X400"/>
      <c r="Y400"/>
      <c r="AB400" s="127">
        <v>399</v>
      </c>
    </row>
    <row r="401" spans="1:28" ht="14.4" x14ac:dyDescent="0.3">
      <c r="A401" s="4"/>
      <c r="B401" s="4"/>
      <c r="C401" s="4">
        <v>400</v>
      </c>
      <c r="D401" s="4"/>
      <c r="E401" s="4">
        <v>0</v>
      </c>
      <c r="F401" s="4">
        <v>400</v>
      </c>
      <c r="G401" s="4"/>
      <c r="H401" s="4"/>
      <c r="I401" s="4">
        <v>400</v>
      </c>
      <c r="J401" s="4"/>
      <c r="K401" s="4">
        <v>0</v>
      </c>
      <c r="L401" s="4">
        <v>400</v>
      </c>
      <c r="M401" s="4"/>
      <c r="O401" s="4">
        <v>400</v>
      </c>
      <c r="Q401" s="3">
        <v>0</v>
      </c>
      <c r="R401" s="3">
        <v>400</v>
      </c>
      <c r="T401"/>
      <c r="U401" s="127">
        <v>400</v>
      </c>
      <c r="V401"/>
      <c r="W401"/>
      <c r="X401"/>
      <c r="Y401"/>
      <c r="AB401" s="127">
        <v>400</v>
      </c>
    </row>
    <row r="402" spans="1:28" ht="14.4" x14ac:dyDescent="0.3">
      <c r="A402" s="4"/>
      <c r="B402" s="4"/>
      <c r="C402" s="4">
        <v>401</v>
      </c>
      <c r="D402" s="4"/>
      <c r="E402" s="4">
        <v>0</v>
      </c>
      <c r="F402" s="4">
        <v>401</v>
      </c>
      <c r="G402" s="4"/>
      <c r="H402" s="4"/>
      <c r="I402" s="4">
        <v>401</v>
      </c>
      <c r="J402" s="4"/>
      <c r="K402" s="4">
        <v>0</v>
      </c>
      <c r="L402" s="4">
        <v>401</v>
      </c>
      <c r="M402" s="4"/>
      <c r="O402" s="4">
        <v>401</v>
      </c>
      <c r="Q402" s="3">
        <v>0</v>
      </c>
      <c r="R402" s="3">
        <v>401</v>
      </c>
      <c r="T402"/>
      <c r="U402" s="127">
        <v>401</v>
      </c>
      <c r="V402"/>
      <c r="W402"/>
      <c r="X402"/>
      <c r="Y402"/>
      <c r="AB402" s="127">
        <v>401</v>
      </c>
    </row>
    <row r="403" spans="1:28" ht="14.4" x14ac:dyDescent="0.3">
      <c r="A403" s="4"/>
      <c r="B403" s="4"/>
      <c r="C403" s="4">
        <v>402</v>
      </c>
      <c r="D403" s="4"/>
      <c r="E403" s="4">
        <v>0</v>
      </c>
      <c r="F403" s="4">
        <v>402</v>
      </c>
      <c r="G403" s="4"/>
      <c r="H403" s="4"/>
      <c r="I403" s="4">
        <v>402</v>
      </c>
      <c r="J403" s="4"/>
      <c r="K403" s="4">
        <v>0</v>
      </c>
      <c r="L403" s="4">
        <v>402</v>
      </c>
      <c r="M403" s="4"/>
      <c r="O403" s="4">
        <v>402</v>
      </c>
      <c r="Q403" s="3">
        <v>0</v>
      </c>
      <c r="R403" s="3">
        <v>402</v>
      </c>
      <c r="T403"/>
      <c r="U403" s="127">
        <v>402</v>
      </c>
      <c r="V403"/>
      <c r="W403"/>
      <c r="X403"/>
      <c r="Y403"/>
      <c r="AB403" s="127">
        <v>402</v>
      </c>
    </row>
    <row r="404" spans="1:28" ht="14.4" x14ac:dyDescent="0.3">
      <c r="A404" s="4"/>
      <c r="B404" s="4"/>
      <c r="C404" s="4">
        <v>403</v>
      </c>
      <c r="D404" s="4"/>
      <c r="E404" s="4">
        <v>0</v>
      </c>
      <c r="F404" s="4">
        <v>403</v>
      </c>
      <c r="G404" s="4"/>
      <c r="H404" s="4"/>
      <c r="I404" s="4">
        <v>403</v>
      </c>
      <c r="J404" s="4"/>
      <c r="K404" s="4">
        <v>0</v>
      </c>
      <c r="L404" s="4">
        <v>403</v>
      </c>
      <c r="M404" s="4"/>
      <c r="O404" s="4">
        <v>403</v>
      </c>
      <c r="Q404" s="3">
        <v>0</v>
      </c>
      <c r="R404" s="3">
        <v>403</v>
      </c>
      <c r="T404"/>
      <c r="U404" s="127">
        <v>403</v>
      </c>
      <c r="V404"/>
      <c r="W404"/>
      <c r="X404"/>
      <c r="Y404"/>
      <c r="AB404" s="127">
        <v>403</v>
      </c>
    </row>
    <row r="405" spans="1:28" ht="14.4" x14ac:dyDescent="0.3">
      <c r="A405" s="4"/>
      <c r="B405" s="4"/>
      <c r="C405" s="4">
        <v>404</v>
      </c>
      <c r="D405" s="4"/>
      <c r="E405" s="4">
        <v>0</v>
      </c>
      <c r="F405" s="4">
        <v>404</v>
      </c>
      <c r="G405" s="4"/>
      <c r="H405" s="4"/>
      <c r="I405" s="4">
        <v>404</v>
      </c>
      <c r="J405" s="4"/>
      <c r="K405" s="4">
        <v>0</v>
      </c>
      <c r="L405" s="4">
        <v>404</v>
      </c>
      <c r="M405" s="4"/>
      <c r="O405" s="4">
        <v>404</v>
      </c>
      <c r="Q405" s="3">
        <v>0</v>
      </c>
      <c r="R405" s="3">
        <v>404</v>
      </c>
      <c r="T405"/>
      <c r="U405" s="127">
        <v>404</v>
      </c>
      <c r="V405"/>
      <c r="W405"/>
      <c r="X405"/>
      <c r="Y405"/>
      <c r="AB405" s="127">
        <v>404</v>
      </c>
    </row>
    <row r="406" spans="1:28" ht="14.4" x14ac:dyDescent="0.3">
      <c r="A406" s="4"/>
      <c r="B406" s="4"/>
      <c r="C406" s="4">
        <v>405</v>
      </c>
      <c r="D406" s="4"/>
      <c r="E406" s="4">
        <v>0</v>
      </c>
      <c r="F406" s="4">
        <v>405</v>
      </c>
      <c r="G406" s="4"/>
      <c r="H406" s="4"/>
      <c r="I406" s="4">
        <v>405</v>
      </c>
      <c r="J406" s="4"/>
      <c r="K406" s="4">
        <v>0</v>
      </c>
      <c r="L406" s="4">
        <v>405</v>
      </c>
      <c r="M406" s="4"/>
      <c r="O406" s="4">
        <v>405</v>
      </c>
      <c r="Q406" s="3">
        <v>0</v>
      </c>
      <c r="R406" s="3">
        <v>405</v>
      </c>
      <c r="T406"/>
      <c r="U406" s="127">
        <v>405</v>
      </c>
      <c r="V406"/>
      <c r="W406"/>
      <c r="X406"/>
      <c r="Y406"/>
      <c r="AB406" s="127">
        <v>405</v>
      </c>
    </row>
    <row r="407" spans="1:28" ht="14.4" x14ac:dyDescent="0.3">
      <c r="A407" s="4"/>
      <c r="B407" s="4"/>
      <c r="C407" s="4">
        <v>406</v>
      </c>
      <c r="D407" s="4"/>
      <c r="E407" s="4">
        <v>0</v>
      </c>
      <c r="F407" s="4">
        <v>406</v>
      </c>
      <c r="G407" s="4"/>
      <c r="H407" s="4"/>
      <c r="I407" s="4">
        <v>406</v>
      </c>
      <c r="J407" s="4"/>
      <c r="K407" s="4">
        <v>0</v>
      </c>
      <c r="L407" s="4">
        <v>406</v>
      </c>
      <c r="M407" s="4"/>
      <c r="O407" s="4">
        <v>406</v>
      </c>
      <c r="Q407" s="3">
        <v>0</v>
      </c>
      <c r="R407" s="3">
        <v>406</v>
      </c>
      <c r="T407"/>
      <c r="U407" s="127">
        <v>406</v>
      </c>
      <c r="V407"/>
      <c r="W407"/>
      <c r="X407"/>
      <c r="Y407"/>
      <c r="AB407" s="127">
        <v>406</v>
      </c>
    </row>
    <row r="408" spans="1:28" ht="14.4" x14ac:dyDescent="0.3">
      <c r="A408" s="4"/>
      <c r="B408" s="4"/>
      <c r="C408" s="4">
        <v>407</v>
      </c>
      <c r="D408" s="4"/>
      <c r="E408" s="4">
        <v>0</v>
      </c>
      <c r="F408" s="4">
        <v>407</v>
      </c>
      <c r="G408" s="4"/>
      <c r="H408" s="4"/>
      <c r="I408" s="4">
        <v>407</v>
      </c>
      <c r="J408" s="4"/>
      <c r="K408" s="4">
        <v>0</v>
      </c>
      <c r="L408" s="4">
        <v>407</v>
      </c>
      <c r="M408" s="4"/>
      <c r="O408" s="4">
        <v>407</v>
      </c>
      <c r="Q408" s="3">
        <v>0</v>
      </c>
      <c r="R408" s="3">
        <v>407</v>
      </c>
      <c r="T408"/>
      <c r="U408" s="127">
        <v>407</v>
      </c>
      <c r="V408"/>
      <c r="W408"/>
      <c r="X408"/>
      <c r="Y408"/>
      <c r="AB408" s="127">
        <v>407</v>
      </c>
    </row>
    <row r="409" spans="1:28" ht="14.4" x14ac:dyDescent="0.3">
      <c r="A409" s="4"/>
      <c r="B409" s="4"/>
      <c r="C409" s="4">
        <v>408</v>
      </c>
      <c r="D409" s="4"/>
      <c r="E409" s="4">
        <v>0</v>
      </c>
      <c r="F409" s="4">
        <v>408</v>
      </c>
      <c r="G409" s="4"/>
      <c r="H409" s="4"/>
      <c r="I409" s="4">
        <v>408</v>
      </c>
      <c r="J409" s="4"/>
      <c r="K409" s="4">
        <v>0</v>
      </c>
      <c r="L409" s="4">
        <v>408</v>
      </c>
      <c r="M409" s="4"/>
      <c r="O409" s="4">
        <v>408</v>
      </c>
      <c r="Q409" s="3">
        <v>0</v>
      </c>
      <c r="R409" s="3">
        <v>408</v>
      </c>
      <c r="T409"/>
      <c r="U409" s="127">
        <v>408</v>
      </c>
      <c r="V409"/>
      <c r="W409"/>
      <c r="X409"/>
      <c r="Y409"/>
      <c r="AB409" s="127">
        <v>408</v>
      </c>
    </row>
    <row r="410" spans="1:28" ht="14.4" x14ac:dyDescent="0.3">
      <c r="A410" s="4"/>
      <c r="B410" s="4"/>
      <c r="C410" s="4">
        <v>409</v>
      </c>
      <c r="D410" s="4"/>
      <c r="E410" s="4">
        <v>0</v>
      </c>
      <c r="F410" s="4">
        <v>409</v>
      </c>
      <c r="G410" s="4"/>
      <c r="H410" s="4"/>
      <c r="I410" s="4">
        <v>409</v>
      </c>
      <c r="J410" s="4"/>
      <c r="K410" s="4">
        <v>0</v>
      </c>
      <c r="L410" s="4">
        <v>409</v>
      </c>
      <c r="M410" s="4"/>
      <c r="O410" s="4">
        <v>409</v>
      </c>
      <c r="Q410" s="3">
        <v>0</v>
      </c>
      <c r="R410" s="3">
        <v>409</v>
      </c>
      <c r="T410"/>
      <c r="U410" s="127">
        <v>409</v>
      </c>
      <c r="V410"/>
      <c r="W410"/>
      <c r="X410"/>
      <c r="Y410"/>
      <c r="AB410" s="127">
        <v>409</v>
      </c>
    </row>
    <row r="411" spans="1:28" ht="14.4" x14ac:dyDescent="0.3">
      <c r="A411" s="4"/>
      <c r="B411" s="4"/>
      <c r="C411" s="4">
        <v>410</v>
      </c>
      <c r="D411" s="4"/>
      <c r="E411" s="4">
        <v>0</v>
      </c>
      <c r="F411" s="4">
        <v>410</v>
      </c>
      <c r="G411" s="4"/>
      <c r="H411" s="4"/>
      <c r="I411" s="4">
        <v>410</v>
      </c>
      <c r="J411" s="4"/>
      <c r="K411" s="4">
        <v>0</v>
      </c>
      <c r="L411" s="4">
        <v>410</v>
      </c>
      <c r="M411" s="4"/>
      <c r="O411" s="4">
        <v>410</v>
      </c>
      <c r="Q411" s="3">
        <v>0</v>
      </c>
      <c r="R411" s="3">
        <v>410</v>
      </c>
      <c r="T411"/>
      <c r="U411" s="127">
        <v>410</v>
      </c>
      <c r="V411"/>
      <c r="W411"/>
      <c r="X411"/>
      <c r="Y411"/>
      <c r="AB411" s="127">
        <v>410</v>
      </c>
    </row>
    <row r="412" spans="1:28" ht="14.4" x14ac:dyDescent="0.3">
      <c r="A412" s="4"/>
      <c r="B412" s="4"/>
      <c r="C412" s="4">
        <v>411</v>
      </c>
      <c r="D412" s="4"/>
      <c r="E412" s="4">
        <v>0</v>
      </c>
      <c r="F412" s="4">
        <v>411</v>
      </c>
      <c r="G412" s="4"/>
      <c r="H412" s="4"/>
      <c r="I412" s="4">
        <v>411</v>
      </c>
      <c r="J412" s="4"/>
      <c r="K412" s="4">
        <v>0</v>
      </c>
      <c r="L412" s="4">
        <v>411</v>
      </c>
      <c r="M412" s="4"/>
      <c r="O412" s="4">
        <v>411</v>
      </c>
      <c r="Q412" s="3">
        <v>0</v>
      </c>
      <c r="R412" s="3">
        <v>411</v>
      </c>
      <c r="T412"/>
      <c r="U412" s="127">
        <v>411</v>
      </c>
      <c r="V412"/>
      <c r="W412"/>
      <c r="X412"/>
      <c r="Y412"/>
      <c r="AB412" s="127">
        <v>411</v>
      </c>
    </row>
    <row r="413" spans="1:28" ht="14.4" x14ac:dyDescent="0.3">
      <c r="A413" s="4"/>
      <c r="B413" s="4"/>
      <c r="C413" s="4">
        <v>412</v>
      </c>
      <c r="D413" s="4"/>
      <c r="E413" s="4">
        <v>0</v>
      </c>
      <c r="F413" s="4">
        <v>412</v>
      </c>
      <c r="G413" s="4"/>
      <c r="H413" s="4"/>
      <c r="I413" s="4">
        <v>412</v>
      </c>
      <c r="J413" s="4"/>
      <c r="K413" s="4">
        <v>0</v>
      </c>
      <c r="L413" s="4">
        <v>412</v>
      </c>
      <c r="M413" s="4"/>
      <c r="O413" s="4">
        <v>412</v>
      </c>
      <c r="Q413" s="3">
        <v>0</v>
      </c>
      <c r="R413" s="3">
        <v>412</v>
      </c>
      <c r="T413"/>
      <c r="U413" s="127">
        <v>412</v>
      </c>
      <c r="V413"/>
      <c r="W413"/>
      <c r="X413"/>
      <c r="Y413"/>
      <c r="AB413" s="127">
        <v>412</v>
      </c>
    </row>
    <row r="414" spans="1:28" ht="14.4" x14ac:dyDescent="0.3">
      <c r="A414" s="4"/>
      <c r="B414" s="4"/>
      <c r="C414" s="4">
        <v>413</v>
      </c>
      <c r="D414" s="4"/>
      <c r="E414" s="4">
        <v>0</v>
      </c>
      <c r="F414" s="4">
        <v>413</v>
      </c>
      <c r="G414" s="4"/>
      <c r="H414" s="4"/>
      <c r="I414" s="4">
        <v>413</v>
      </c>
      <c r="J414" s="4"/>
      <c r="K414" s="4">
        <v>0</v>
      </c>
      <c r="L414" s="4">
        <v>413</v>
      </c>
      <c r="M414" s="4"/>
      <c r="O414" s="4">
        <v>413</v>
      </c>
      <c r="Q414" s="3">
        <v>0</v>
      </c>
      <c r="R414" s="3">
        <v>413</v>
      </c>
      <c r="T414"/>
      <c r="U414" s="127">
        <v>413</v>
      </c>
      <c r="V414"/>
      <c r="W414"/>
      <c r="X414"/>
      <c r="Y414"/>
      <c r="AB414" s="127">
        <v>413</v>
      </c>
    </row>
    <row r="415" spans="1:28" ht="14.4" x14ac:dyDescent="0.3">
      <c r="A415" s="4"/>
      <c r="B415" s="4"/>
      <c r="C415" s="4">
        <v>414</v>
      </c>
      <c r="D415" s="4"/>
      <c r="E415" s="4">
        <v>0</v>
      </c>
      <c r="F415" s="4">
        <v>414</v>
      </c>
      <c r="G415" s="4"/>
      <c r="H415" s="4"/>
      <c r="I415" s="4">
        <v>414</v>
      </c>
      <c r="J415" s="4"/>
      <c r="K415" s="4">
        <v>0</v>
      </c>
      <c r="L415" s="4">
        <v>414</v>
      </c>
      <c r="M415" s="4"/>
      <c r="O415" s="4">
        <v>414</v>
      </c>
      <c r="Q415" s="3">
        <v>0</v>
      </c>
      <c r="R415" s="3">
        <v>414</v>
      </c>
      <c r="T415"/>
      <c r="U415" s="127">
        <v>414</v>
      </c>
      <c r="V415"/>
      <c r="W415"/>
      <c r="X415"/>
      <c r="Y415"/>
      <c r="AB415" s="127">
        <v>414</v>
      </c>
    </row>
    <row r="416" spans="1:28" ht="14.4" x14ac:dyDescent="0.3">
      <c r="A416" s="4"/>
      <c r="B416" s="4"/>
      <c r="C416" s="4">
        <v>415</v>
      </c>
      <c r="D416" s="4"/>
      <c r="E416" s="4">
        <v>0</v>
      </c>
      <c r="F416" s="4">
        <v>415</v>
      </c>
      <c r="G416" s="4"/>
      <c r="H416" s="4"/>
      <c r="I416" s="4">
        <v>415</v>
      </c>
      <c r="J416" s="4"/>
      <c r="K416" s="4">
        <v>0</v>
      </c>
      <c r="L416" s="4">
        <v>415</v>
      </c>
      <c r="M416" s="4"/>
      <c r="O416" s="4">
        <v>415</v>
      </c>
      <c r="Q416" s="3">
        <v>0</v>
      </c>
      <c r="R416" s="3">
        <v>415</v>
      </c>
      <c r="T416"/>
      <c r="U416" s="127">
        <v>415</v>
      </c>
      <c r="V416"/>
      <c r="W416"/>
      <c r="X416"/>
      <c r="Y416"/>
      <c r="AB416" s="127">
        <v>415</v>
      </c>
    </row>
    <row r="417" spans="1:28" ht="14.4" x14ac:dyDescent="0.3">
      <c r="A417" s="4"/>
      <c r="B417" s="4"/>
      <c r="C417" s="4">
        <v>416</v>
      </c>
      <c r="D417" s="4"/>
      <c r="E417" s="4">
        <v>0</v>
      </c>
      <c r="F417" s="4">
        <v>416</v>
      </c>
      <c r="G417" s="4"/>
      <c r="H417" s="4"/>
      <c r="I417" s="4">
        <v>416</v>
      </c>
      <c r="J417" s="4"/>
      <c r="K417" s="4">
        <v>0</v>
      </c>
      <c r="L417" s="4">
        <v>416</v>
      </c>
      <c r="M417" s="4"/>
      <c r="O417" s="4">
        <v>416</v>
      </c>
      <c r="Q417" s="3">
        <v>0</v>
      </c>
      <c r="R417" s="3">
        <v>416</v>
      </c>
      <c r="T417"/>
      <c r="U417" s="127">
        <v>416</v>
      </c>
      <c r="V417"/>
      <c r="W417"/>
      <c r="X417"/>
      <c r="Y417"/>
      <c r="AB417" s="127">
        <v>416</v>
      </c>
    </row>
    <row r="418" spans="1:28" ht="14.4" x14ac:dyDescent="0.3">
      <c r="A418" s="4"/>
      <c r="B418" s="4"/>
      <c r="C418" s="4">
        <v>417</v>
      </c>
      <c r="D418" s="4"/>
      <c r="E418" s="4">
        <v>0</v>
      </c>
      <c r="F418" s="4">
        <v>417</v>
      </c>
      <c r="G418" s="4"/>
      <c r="H418" s="4"/>
      <c r="I418" s="4">
        <v>417</v>
      </c>
      <c r="J418" s="4"/>
      <c r="K418" s="4">
        <v>0</v>
      </c>
      <c r="L418" s="4">
        <v>417</v>
      </c>
      <c r="M418" s="4"/>
      <c r="O418" s="4">
        <v>417</v>
      </c>
      <c r="Q418" s="3">
        <v>0</v>
      </c>
      <c r="R418" s="3">
        <v>417</v>
      </c>
      <c r="T418"/>
      <c r="U418" s="127">
        <v>417</v>
      </c>
      <c r="V418"/>
      <c r="W418"/>
      <c r="X418"/>
      <c r="Y418"/>
      <c r="AB418" s="127">
        <v>417</v>
      </c>
    </row>
    <row r="419" spans="1:28" ht="14.4" x14ac:dyDescent="0.3">
      <c r="A419" s="4"/>
      <c r="B419" s="4"/>
      <c r="C419" s="4">
        <v>418</v>
      </c>
      <c r="D419" s="4"/>
      <c r="E419" s="4">
        <v>0</v>
      </c>
      <c r="F419" s="4">
        <v>418</v>
      </c>
      <c r="G419" s="4"/>
      <c r="H419" s="4"/>
      <c r="I419" s="4">
        <v>418</v>
      </c>
      <c r="J419" s="4"/>
      <c r="K419" s="4">
        <v>0</v>
      </c>
      <c r="L419" s="4">
        <v>418</v>
      </c>
      <c r="M419" s="4"/>
      <c r="O419" s="4">
        <v>418</v>
      </c>
      <c r="Q419" s="3">
        <v>0</v>
      </c>
      <c r="R419" s="3">
        <v>418</v>
      </c>
      <c r="T419"/>
      <c r="U419" s="127">
        <v>418</v>
      </c>
      <c r="V419"/>
      <c r="W419"/>
      <c r="X419"/>
      <c r="Y419"/>
      <c r="AB419" s="127">
        <v>418</v>
      </c>
    </row>
    <row r="420" spans="1:28" ht="14.4" x14ac:dyDescent="0.3">
      <c r="A420" s="4"/>
      <c r="B420" s="4"/>
      <c r="C420" s="4">
        <v>419</v>
      </c>
      <c r="D420" s="4"/>
      <c r="E420" s="4">
        <v>0</v>
      </c>
      <c r="F420" s="4">
        <v>419</v>
      </c>
      <c r="G420" s="4"/>
      <c r="H420" s="4"/>
      <c r="I420" s="4">
        <v>419</v>
      </c>
      <c r="J420" s="4"/>
      <c r="K420" s="4">
        <v>0</v>
      </c>
      <c r="L420" s="4">
        <v>419</v>
      </c>
      <c r="M420" s="4"/>
      <c r="O420" s="4">
        <v>419</v>
      </c>
      <c r="Q420" s="3">
        <v>0</v>
      </c>
      <c r="R420" s="3">
        <v>419</v>
      </c>
      <c r="T420"/>
      <c r="U420" s="127">
        <v>419</v>
      </c>
      <c r="V420"/>
      <c r="W420"/>
      <c r="X420"/>
      <c r="Y420"/>
      <c r="AB420" s="127">
        <v>419</v>
      </c>
    </row>
    <row r="421" spans="1:28" ht="14.4" x14ac:dyDescent="0.3">
      <c r="A421" s="4"/>
      <c r="B421" s="4"/>
      <c r="C421" s="4">
        <v>420</v>
      </c>
      <c r="D421" s="4"/>
      <c r="E421" s="4">
        <v>0</v>
      </c>
      <c r="F421" s="4">
        <v>420</v>
      </c>
      <c r="G421" s="4"/>
      <c r="H421" s="4"/>
      <c r="I421" s="4">
        <v>420</v>
      </c>
      <c r="J421" s="4"/>
      <c r="K421" s="4">
        <v>0</v>
      </c>
      <c r="L421" s="4">
        <v>420</v>
      </c>
      <c r="M421" s="4"/>
      <c r="O421" s="4">
        <v>420</v>
      </c>
      <c r="Q421" s="3">
        <v>0</v>
      </c>
      <c r="R421" s="3">
        <v>420</v>
      </c>
      <c r="T421"/>
      <c r="U421" s="127">
        <v>420</v>
      </c>
      <c r="V421"/>
      <c r="W421"/>
      <c r="X421"/>
      <c r="Y421"/>
      <c r="AB421" s="127">
        <v>420</v>
      </c>
    </row>
    <row r="422" spans="1:28" ht="14.4" x14ac:dyDescent="0.3">
      <c r="A422" s="4"/>
      <c r="B422" s="4"/>
      <c r="C422" s="4">
        <v>421</v>
      </c>
      <c r="D422" s="4"/>
      <c r="E422" s="4">
        <v>0</v>
      </c>
      <c r="F422" s="4">
        <v>421</v>
      </c>
      <c r="G422" s="4"/>
      <c r="H422" s="4"/>
      <c r="I422" s="4">
        <v>421</v>
      </c>
      <c r="J422" s="4"/>
      <c r="K422" s="4">
        <v>0</v>
      </c>
      <c r="L422" s="4">
        <v>421</v>
      </c>
      <c r="M422" s="4"/>
      <c r="O422" s="4">
        <v>421</v>
      </c>
      <c r="Q422" s="3">
        <v>0</v>
      </c>
      <c r="R422" s="3">
        <v>421</v>
      </c>
      <c r="T422"/>
      <c r="U422" s="127">
        <v>421</v>
      </c>
      <c r="V422"/>
      <c r="W422"/>
      <c r="X422"/>
      <c r="Y422"/>
      <c r="AB422" s="127">
        <v>421</v>
      </c>
    </row>
    <row r="423" spans="1:28" ht="14.4" x14ac:dyDescent="0.3">
      <c r="A423" s="4"/>
      <c r="B423" s="4"/>
      <c r="C423" s="4">
        <v>422</v>
      </c>
      <c r="D423" s="4"/>
      <c r="E423" s="4">
        <v>0</v>
      </c>
      <c r="F423" s="4">
        <v>422</v>
      </c>
      <c r="G423" s="4"/>
      <c r="H423" s="4"/>
      <c r="I423" s="4">
        <v>422</v>
      </c>
      <c r="J423" s="4"/>
      <c r="K423" s="4">
        <v>0</v>
      </c>
      <c r="L423" s="4">
        <v>422</v>
      </c>
      <c r="M423" s="4"/>
      <c r="O423" s="4">
        <v>422</v>
      </c>
      <c r="Q423" s="3">
        <v>0</v>
      </c>
      <c r="R423" s="3">
        <v>422</v>
      </c>
      <c r="T423"/>
      <c r="U423" s="127">
        <v>422</v>
      </c>
      <c r="V423"/>
      <c r="W423"/>
      <c r="X423"/>
      <c r="Y423"/>
      <c r="AB423" s="127">
        <v>422</v>
      </c>
    </row>
    <row r="424" spans="1:28" ht="14.4" x14ac:dyDescent="0.3">
      <c r="A424" s="4"/>
      <c r="B424" s="4"/>
      <c r="C424" s="4">
        <v>423</v>
      </c>
      <c r="D424" s="4"/>
      <c r="E424" s="4">
        <v>0</v>
      </c>
      <c r="F424" s="4">
        <v>423</v>
      </c>
      <c r="G424" s="4"/>
      <c r="H424" s="4"/>
      <c r="I424" s="4">
        <v>423</v>
      </c>
      <c r="J424" s="4"/>
      <c r="K424" s="4">
        <v>0</v>
      </c>
      <c r="L424" s="4">
        <v>423</v>
      </c>
      <c r="M424" s="4"/>
      <c r="O424" s="4">
        <v>423</v>
      </c>
      <c r="Q424" s="3">
        <v>0</v>
      </c>
      <c r="R424" s="3">
        <v>423</v>
      </c>
      <c r="T424"/>
      <c r="U424" s="127">
        <v>423</v>
      </c>
      <c r="V424"/>
      <c r="W424"/>
      <c r="X424"/>
      <c r="Y424"/>
      <c r="AB424" s="127">
        <v>423</v>
      </c>
    </row>
    <row r="425" spans="1:28" ht="14.4" x14ac:dyDescent="0.3">
      <c r="A425" s="4"/>
      <c r="B425" s="4"/>
      <c r="C425" s="4">
        <v>424</v>
      </c>
      <c r="D425" s="4"/>
      <c r="E425" s="4">
        <v>0</v>
      </c>
      <c r="F425" s="4">
        <v>424</v>
      </c>
      <c r="G425" s="4"/>
      <c r="H425" s="4"/>
      <c r="I425" s="4">
        <v>424</v>
      </c>
      <c r="J425" s="4"/>
      <c r="K425" s="4">
        <v>0</v>
      </c>
      <c r="L425" s="4">
        <v>424</v>
      </c>
      <c r="M425" s="4"/>
      <c r="O425" s="4">
        <v>424</v>
      </c>
      <c r="Q425" s="3">
        <v>0</v>
      </c>
      <c r="R425" s="3">
        <v>424</v>
      </c>
      <c r="T425"/>
      <c r="U425" s="127">
        <v>424</v>
      </c>
      <c r="V425"/>
      <c r="W425"/>
      <c r="X425"/>
      <c r="Y425"/>
      <c r="AB425" s="127">
        <v>424</v>
      </c>
    </row>
    <row r="426" spans="1:28" ht="14.4" x14ac:dyDescent="0.3">
      <c r="A426" s="4"/>
      <c r="B426" s="4"/>
      <c r="C426" s="4">
        <v>425</v>
      </c>
      <c r="D426" s="4"/>
      <c r="E426" s="4">
        <v>0</v>
      </c>
      <c r="F426" s="4">
        <v>425</v>
      </c>
      <c r="G426" s="4"/>
      <c r="H426" s="4"/>
      <c r="I426" s="4">
        <v>425</v>
      </c>
      <c r="J426" s="4"/>
      <c r="K426" s="4">
        <v>0</v>
      </c>
      <c r="L426" s="4">
        <v>425</v>
      </c>
      <c r="M426" s="4"/>
      <c r="O426" s="4">
        <v>425</v>
      </c>
      <c r="Q426" s="3">
        <v>0</v>
      </c>
      <c r="R426" s="3">
        <v>425</v>
      </c>
      <c r="T426"/>
      <c r="U426" s="127">
        <v>425</v>
      </c>
      <c r="V426"/>
      <c r="W426"/>
      <c r="X426"/>
      <c r="Y426"/>
      <c r="AB426" s="127">
        <v>425</v>
      </c>
    </row>
    <row r="427" spans="1:28" ht="14.4" x14ac:dyDescent="0.3">
      <c r="A427" s="4"/>
      <c r="B427" s="4"/>
      <c r="C427" s="4">
        <v>426</v>
      </c>
      <c r="D427" s="4"/>
      <c r="E427" s="4">
        <v>0</v>
      </c>
      <c r="F427" s="4">
        <v>426</v>
      </c>
      <c r="G427" s="4"/>
      <c r="H427" s="4"/>
      <c r="I427" s="4">
        <v>426</v>
      </c>
      <c r="J427" s="4"/>
      <c r="K427" s="4">
        <v>0</v>
      </c>
      <c r="L427" s="4">
        <v>426</v>
      </c>
      <c r="M427" s="4"/>
      <c r="O427" s="4">
        <v>426</v>
      </c>
      <c r="Q427" s="3">
        <v>0</v>
      </c>
      <c r="R427" s="3">
        <v>426</v>
      </c>
      <c r="T427"/>
      <c r="U427" s="127">
        <v>426</v>
      </c>
      <c r="V427"/>
      <c r="W427"/>
      <c r="X427"/>
      <c r="Y427"/>
      <c r="AB427" s="127">
        <v>426</v>
      </c>
    </row>
    <row r="428" spans="1:28" ht="14.4" x14ac:dyDescent="0.3">
      <c r="A428" s="4"/>
      <c r="B428" s="4"/>
      <c r="C428" s="4">
        <v>427</v>
      </c>
      <c r="D428" s="4"/>
      <c r="E428" s="4">
        <v>0</v>
      </c>
      <c r="F428" s="4">
        <v>427</v>
      </c>
      <c r="G428" s="4"/>
      <c r="H428" s="4"/>
      <c r="I428" s="4">
        <v>427</v>
      </c>
      <c r="J428" s="4"/>
      <c r="K428" s="4">
        <v>0</v>
      </c>
      <c r="L428" s="4">
        <v>427</v>
      </c>
      <c r="M428" s="4"/>
      <c r="O428" s="4">
        <v>427</v>
      </c>
      <c r="Q428" s="3">
        <v>0</v>
      </c>
      <c r="R428" s="3">
        <v>427</v>
      </c>
      <c r="T428"/>
      <c r="U428" s="127">
        <v>427</v>
      </c>
      <c r="V428"/>
      <c r="W428"/>
      <c r="X428"/>
      <c r="Y428"/>
      <c r="AB428" s="127">
        <v>427</v>
      </c>
    </row>
    <row r="429" spans="1:28" ht="14.4" x14ac:dyDescent="0.3">
      <c r="A429" s="4"/>
      <c r="B429" s="4"/>
      <c r="C429" s="4">
        <v>428</v>
      </c>
      <c r="D429" s="4"/>
      <c r="E429" s="4">
        <v>0</v>
      </c>
      <c r="F429" s="4">
        <v>428</v>
      </c>
      <c r="G429" s="4"/>
      <c r="H429" s="4"/>
      <c r="I429" s="4">
        <v>428</v>
      </c>
      <c r="J429" s="4"/>
      <c r="K429" s="4">
        <v>0</v>
      </c>
      <c r="L429" s="4">
        <v>428</v>
      </c>
      <c r="M429" s="4"/>
      <c r="O429" s="4">
        <v>428</v>
      </c>
      <c r="Q429" s="3">
        <v>0</v>
      </c>
      <c r="R429" s="3">
        <v>428</v>
      </c>
      <c r="T429"/>
      <c r="U429" s="127">
        <v>428</v>
      </c>
      <c r="V429"/>
      <c r="W429"/>
      <c r="X429"/>
      <c r="Y429"/>
      <c r="AB429" s="127">
        <v>428</v>
      </c>
    </row>
    <row r="430" spans="1:28" ht="14.4" x14ac:dyDescent="0.3">
      <c r="A430" s="4"/>
      <c r="B430" s="4"/>
      <c r="C430" s="4">
        <v>429</v>
      </c>
      <c r="D430" s="4"/>
      <c r="E430" s="4">
        <v>0</v>
      </c>
      <c r="F430" s="4">
        <v>429</v>
      </c>
      <c r="G430" s="4"/>
      <c r="H430" s="4"/>
      <c r="I430" s="4">
        <v>429</v>
      </c>
      <c r="J430" s="4"/>
      <c r="K430" s="4">
        <v>0</v>
      </c>
      <c r="L430" s="4">
        <v>429</v>
      </c>
      <c r="M430" s="4"/>
      <c r="O430" s="4">
        <v>429</v>
      </c>
      <c r="Q430" s="3">
        <v>0</v>
      </c>
      <c r="R430" s="3">
        <v>429</v>
      </c>
      <c r="T430"/>
      <c r="U430" s="127">
        <v>429</v>
      </c>
      <c r="V430"/>
      <c r="W430"/>
      <c r="X430"/>
      <c r="Y430"/>
      <c r="AB430" s="127">
        <v>429</v>
      </c>
    </row>
    <row r="431" spans="1:28" ht="14.4" x14ac:dyDescent="0.3">
      <c r="A431" s="4"/>
      <c r="B431" s="4"/>
      <c r="C431" s="4">
        <v>430</v>
      </c>
      <c r="D431" s="4"/>
      <c r="E431" s="4">
        <v>0</v>
      </c>
      <c r="F431" s="4">
        <v>430</v>
      </c>
      <c r="G431" s="4"/>
      <c r="H431" s="4"/>
      <c r="I431" s="4">
        <v>430</v>
      </c>
      <c r="J431" s="4"/>
      <c r="K431" s="4">
        <v>0</v>
      </c>
      <c r="L431" s="4">
        <v>430</v>
      </c>
      <c r="M431" s="4"/>
      <c r="O431" s="4">
        <v>430</v>
      </c>
      <c r="Q431" s="3">
        <v>0</v>
      </c>
      <c r="R431" s="3">
        <v>430</v>
      </c>
      <c r="T431"/>
      <c r="U431" s="127">
        <v>430</v>
      </c>
      <c r="V431"/>
      <c r="W431"/>
      <c r="X431"/>
      <c r="Y431"/>
      <c r="AB431" s="127">
        <v>430</v>
      </c>
    </row>
    <row r="432" spans="1:28" ht="14.4" x14ac:dyDescent="0.3">
      <c r="A432" s="4"/>
      <c r="B432" s="4"/>
      <c r="C432" s="4">
        <v>431</v>
      </c>
      <c r="D432" s="4"/>
      <c r="E432" s="4">
        <v>0</v>
      </c>
      <c r="F432" s="4">
        <v>431</v>
      </c>
      <c r="G432" s="4"/>
      <c r="H432" s="4"/>
      <c r="I432" s="4">
        <v>431</v>
      </c>
      <c r="J432" s="4"/>
      <c r="K432" s="4">
        <v>0</v>
      </c>
      <c r="L432" s="4">
        <v>431</v>
      </c>
      <c r="M432" s="4"/>
      <c r="O432" s="4">
        <v>431</v>
      </c>
      <c r="Q432" s="3">
        <v>0</v>
      </c>
      <c r="R432" s="3">
        <v>431</v>
      </c>
      <c r="T432"/>
      <c r="U432" s="127">
        <v>431</v>
      </c>
      <c r="V432"/>
      <c r="W432"/>
      <c r="X432"/>
      <c r="Y432"/>
      <c r="AB432" s="127">
        <v>431</v>
      </c>
    </row>
    <row r="433" spans="1:28" ht="14.4" x14ac:dyDescent="0.3">
      <c r="A433" s="4"/>
      <c r="B433" s="4"/>
      <c r="C433" s="4">
        <v>432</v>
      </c>
      <c r="D433" s="4"/>
      <c r="E433" s="4">
        <v>0</v>
      </c>
      <c r="F433" s="4">
        <v>432</v>
      </c>
      <c r="G433" s="4"/>
      <c r="H433" s="4"/>
      <c r="I433" s="4">
        <v>432</v>
      </c>
      <c r="J433" s="4"/>
      <c r="K433" s="4">
        <v>0</v>
      </c>
      <c r="L433" s="4">
        <v>432</v>
      </c>
      <c r="M433" s="4"/>
      <c r="O433" s="4">
        <v>432</v>
      </c>
      <c r="Q433" s="3">
        <v>0</v>
      </c>
      <c r="R433" s="3">
        <v>432</v>
      </c>
      <c r="T433"/>
      <c r="U433" s="127">
        <v>432</v>
      </c>
      <c r="V433"/>
      <c r="W433"/>
      <c r="X433"/>
      <c r="Y433"/>
      <c r="AB433" s="127">
        <v>432</v>
      </c>
    </row>
    <row r="434" spans="1:28" ht="14.4" x14ac:dyDescent="0.3">
      <c r="A434" s="4"/>
      <c r="B434" s="4"/>
      <c r="C434" s="4">
        <v>433</v>
      </c>
      <c r="D434" s="4"/>
      <c r="E434" s="4">
        <v>0</v>
      </c>
      <c r="F434" s="4">
        <v>433</v>
      </c>
      <c r="G434" s="4"/>
      <c r="H434" s="4"/>
      <c r="I434" s="4">
        <v>433</v>
      </c>
      <c r="J434" s="4"/>
      <c r="K434" s="4">
        <v>0</v>
      </c>
      <c r="L434" s="4">
        <v>433</v>
      </c>
      <c r="M434" s="4"/>
      <c r="O434" s="4">
        <v>433</v>
      </c>
      <c r="Q434" s="3">
        <v>0</v>
      </c>
      <c r="R434" s="3">
        <v>433</v>
      </c>
      <c r="T434"/>
      <c r="U434" s="127">
        <v>433</v>
      </c>
      <c r="V434"/>
      <c r="W434"/>
      <c r="X434"/>
      <c r="Y434"/>
      <c r="AB434" s="127">
        <v>433</v>
      </c>
    </row>
    <row r="435" spans="1:28" ht="14.4" x14ac:dyDescent="0.3">
      <c r="A435" s="4"/>
      <c r="B435" s="4"/>
      <c r="C435" s="4">
        <v>434</v>
      </c>
      <c r="D435" s="4"/>
      <c r="E435" s="4">
        <v>0</v>
      </c>
      <c r="F435" s="4">
        <v>434</v>
      </c>
      <c r="G435" s="4"/>
      <c r="H435" s="4"/>
      <c r="I435" s="4">
        <v>434</v>
      </c>
      <c r="J435" s="4"/>
      <c r="K435" s="4">
        <v>0</v>
      </c>
      <c r="L435" s="4">
        <v>434</v>
      </c>
      <c r="M435" s="4"/>
      <c r="O435" s="4">
        <v>434</v>
      </c>
      <c r="Q435" s="3">
        <v>0</v>
      </c>
      <c r="R435" s="3">
        <v>434</v>
      </c>
      <c r="T435"/>
      <c r="U435" s="127">
        <v>434</v>
      </c>
      <c r="V435"/>
      <c r="W435"/>
      <c r="X435"/>
      <c r="Y435"/>
      <c r="AB435" s="127">
        <v>434</v>
      </c>
    </row>
    <row r="436" spans="1:28" ht="14.4" x14ac:dyDescent="0.3">
      <c r="A436" s="4"/>
      <c r="B436" s="4"/>
      <c r="C436" s="4">
        <v>435</v>
      </c>
      <c r="D436" s="4"/>
      <c r="E436" s="4">
        <v>0</v>
      </c>
      <c r="F436" s="4">
        <v>435</v>
      </c>
      <c r="G436" s="4"/>
      <c r="H436" s="4"/>
      <c r="I436" s="4">
        <v>435</v>
      </c>
      <c r="J436" s="4"/>
      <c r="K436" s="4">
        <v>0</v>
      </c>
      <c r="L436" s="4">
        <v>435</v>
      </c>
      <c r="M436" s="4"/>
      <c r="O436" s="4">
        <v>435</v>
      </c>
      <c r="Q436" s="3">
        <v>0</v>
      </c>
      <c r="R436" s="3">
        <v>435</v>
      </c>
      <c r="T436"/>
      <c r="U436" s="127">
        <v>435</v>
      </c>
      <c r="V436"/>
      <c r="W436"/>
      <c r="X436"/>
      <c r="Y436"/>
      <c r="AB436" s="127">
        <v>435</v>
      </c>
    </row>
    <row r="437" spans="1:28" ht="14.4" x14ac:dyDescent="0.3">
      <c r="A437" s="4"/>
      <c r="B437" s="4"/>
      <c r="C437" s="4">
        <v>436</v>
      </c>
      <c r="D437" s="4"/>
      <c r="E437" s="4">
        <v>0</v>
      </c>
      <c r="F437" s="4">
        <v>436</v>
      </c>
      <c r="G437" s="4"/>
      <c r="H437" s="4"/>
      <c r="I437" s="4">
        <v>436</v>
      </c>
      <c r="J437" s="4"/>
      <c r="K437" s="4">
        <v>0</v>
      </c>
      <c r="L437" s="4">
        <v>436</v>
      </c>
      <c r="M437" s="4"/>
      <c r="O437" s="4">
        <v>436</v>
      </c>
      <c r="Q437" s="3">
        <v>0</v>
      </c>
      <c r="R437" s="3">
        <v>436</v>
      </c>
      <c r="T437"/>
      <c r="U437" s="127">
        <v>436</v>
      </c>
      <c r="V437"/>
      <c r="W437"/>
      <c r="X437"/>
      <c r="Y437"/>
      <c r="AB437" s="127">
        <v>436</v>
      </c>
    </row>
    <row r="438" spans="1:28" ht="14.4" x14ac:dyDescent="0.3">
      <c r="A438" s="4"/>
      <c r="B438" s="4"/>
      <c r="C438" s="4">
        <v>437</v>
      </c>
      <c r="D438" s="4"/>
      <c r="E438" s="4">
        <v>0</v>
      </c>
      <c r="F438" s="4">
        <v>437</v>
      </c>
      <c r="G438" s="4"/>
      <c r="H438" s="4"/>
      <c r="I438" s="4">
        <v>437</v>
      </c>
      <c r="J438" s="4"/>
      <c r="K438" s="4">
        <v>0</v>
      </c>
      <c r="L438" s="4">
        <v>437</v>
      </c>
      <c r="M438" s="4"/>
      <c r="O438" s="4">
        <v>437</v>
      </c>
      <c r="Q438" s="3">
        <v>0</v>
      </c>
      <c r="R438" s="3">
        <v>437</v>
      </c>
      <c r="T438"/>
      <c r="U438" s="127">
        <v>437</v>
      </c>
      <c r="V438"/>
      <c r="W438"/>
      <c r="X438"/>
      <c r="Y438"/>
      <c r="AB438" s="127">
        <v>437</v>
      </c>
    </row>
    <row r="439" spans="1:28" ht="14.4" x14ac:dyDescent="0.3">
      <c r="A439" s="4"/>
      <c r="B439" s="4"/>
      <c r="C439" s="4">
        <v>438</v>
      </c>
      <c r="D439" s="4"/>
      <c r="E439" s="4">
        <v>0</v>
      </c>
      <c r="F439" s="4">
        <v>438</v>
      </c>
      <c r="G439" s="4"/>
      <c r="H439" s="4"/>
      <c r="I439" s="4">
        <v>438</v>
      </c>
      <c r="J439" s="4"/>
      <c r="K439" s="4">
        <v>0</v>
      </c>
      <c r="L439" s="4">
        <v>438</v>
      </c>
      <c r="M439" s="4"/>
      <c r="O439" s="4">
        <v>438</v>
      </c>
      <c r="Q439" s="3">
        <v>0</v>
      </c>
      <c r="R439" s="3">
        <v>438</v>
      </c>
      <c r="T439"/>
      <c r="U439" s="127">
        <v>438</v>
      </c>
      <c r="V439"/>
      <c r="W439"/>
      <c r="X439"/>
      <c r="Y439"/>
      <c r="AB439" s="127">
        <v>438</v>
      </c>
    </row>
    <row r="440" spans="1:28" ht="14.4" x14ac:dyDescent="0.3">
      <c r="A440" s="4"/>
      <c r="B440" s="4"/>
      <c r="C440" s="4">
        <v>439</v>
      </c>
      <c r="D440" s="4"/>
      <c r="E440" s="4">
        <v>0</v>
      </c>
      <c r="F440" s="4">
        <v>439</v>
      </c>
      <c r="G440" s="4"/>
      <c r="H440" s="4"/>
      <c r="I440" s="4">
        <v>439</v>
      </c>
      <c r="J440" s="4"/>
      <c r="K440" s="4">
        <v>0</v>
      </c>
      <c r="L440" s="4">
        <v>439</v>
      </c>
      <c r="M440" s="4"/>
      <c r="O440" s="4">
        <v>439</v>
      </c>
      <c r="Q440" s="3">
        <v>0</v>
      </c>
      <c r="R440" s="3">
        <v>439</v>
      </c>
      <c r="T440"/>
      <c r="U440" s="127">
        <v>439</v>
      </c>
      <c r="V440"/>
      <c r="W440"/>
      <c r="X440"/>
      <c r="Y440"/>
      <c r="AB440" s="127">
        <v>439</v>
      </c>
    </row>
    <row r="441" spans="1:28" ht="14.4" x14ac:dyDescent="0.3">
      <c r="A441" s="4"/>
      <c r="B441" s="4"/>
      <c r="C441" s="4">
        <v>440</v>
      </c>
      <c r="D441" s="4"/>
      <c r="E441" s="4">
        <v>0</v>
      </c>
      <c r="F441" s="4">
        <v>440</v>
      </c>
      <c r="G441" s="4"/>
      <c r="H441" s="4"/>
      <c r="I441" s="4">
        <v>440</v>
      </c>
      <c r="J441" s="4"/>
      <c r="K441" s="4">
        <v>0</v>
      </c>
      <c r="L441" s="4">
        <v>440</v>
      </c>
      <c r="M441" s="4"/>
      <c r="O441" s="4">
        <v>440</v>
      </c>
      <c r="Q441" s="3">
        <v>0</v>
      </c>
      <c r="R441" s="3">
        <v>440</v>
      </c>
      <c r="T441"/>
      <c r="U441" s="127">
        <v>440</v>
      </c>
      <c r="V441"/>
      <c r="W441"/>
      <c r="X441"/>
      <c r="Y441"/>
      <c r="AB441" s="127">
        <v>440</v>
      </c>
    </row>
    <row r="442" spans="1:28" ht="14.4" x14ac:dyDescent="0.3">
      <c r="A442" s="4"/>
      <c r="B442" s="4"/>
      <c r="C442" s="4">
        <v>441</v>
      </c>
      <c r="D442" s="4"/>
      <c r="E442" s="4">
        <v>0</v>
      </c>
      <c r="F442" s="4">
        <v>441</v>
      </c>
      <c r="G442" s="4"/>
      <c r="H442" s="4"/>
      <c r="I442" s="4">
        <v>441</v>
      </c>
      <c r="J442" s="4"/>
      <c r="K442" s="4">
        <v>0</v>
      </c>
      <c r="L442" s="4">
        <v>441</v>
      </c>
      <c r="M442" s="4"/>
      <c r="O442" s="4">
        <v>441</v>
      </c>
      <c r="Q442" s="3">
        <v>0</v>
      </c>
      <c r="R442" s="3">
        <v>441</v>
      </c>
      <c r="T442"/>
      <c r="U442" s="127">
        <v>441</v>
      </c>
      <c r="V442"/>
      <c r="W442"/>
      <c r="X442"/>
      <c r="Y442"/>
      <c r="AB442" s="127">
        <v>441</v>
      </c>
    </row>
    <row r="443" spans="1:28" ht="14.4" x14ac:dyDescent="0.3">
      <c r="A443" s="4"/>
      <c r="B443" s="4"/>
      <c r="C443" s="4">
        <v>442</v>
      </c>
      <c r="D443" s="4"/>
      <c r="E443" s="4">
        <v>0</v>
      </c>
      <c r="F443" s="4">
        <v>442</v>
      </c>
      <c r="G443" s="4"/>
      <c r="H443" s="4"/>
      <c r="I443" s="4">
        <v>442</v>
      </c>
      <c r="J443" s="4"/>
      <c r="K443" s="4">
        <v>0</v>
      </c>
      <c r="L443" s="4">
        <v>442</v>
      </c>
      <c r="M443" s="4"/>
      <c r="O443" s="4">
        <v>442</v>
      </c>
      <c r="Q443" s="3">
        <v>0</v>
      </c>
      <c r="R443" s="3">
        <v>442</v>
      </c>
      <c r="T443"/>
      <c r="U443" s="127">
        <v>442</v>
      </c>
      <c r="V443"/>
      <c r="W443"/>
      <c r="X443"/>
      <c r="Y443"/>
      <c r="AB443" s="127">
        <v>442</v>
      </c>
    </row>
    <row r="444" spans="1:28" ht="14.4" x14ac:dyDescent="0.3">
      <c r="A444" s="4"/>
      <c r="B444" s="4"/>
      <c r="C444" s="4">
        <v>443</v>
      </c>
      <c r="D444" s="4"/>
      <c r="E444" s="4">
        <v>0</v>
      </c>
      <c r="F444" s="4">
        <v>443</v>
      </c>
      <c r="G444" s="4"/>
      <c r="H444" s="4"/>
      <c r="I444" s="4">
        <v>443</v>
      </c>
      <c r="J444" s="4"/>
      <c r="K444" s="4">
        <v>0</v>
      </c>
      <c r="L444" s="4">
        <v>443</v>
      </c>
      <c r="M444" s="4"/>
      <c r="O444" s="4">
        <v>443</v>
      </c>
      <c r="Q444" s="3">
        <v>0</v>
      </c>
      <c r="R444" s="3">
        <v>443</v>
      </c>
      <c r="T444"/>
      <c r="U444" s="127">
        <v>443</v>
      </c>
      <c r="V444"/>
      <c r="W444"/>
      <c r="X444"/>
      <c r="Y444"/>
      <c r="AB444" s="127">
        <v>443</v>
      </c>
    </row>
    <row r="445" spans="1:28" ht="14.4" x14ac:dyDescent="0.3">
      <c r="A445" s="4"/>
      <c r="B445" s="4"/>
      <c r="C445" s="4">
        <v>444</v>
      </c>
      <c r="D445" s="4"/>
      <c r="E445" s="4">
        <v>0</v>
      </c>
      <c r="F445" s="4">
        <v>444</v>
      </c>
      <c r="G445" s="4"/>
      <c r="H445" s="4"/>
      <c r="I445" s="4">
        <v>444</v>
      </c>
      <c r="J445" s="4"/>
      <c r="K445" s="4">
        <v>0</v>
      </c>
      <c r="L445" s="4">
        <v>444</v>
      </c>
      <c r="M445" s="4"/>
      <c r="O445" s="4">
        <v>444</v>
      </c>
      <c r="Q445" s="3">
        <v>0</v>
      </c>
      <c r="R445" s="3">
        <v>444</v>
      </c>
      <c r="T445"/>
      <c r="U445" s="127">
        <v>444</v>
      </c>
      <c r="V445"/>
      <c r="W445"/>
      <c r="X445"/>
      <c r="Y445"/>
      <c r="AB445" s="127">
        <v>444</v>
      </c>
    </row>
    <row r="446" spans="1:28" ht="14.4" x14ac:dyDescent="0.3">
      <c r="A446" s="4"/>
      <c r="B446" s="4"/>
      <c r="C446" s="4">
        <v>445</v>
      </c>
      <c r="D446" s="4"/>
      <c r="E446" s="4">
        <v>0</v>
      </c>
      <c r="F446" s="4">
        <v>445</v>
      </c>
      <c r="G446" s="4"/>
      <c r="H446" s="4"/>
      <c r="I446" s="4">
        <v>445</v>
      </c>
      <c r="J446" s="4"/>
      <c r="K446" s="4">
        <v>0</v>
      </c>
      <c r="L446" s="4">
        <v>445</v>
      </c>
      <c r="M446" s="4"/>
      <c r="O446" s="4">
        <v>445</v>
      </c>
      <c r="Q446" s="3">
        <v>0</v>
      </c>
      <c r="R446" s="3">
        <v>445</v>
      </c>
      <c r="T446"/>
      <c r="U446" s="127">
        <v>445</v>
      </c>
      <c r="V446"/>
      <c r="W446"/>
      <c r="X446"/>
      <c r="Y446"/>
      <c r="AB446" s="127">
        <v>445</v>
      </c>
    </row>
    <row r="447" spans="1:28" ht="14.4" x14ac:dyDescent="0.3">
      <c r="A447" s="4"/>
      <c r="B447" s="4"/>
      <c r="C447" s="4">
        <v>446</v>
      </c>
      <c r="D447" s="4"/>
      <c r="E447" s="4">
        <v>0</v>
      </c>
      <c r="F447" s="4">
        <v>446</v>
      </c>
      <c r="G447" s="4"/>
      <c r="H447" s="4"/>
      <c r="I447" s="4">
        <v>446</v>
      </c>
      <c r="J447" s="4"/>
      <c r="K447" s="4">
        <v>0</v>
      </c>
      <c r="L447" s="4">
        <v>446</v>
      </c>
      <c r="M447" s="4"/>
      <c r="O447" s="4">
        <v>446</v>
      </c>
      <c r="Q447" s="3">
        <v>0</v>
      </c>
      <c r="R447" s="3">
        <v>446</v>
      </c>
      <c r="T447"/>
      <c r="U447" s="127">
        <v>446</v>
      </c>
      <c r="V447"/>
      <c r="W447"/>
      <c r="X447"/>
      <c r="Y447"/>
      <c r="AB447" s="127">
        <v>446</v>
      </c>
    </row>
    <row r="448" spans="1:28" ht="14.4" x14ac:dyDescent="0.3">
      <c r="A448" s="4"/>
      <c r="B448" s="4"/>
      <c r="C448" s="4">
        <v>447</v>
      </c>
      <c r="D448" s="4"/>
      <c r="E448" s="4">
        <v>0</v>
      </c>
      <c r="F448" s="4">
        <v>447</v>
      </c>
      <c r="G448" s="4"/>
      <c r="H448" s="4"/>
      <c r="I448" s="4">
        <v>447</v>
      </c>
      <c r="J448" s="4"/>
      <c r="K448" s="4">
        <v>0</v>
      </c>
      <c r="L448" s="4">
        <v>447</v>
      </c>
      <c r="M448" s="4"/>
      <c r="O448" s="4">
        <v>447</v>
      </c>
      <c r="Q448" s="3">
        <v>0</v>
      </c>
      <c r="R448" s="3">
        <v>447</v>
      </c>
      <c r="T448"/>
      <c r="U448" s="127">
        <v>447</v>
      </c>
      <c r="V448"/>
      <c r="W448"/>
      <c r="X448"/>
      <c r="Y448"/>
      <c r="AB448" s="127">
        <v>447</v>
      </c>
    </row>
    <row r="449" spans="1:28" ht="14.4" x14ac:dyDescent="0.3">
      <c r="A449" s="4"/>
      <c r="B449" s="4"/>
      <c r="C449" s="4">
        <v>448</v>
      </c>
      <c r="D449" s="4"/>
      <c r="E449" s="4">
        <v>0</v>
      </c>
      <c r="F449" s="4">
        <v>448</v>
      </c>
      <c r="G449" s="4"/>
      <c r="H449" s="4"/>
      <c r="I449" s="4">
        <v>448</v>
      </c>
      <c r="J449" s="4"/>
      <c r="K449" s="4">
        <v>0</v>
      </c>
      <c r="L449" s="4">
        <v>448</v>
      </c>
      <c r="M449" s="4"/>
      <c r="O449" s="4">
        <v>448</v>
      </c>
      <c r="Q449" s="3">
        <v>0</v>
      </c>
      <c r="R449" s="3">
        <v>448</v>
      </c>
      <c r="T449"/>
      <c r="U449" s="127">
        <v>448</v>
      </c>
      <c r="V449"/>
      <c r="W449"/>
      <c r="X449"/>
      <c r="Y449"/>
      <c r="AB449" s="127">
        <v>448</v>
      </c>
    </row>
    <row r="450" spans="1:28" ht="14.4" x14ac:dyDescent="0.3">
      <c r="A450" s="4"/>
      <c r="B450" s="4"/>
      <c r="C450" s="4">
        <v>449</v>
      </c>
      <c r="D450" s="4"/>
      <c r="E450" s="4">
        <v>0</v>
      </c>
      <c r="F450" s="4">
        <v>449</v>
      </c>
      <c r="G450" s="4"/>
      <c r="H450" s="4"/>
      <c r="I450" s="4">
        <v>449</v>
      </c>
      <c r="J450" s="4"/>
      <c r="K450" s="4">
        <v>0</v>
      </c>
      <c r="L450" s="4">
        <v>449</v>
      </c>
      <c r="M450" s="4"/>
      <c r="O450" s="4">
        <v>449</v>
      </c>
      <c r="Q450" s="3">
        <v>0</v>
      </c>
      <c r="R450" s="3">
        <v>449</v>
      </c>
      <c r="T450"/>
      <c r="U450" s="127">
        <v>449</v>
      </c>
      <c r="V450"/>
      <c r="W450"/>
      <c r="X450"/>
      <c r="Y450"/>
      <c r="AB450" s="127">
        <v>449</v>
      </c>
    </row>
    <row r="451" spans="1:28" ht="14.4" x14ac:dyDescent="0.3">
      <c r="A451" s="4"/>
      <c r="B451" s="4"/>
      <c r="C451" s="4">
        <v>450</v>
      </c>
      <c r="D451" s="4"/>
      <c r="E451" s="4">
        <v>0</v>
      </c>
      <c r="F451" s="4">
        <v>450</v>
      </c>
      <c r="G451" s="4"/>
      <c r="H451" s="4"/>
      <c r="I451" s="4">
        <v>450</v>
      </c>
      <c r="J451" s="4"/>
      <c r="K451" s="4">
        <v>0</v>
      </c>
      <c r="L451" s="4">
        <v>450</v>
      </c>
      <c r="M451" s="4"/>
      <c r="O451" s="4">
        <v>450</v>
      </c>
      <c r="Q451" s="3">
        <v>0</v>
      </c>
      <c r="R451" s="3">
        <v>450</v>
      </c>
      <c r="T451"/>
      <c r="U451" s="127">
        <v>450</v>
      </c>
      <c r="V451"/>
      <c r="W451"/>
      <c r="X451"/>
      <c r="Y451"/>
      <c r="AB451" s="127">
        <v>450</v>
      </c>
    </row>
    <row r="452" spans="1:28" ht="14.4" x14ac:dyDescent="0.3">
      <c r="A452" s="4"/>
      <c r="B452" s="4"/>
      <c r="C452" s="4">
        <v>451</v>
      </c>
      <c r="D452" s="4"/>
      <c r="E452" s="4">
        <v>0</v>
      </c>
      <c r="F452" s="4">
        <v>451</v>
      </c>
      <c r="G452" s="4"/>
      <c r="H452" s="4"/>
      <c r="I452" s="4">
        <v>451</v>
      </c>
      <c r="J452" s="4"/>
      <c r="K452" s="4">
        <v>0</v>
      </c>
      <c r="L452" s="4">
        <v>451</v>
      </c>
      <c r="M452" s="4"/>
      <c r="O452" s="4">
        <v>451</v>
      </c>
      <c r="Q452" s="3">
        <v>0</v>
      </c>
      <c r="R452" s="3">
        <v>451</v>
      </c>
      <c r="T452"/>
      <c r="U452" s="127">
        <v>451</v>
      </c>
      <c r="V452"/>
      <c r="W452"/>
      <c r="X452"/>
      <c r="Y452"/>
      <c r="AB452" s="127">
        <v>451</v>
      </c>
    </row>
    <row r="453" spans="1:28" ht="14.4" x14ac:dyDescent="0.3">
      <c r="A453" s="4"/>
      <c r="B453" s="4"/>
      <c r="C453" s="4">
        <v>452</v>
      </c>
      <c r="D453" s="4"/>
      <c r="E453" s="4">
        <v>0</v>
      </c>
      <c r="F453" s="4">
        <v>452</v>
      </c>
      <c r="G453" s="4"/>
      <c r="H453" s="4"/>
      <c r="I453" s="4">
        <v>452</v>
      </c>
      <c r="J453" s="4"/>
      <c r="K453" s="4">
        <v>0</v>
      </c>
      <c r="L453" s="4">
        <v>452</v>
      </c>
      <c r="M453" s="4"/>
      <c r="O453" s="4">
        <v>452</v>
      </c>
      <c r="Q453" s="3">
        <v>0</v>
      </c>
      <c r="R453" s="3">
        <v>452</v>
      </c>
      <c r="T453"/>
      <c r="U453" s="127">
        <v>452</v>
      </c>
      <c r="V453"/>
      <c r="W453"/>
      <c r="X453"/>
      <c r="Y453"/>
      <c r="AB453" s="127">
        <v>452</v>
      </c>
    </row>
    <row r="454" spans="1:28" ht="14.4" x14ac:dyDescent="0.3">
      <c r="A454" s="4"/>
      <c r="B454" s="4"/>
      <c r="C454" s="4">
        <v>453</v>
      </c>
      <c r="D454" s="4"/>
      <c r="E454" s="4">
        <v>0</v>
      </c>
      <c r="F454" s="4">
        <v>453</v>
      </c>
      <c r="G454" s="4"/>
      <c r="H454" s="4"/>
      <c r="I454" s="4">
        <v>453</v>
      </c>
      <c r="J454" s="4"/>
      <c r="K454" s="4">
        <v>0</v>
      </c>
      <c r="L454" s="4">
        <v>453</v>
      </c>
      <c r="M454" s="4"/>
      <c r="O454" s="4">
        <v>453</v>
      </c>
      <c r="Q454" s="3">
        <v>0</v>
      </c>
      <c r="R454" s="3">
        <v>453</v>
      </c>
      <c r="T454"/>
      <c r="U454" s="127">
        <v>453</v>
      </c>
      <c r="V454"/>
      <c r="W454"/>
      <c r="X454"/>
      <c r="Y454"/>
      <c r="AB454" s="127">
        <v>453</v>
      </c>
    </row>
    <row r="455" spans="1:28" ht="14.4" x14ac:dyDescent="0.3">
      <c r="A455" s="4"/>
      <c r="B455" s="4"/>
      <c r="C455" s="4">
        <v>454</v>
      </c>
      <c r="D455" s="4"/>
      <c r="E455" s="4">
        <v>0</v>
      </c>
      <c r="F455" s="4">
        <v>454</v>
      </c>
      <c r="G455" s="4"/>
      <c r="H455" s="4"/>
      <c r="I455" s="4">
        <v>454</v>
      </c>
      <c r="J455" s="4"/>
      <c r="K455" s="4">
        <v>0</v>
      </c>
      <c r="L455" s="4">
        <v>454</v>
      </c>
      <c r="M455" s="4"/>
      <c r="O455" s="4">
        <v>454</v>
      </c>
      <c r="Q455" s="3">
        <v>0</v>
      </c>
      <c r="R455" s="3">
        <v>454</v>
      </c>
      <c r="T455"/>
      <c r="U455" s="127">
        <v>454</v>
      </c>
      <c r="V455"/>
      <c r="W455"/>
      <c r="X455"/>
      <c r="Y455"/>
      <c r="AB455" s="127">
        <v>454</v>
      </c>
    </row>
    <row r="456" spans="1:28" ht="14.4" x14ac:dyDescent="0.3">
      <c r="A456" s="4"/>
      <c r="B456" s="4"/>
      <c r="C456" s="4">
        <v>455</v>
      </c>
      <c r="D456" s="4"/>
      <c r="E456" s="4">
        <v>0</v>
      </c>
      <c r="F456" s="4">
        <v>455</v>
      </c>
      <c r="G456" s="4"/>
      <c r="H456" s="4"/>
      <c r="I456" s="4">
        <v>455</v>
      </c>
      <c r="J456" s="4"/>
      <c r="K456" s="4">
        <v>0</v>
      </c>
      <c r="L456" s="4">
        <v>455</v>
      </c>
      <c r="M456" s="4"/>
      <c r="O456" s="4">
        <v>455</v>
      </c>
      <c r="Q456" s="3">
        <v>0</v>
      </c>
      <c r="R456" s="3">
        <v>455</v>
      </c>
      <c r="T456"/>
      <c r="U456" s="127">
        <v>455</v>
      </c>
      <c r="V456"/>
      <c r="W456"/>
      <c r="X456"/>
      <c r="Y456"/>
      <c r="AB456" s="127">
        <v>455</v>
      </c>
    </row>
    <row r="457" spans="1:28" ht="14.4" x14ac:dyDescent="0.3">
      <c r="A457" s="4"/>
      <c r="B457" s="4"/>
      <c r="C457" s="4">
        <v>456</v>
      </c>
      <c r="D457" s="4"/>
      <c r="E457" s="4">
        <v>0</v>
      </c>
      <c r="F457" s="4">
        <v>456</v>
      </c>
      <c r="G457" s="4"/>
      <c r="H457" s="4"/>
      <c r="I457" s="4">
        <v>456</v>
      </c>
      <c r="J457" s="4"/>
      <c r="K457" s="4">
        <v>0</v>
      </c>
      <c r="L457" s="4">
        <v>456</v>
      </c>
      <c r="M457" s="4"/>
      <c r="O457" s="4">
        <v>456</v>
      </c>
      <c r="Q457" s="3">
        <v>0</v>
      </c>
      <c r="R457" s="3">
        <v>456</v>
      </c>
      <c r="T457"/>
      <c r="U457" s="127">
        <v>456</v>
      </c>
      <c r="V457"/>
      <c r="W457"/>
      <c r="X457"/>
      <c r="Y457"/>
      <c r="AB457" s="127">
        <v>456</v>
      </c>
    </row>
    <row r="458" spans="1:28" ht="14.4" x14ac:dyDescent="0.3">
      <c r="A458" s="4"/>
      <c r="B458" s="4"/>
      <c r="C458" s="4">
        <v>457</v>
      </c>
      <c r="D458" s="4"/>
      <c r="E458" s="4">
        <v>0</v>
      </c>
      <c r="F458" s="4">
        <v>457</v>
      </c>
      <c r="G458" s="4"/>
      <c r="H458" s="4"/>
      <c r="I458" s="4">
        <v>457</v>
      </c>
      <c r="J458" s="4"/>
      <c r="K458" s="4">
        <v>0</v>
      </c>
      <c r="L458" s="4">
        <v>457</v>
      </c>
      <c r="M458" s="4"/>
      <c r="O458" s="4">
        <v>457</v>
      </c>
      <c r="Q458" s="3">
        <v>0</v>
      </c>
      <c r="R458" s="3">
        <v>457</v>
      </c>
      <c r="T458"/>
      <c r="U458" s="127">
        <v>457</v>
      </c>
      <c r="V458"/>
      <c r="W458"/>
      <c r="X458"/>
      <c r="Y458"/>
      <c r="AB458" s="127">
        <v>457</v>
      </c>
    </row>
    <row r="459" spans="1:28" ht="14.4" x14ac:dyDescent="0.3">
      <c r="A459" s="4"/>
      <c r="B459" s="4"/>
      <c r="C459" s="4">
        <v>458</v>
      </c>
      <c r="D459" s="4"/>
      <c r="E459" s="4">
        <v>0</v>
      </c>
      <c r="F459" s="4">
        <v>458</v>
      </c>
      <c r="G459" s="4"/>
      <c r="H459" s="4"/>
      <c r="I459" s="4">
        <v>458</v>
      </c>
      <c r="J459" s="4"/>
      <c r="K459" s="4">
        <v>0</v>
      </c>
      <c r="L459" s="4">
        <v>458</v>
      </c>
      <c r="M459" s="4"/>
      <c r="O459" s="4">
        <v>458</v>
      </c>
      <c r="Q459" s="3">
        <v>0</v>
      </c>
      <c r="R459" s="3">
        <v>458</v>
      </c>
      <c r="T459"/>
      <c r="U459" s="127">
        <v>458</v>
      </c>
      <c r="V459"/>
      <c r="W459"/>
      <c r="X459"/>
      <c r="Y459"/>
      <c r="AB459" s="127">
        <v>458</v>
      </c>
    </row>
    <row r="460" spans="1:28" ht="14.4" x14ac:dyDescent="0.3">
      <c r="A460" s="4"/>
      <c r="B460" s="4"/>
      <c r="C460" s="4">
        <v>459</v>
      </c>
      <c r="D460" s="4"/>
      <c r="E460" s="4">
        <v>0</v>
      </c>
      <c r="F460" s="4">
        <v>459</v>
      </c>
      <c r="G460" s="4"/>
      <c r="H460" s="4"/>
      <c r="I460" s="4">
        <v>459</v>
      </c>
      <c r="J460" s="4"/>
      <c r="K460" s="4">
        <v>0</v>
      </c>
      <c r="L460" s="4">
        <v>459</v>
      </c>
      <c r="M460" s="4"/>
      <c r="O460" s="4">
        <v>459</v>
      </c>
      <c r="Q460" s="3">
        <v>0</v>
      </c>
      <c r="R460" s="3">
        <v>459</v>
      </c>
      <c r="T460"/>
      <c r="U460" s="127">
        <v>459</v>
      </c>
      <c r="V460"/>
      <c r="W460"/>
      <c r="X460"/>
      <c r="Y460"/>
      <c r="AB460" s="127">
        <v>459</v>
      </c>
    </row>
    <row r="461" spans="1:28" ht="14.4" x14ac:dyDescent="0.3">
      <c r="A461" s="4"/>
      <c r="B461" s="4"/>
      <c r="C461" s="4">
        <v>460</v>
      </c>
      <c r="D461" s="4"/>
      <c r="E461" s="4">
        <v>0</v>
      </c>
      <c r="F461" s="4">
        <v>460</v>
      </c>
      <c r="G461" s="4"/>
      <c r="H461" s="4"/>
      <c r="I461" s="4">
        <v>460</v>
      </c>
      <c r="J461" s="4"/>
      <c r="K461" s="4">
        <v>0</v>
      </c>
      <c r="L461" s="4">
        <v>460</v>
      </c>
      <c r="M461" s="4"/>
      <c r="O461" s="4">
        <v>460</v>
      </c>
      <c r="Q461" s="3">
        <v>0</v>
      </c>
      <c r="R461" s="3">
        <v>460</v>
      </c>
      <c r="T461"/>
      <c r="U461" s="127">
        <v>460</v>
      </c>
      <c r="V461"/>
      <c r="W461"/>
      <c r="X461"/>
      <c r="Y461"/>
      <c r="AB461" s="127">
        <v>460</v>
      </c>
    </row>
    <row r="462" spans="1:28" ht="14.4" x14ac:dyDescent="0.3">
      <c r="A462" s="4"/>
      <c r="B462" s="4"/>
      <c r="C462" s="4">
        <v>461</v>
      </c>
      <c r="D462" s="4"/>
      <c r="E462" s="4">
        <v>0</v>
      </c>
      <c r="F462" s="4">
        <v>461</v>
      </c>
      <c r="G462" s="4"/>
      <c r="H462" s="4"/>
      <c r="I462" s="4">
        <v>461</v>
      </c>
      <c r="J462" s="4"/>
      <c r="K462" s="4">
        <v>0</v>
      </c>
      <c r="L462" s="4">
        <v>461</v>
      </c>
      <c r="M462" s="4"/>
      <c r="O462" s="4">
        <v>461</v>
      </c>
      <c r="Q462" s="3">
        <v>0</v>
      </c>
      <c r="R462" s="3">
        <v>461</v>
      </c>
      <c r="T462"/>
      <c r="U462" s="127">
        <v>461</v>
      </c>
      <c r="V462"/>
      <c r="W462"/>
      <c r="X462"/>
      <c r="Y462"/>
      <c r="AB462" s="127">
        <v>461</v>
      </c>
    </row>
    <row r="463" spans="1:28" ht="14.4" x14ac:dyDescent="0.3">
      <c r="A463" s="4"/>
      <c r="B463" s="4"/>
      <c r="C463" s="4">
        <v>462</v>
      </c>
      <c r="D463" s="4"/>
      <c r="E463" s="4">
        <v>0</v>
      </c>
      <c r="F463" s="4">
        <v>462</v>
      </c>
      <c r="G463" s="4"/>
      <c r="H463" s="4"/>
      <c r="I463" s="4">
        <v>462</v>
      </c>
      <c r="J463" s="4"/>
      <c r="K463" s="4">
        <v>0</v>
      </c>
      <c r="L463" s="4">
        <v>462</v>
      </c>
      <c r="M463" s="4"/>
      <c r="O463" s="4">
        <v>462</v>
      </c>
      <c r="Q463" s="3">
        <v>0</v>
      </c>
      <c r="R463" s="3">
        <v>462</v>
      </c>
      <c r="T463"/>
      <c r="U463" s="127">
        <v>462</v>
      </c>
      <c r="V463"/>
      <c r="W463"/>
      <c r="X463"/>
      <c r="Y463"/>
      <c r="AB463" s="127">
        <v>462</v>
      </c>
    </row>
    <row r="464" spans="1:28" ht="14.4" x14ac:dyDescent="0.3">
      <c r="A464" s="4"/>
      <c r="B464" s="4"/>
      <c r="C464" s="4">
        <v>463</v>
      </c>
      <c r="D464" s="4"/>
      <c r="E464" s="4">
        <v>0</v>
      </c>
      <c r="F464" s="4">
        <v>463</v>
      </c>
      <c r="G464" s="4"/>
      <c r="H464" s="4"/>
      <c r="I464" s="4">
        <v>463</v>
      </c>
      <c r="J464" s="4"/>
      <c r="K464" s="4">
        <v>0</v>
      </c>
      <c r="L464" s="4">
        <v>463</v>
      </c>
      <c r="M464" s="4"/>
      <c r="O464" s="4">
        <v>463</v>
      </c>
      <c r="Q464" s="3">
        <v>0</v>
      </c>
      <c r="R464" s="3">
        <v>463</v>
      </c>
      <c r="T464"/>
      <c r="U464" s="127">
        <v>463</v>
      </c>
      <c r="V464"/>
      <c r="W464"/>
      <c r="X464"/>
      <c r="Y464"/>
      <c r="AB464" s="127">
        <v>463</v>
      </c>
    </row>
    <row r="465" spans="1:28" ht="14.4" x14ac:dyDescent="0.3">
      <c r="A465" s="4"/>
      <c r="B465" s="4"/>
      <c r="C465" s="4">
        <v>464</v>
      </c>
      <c r="D465" s="4"/>
      <c r="E465" s="4">
        <v>0</v>
      </c>
      <c r="F465" s="4">
        <v>464</v>
      </c>
      <c r="G465" s="4"/>
      <c r="H465" s="4"/>
      <c r="I465" s="4">
        <v>464</v>
      </c>
      <c r="J465" s="4"/>
      <c r="K465" s="4">
        <v>0</v>
      </c>
      <c r="L465" s="4">
        <v>464</v>
      </c>
      <c r="M465" s="4"/>
      <c r="O465" s="4">
        <v>464</v>
      </c>
      <c r="Q465" s="3">
        <v>0</v>
      </c>
      <c r="R465" s="3">
        <v>464</v>
      </c>
      <c r="T465"/>
      <c r="U465" s="127">
        <v>464</v>
      </c>
      <c r="V465"/>
      <c r="W465"/>
      <c r="X465"/>
      <c r="Y465"/>
      <c r="AB465" s="127">
        <v>464</v>
      </c>
    </row>
    <row r="466" spans="1:28" ht="14.4" x14ac:dyDescent="0.3">
      <c r="A466" s="4"/>
      <c r="B466" s="4"/>
      <c r="C466" s="4">
        <v>465</v>
      </c>
      <c r="D466" s="4"/>
      <c r="E466" s="4">
        <v>0</v>
      </c>
      <c r="F466" s="4">
        <v>465</v>
      </c>
      <c r="G466" s="4"/>
      <c r="H466" s="4"/>
      <c r="I466" s="4">
        <v>465</v>
      </c>
      <c r="J466" s="4"/>
      <c r="K466" s="4">
        <v>0</v>
      </c>
      <c r="L466" s="4">
        <v>465</v>
      </c>
      <c r="M466" s="4"/>
      <c r="O466" s="4">
        <v>465</v>
      </c>
      <c r="Q466" s="3">
        <v>0</v>
      </c>
      <c r="R466" s="3">
        <v>465</v>
      </c>
      <c r="T466"/>
      <c r="U466" s="127">
        <v>465</v>
      </c>
      <c r="V466"/>
      <c r="W466"/>
      <c r="X466"/>
      <c r="Y466"/>
      <c r="AB466" s="127">
        <v>465</v>
      </c>
    </row>
    <row r="467" spans="1:28" ht="14.4" x14ac:dyDescent="0.3">
      <c r="A467" s="4"/>
      <c r="B467" s="4"/>
      <c r="C467" s="4">
        <v>466</v>
      </c>
      <c r="D467" s="4"/>
      <c r="E467" s="4">
        <v>0</v>
      </c>
      <c r="F467" s="4">
        <v>466</v>
      </c>
      <c r="G467" s="4"/>
      <c r="H467" s="4"/>
      <c r="I467" s="4">
        <v>466</v>
      </c>
      <c r="J467" s="4"/>
      <c r="K467" s="4">
        <v>0</v>
      </c>
      <c r="L467" s="4">
        <v>466</v>
      </c>
      <c r="M467" s="4"/>
      <c r="O467" s="4">
        <v>466</v>
      </c>
      <c r="Q467" s="3">
        <v>0</v>
      </c>
      <c r="R467" s="3">
        <v>466</v>
      </c>
      <c r="T467"/>
      <c r="U467" s="127">
        <v>466</v>
      </c>
      <c r="V467"/>
      <c r="W467"/>
      <c r="X467"/>
      <c r="Y467"/>
      <c r="AB467" s="127">
        <v>466</v>
      </c>
    </row>
    <row r="468" spans="1:28" ht="14.4" x14ac:dyDescent="0.3">
      <c r="A468" s="4"/>
      <c r="B468" s="4"/>
      <c r="C468" s="4">
        <v>467</v>
      </c>
      <c r="D468" s="4"/>
      <c r="E468" s="4">
        <v>0</v>
      </c>
      <c r="F468" s="4">
        <v>467</v>
      </c>
      <c r="G468" s="4"/>
      <c r="H468" s="4"/>
      <c r="I468" s="4">
        <v>467</v>
      </c>
      <c r="J468" s="4"/>
      <c r="K468" s="4">
        <v>0</v>
      </c>
      <c r="L468" s="4">
        <v>467</v>
      </c>
      <c r="M468" s="4"/>
      <c r="O468" s="4">
        <v>467</v>
      </c>
      <c r="Q468" s="3">
        <v>0</v>
      </c>
      <c r="R468" s="3">
        <v>467</v>
      </c>
      <c r="T468"/>
      <c r="U468" s="127">
        <v>467</v>
      </c>
      <c r="V468"/>
      <c r="W468"/>
      <c r="X468"/>
      <c r="Y468"/>
      <c r="AB468" s="127">
        <v>467</v>
      </c>
    </row>
    <row r="469" spans="1:28" ht="14.4" x14ac:dyDescent="0.3">
      <c r="A469" s="4"/>
      <c r="B469" s="4"/>
      <c r="C469" s="4">
        <v>468</v>
      </c>
      <c r="D469" s="4"/>
      <c r="E469" s="4">
        <v>0</v>
      </c>
      <c r="F469" s="4">
        <v>468</v>
      </c>
      <c r="G469" s="4"/>
      <c r="H469" s="4"/>
      <c r="I469" s="4">
        <v>468</v>
      </c>
      <c r="J469" s="4"/>
      <c r="K469" s="4">
        <v>0</v>
      </c>
      <c r="L469" s="4">
        <v>468</v>
      </c>
      <c r="M469" s="4"/>
      <c r="O469" s="4">
        <v>468</v>
      </c>
      <c r="Q469" s="3">
        <v>0</v>
      </c>
      <c r="R469" s="3">
        <v>468</v>
      </c>
      <c r="T469"/>
      <c r="U469" s="127">
        <v>468</v>
      </c>
      <c r="V469"/>
      <c r="W469"/>
      <c r="X469"/>
      <c r="Y469"/>
      <c r="AB469" s="127">
        <v>468</v>
      </c>
    </row>
    <row r="470" spans="1:28" ht="14.4" x14ac:dyDescent="0.3">
      <c r="A470" s="4"/>
      <c r="B470" s="4"/>
      <c r="C470" s="4">
        <v>469</v>
      </c>
      <c r="D470" s="4"/>
      <c r="E470" s="4">
        <v>0</v>
      </c>
      <c r="F470" s="4">
        <v>469</v>
      </c>
      <c r="G470" s="4"/>
      <c r="H470" s="4"/>
      <c r="I470" s="4">
        <v>469</v>
      </c>
      <c r="J470" s="4"/>
      <c r="K470" s="4">
        <v>0</v>
      </c>
      <c r="L470" s="4">
        <v>469</v>
      </c>
      <c r="M470" s="4"/>
      <c r="O470" s="4">
        <v>469</v>
      </c>
      <c r="Q470" s="3">
        <v>0</v>
      </c>
      <c r="R470" s="3">
        <v>469</v>
      </c>
      <c r="T470"/>
      <c r="U470" s="127">
        <v>469</v>
      </c>
      <c r="V470"/>
      <c r="W470"/>
      <c r="X470"/>
      <c r="Y470"/>
      <c r="AB470" s="127">
        <v>469</v>
      </c>
    </row>
    <row r="471" spans="1:28" ht="14.4" x14ac:dyDescent="0.3">
      <c r="A471" s="4"/>
      <c r="B471" s="4"/>
      <c r="C471" s="4">
        <v>470</v>
      </c>
      <c r="D471" s="4"/>
      <c r="E471" s="4">
        <v>0</v>
      </c>
      <c r="F471" s="4">
        <v>470</v>
      </c>
      <c r="G471" s="4"/>
      <c r="H471" s="4"/>
      <c r="I471" s="4">
        <v>470</v>
      </c>
      <c r="J471" s="4"/>
      <c r="K471" s="4">
        <v>0</v>
      </c>
      <c r="L471" s="4">
        <v>470</v>
      </c>
      <c r="M471" s="4"/>
      <c r="O471" s="4">
        <v>470</v>
      </c>
      <c r="Q471" s="3">
        <v>0</v>
      </c>
      <c r="R471" s="3">
        <v>470</v>
      </c>
      <c r="T471"/>
      <c r="U471" s="127">
        <v>470</v>
      </c>
      <c r="V471"/>
      <c r="W471"/>
      <c r="X471"/>
      <c r="Y471"/>
      <c r="AB471" s="127">
        <v>470</v>
      </c>
    </row>
    <row r="472" spans="1:28" ht="14.4" x14ac:dyDescent="0.3">
      <c r="A472" s="4"/>
      <c r="B472" s="4"/>
      <c r="C472" s="4">
        <v>471</v>
      </c>
      <c r="D472" s="4"/>
      <c r="E472" s="4">
        <v>0</v>
      </c>
      <c r="F472" s="4">
        <v>471</v>
      </c>
      <c r="G472" s="4"/>
      <c r="H472" s="4"/>
      <c r="I472" s="4">
        <v>471</v>
      </c>
      <c r="J472" s="4"/>
      <c r="K472" s="4">
        <v>0</v>
      </c>
      <c r="L472" s="4">
        <v>471</v>
      </c>
      <c r="M472" s="4"/>
      <c r="O472" s="4">
        <v>471</v>
      </c>
      <c r="Q472" s="3">
        <v>0</v>
      </c>
      <c r="R472" s="3">
        <v>471</v>
      </c>
      <c r="T472"/>
      <c r="U472" s="127">
        <v>471</v>
      </c>
      <c r="V472"/>
      <c r="W472"/>
      <c r="X472"/>
      <c r="Y472"/>
      <c r="AB472" s="127">
        <v>471</v>
      </c>
    </row>
    <row r="473" spans="1:28" ht="14.4" x14ac:dyDescent="0.3">
      <c r="A473" s="4"/>
      <c r="B473" s="4"/>
      <c r="C473" s="4">
        <v>472</v>
      </c>
      <c r="D473" s="4"/>
      <c r="E473" s="4">
        <v>0</v>
      </c>
      <c r="F473" s="4">
        <v>472</v>
      </c>
      <c r="G473" s="4"/>
      <c r="H473" s="4"/>
      <c r="I473" s="4">
        <v>472</v>
      </c>
      <c r="J473" s="4"/>
      <c r="K473" s="4">
        <v>0</v>
      </c>
      <c r="L473" s="4">
        <v>472</v>
      </c>
      <c r="M473" s="4"/>
      <c r="O473" s="4">
        <v>472</v>
      </c>
      <c r="Q473" s="3">
        <v>0</v>
      </c>
      <c r="R473" s="3">
        <v>472</v>
      </c>
      <c r="T473"/>
      <c r="U473" s="127">
        <v>472</v>
      </c>
      <c r="V473"/>
      <c r="W473"/>
      <c r="X473"/>
      <c r="Y473"/>
      <c r="AB473" s="127">
        <v>472</v>
      </c>
    </row>
    <row r="474" spans="1:28" ht="14.4" x14ac:dyDescent="0.3">
      <c r="A474" s="4"/>
      <c r="B474" s="4"/>
      <c r="C474" s="4">
        <v>473</v>
      </c>
      <c r="D474" s="4"/>
      <c r="E474" s="4">
        <v>0</v>
      </c>
      <c r="F474" s="4">
        <v>473</v>
      </c>
      <c r="G474" s="4"/>
      <c r="H474" s="4"/>
      <c r="I474" s="4">
        <v>473</v>
      </c>
      <c r="J474" s="4"/>
      <c r="K474" s="4">
        <v>0</v>
      </c>
      <c r="L474" s="4">
        <v>473</v>
      </c>
      <c r="M474" s="4"/>
      <c r="O474" s="4">
        <v>473</v>
      </c>
      <c r="Q474" s="3">
        <v>0</v>
      </c>
      <c r="R474" s="3">
        <v>473</v>
      </c>
      <c r="T474"/>
      <c r="U474" s="127">
        <v>473</v>
      </c>
      <c r="V474"/>
      <c r="W474"/>
      <c r="X474"/>
      <c r="Y474"/>
      <c r="AB474" s="127">
        <v>473</v>
      </c>
    </row>
    <row r="475" spans="1:28" ht="14.4" x14ac:dyDescent="0.3">
      <c r="A475" s="4"/>
      <c r="B475" s="4"/>
      <c r="C475" s="4">
        <v>474</v>
      </c>
      <c r="D475" s="4"/>
      <c r="E475" s="4">
        <v>0</v>
      </c>
      <c r="F475" s="4">
        <v>474</v>
      </c>
      <c r="G475" s="4"/>
      <c r="H475" s="4"/>
      <c r="I475" s="4">
        <v>474</v>
      </c>
      <c r="J475" s="4"/>
      <c r="K475" s="4">
        <v>0</v>
      </c>
      <c r="L475" s="4">
        <v>474</v>
      </c>
      <c r="M475" s="4"/>
      <c r="O475" s="4">
        <v>474</v>
      </c>
      <c r="Q475" s="3">
        <v>0</v>
      </c>
      <c r="R475" s="3">
        <v>474</v>
      </c>
      <c r="T475"/>
      <c r="U475" s="127">
        <v>474</v>
      </c>
      <c r="V475"/>
      <c r="W475"/>
      <c r="X475"/>
      <c r="Y475"/>
      <c r="AB475" s="127">
        <v>474</v>
      </c>
    </row>
    <row r="476" spans="1:28" ht="14.4" x14ac:dyDescent="0.3">
      <c r="A476" s="4"/>
      <c r="B476" s="4"/>
      <c r="C476" s="4">
        <v>475</v>
      </c>
      <c r="D476" s="4"/>
      <c r="E476" s="4">
        <v>0</v>
      </c>
      <c r="F476" s="4">
        <v>475</v>
      </c>
      <c r="G476" s="4"/>
      <c r="H476" s="4"/>
      <c r="I476" s="4">
        <v>475</v>
      </c>
      <c r="J476" s="4"/>
      <c r="K476" s="4">
        <v>0</v>
      </c>
      <c r="L476" s="4">
        <v>475</v>
      </c>
      <c r="M476" s="4"/>
      <c r="O476" s="4">
        <v>475</v>
      </c>
      <c r="Q476" s="3">
        <v>0</v>
      </c>
      <c r="R476" s="3">
        <v>475</v>
      </c>
      <c r="T476"/>
      <c r="U476" s="127">
        <v>475</v>
      </c>
      <c r="V476"/>
      <c r="W476"/>
      <c r="X476"/>
      <c r="Y476"/>
      <c r="AB476" s="127">
        <v>475</v>
      </c>
    </row>
    <row r="477" spans="1:28" ht="14.4" x14ac:dyDescent="0.3">
      <c r="A477" s="4"/>
      <c r="B477" s="4"/>
      <c r="C477" s="4">
        <v>476</v>
      </c>
      <c r="D477" s="4"/>
      <c r="E477" s="4">
        <v>0</v>
      </c>
      <c r="F477" s="4">
        <v>476</v>
      </c>
      <c r="G477" s="4"/>
      <c r="H477" s="4"/>
      <c r="I477" s="4">
        <v>476</v>
      </c>
      <c r="J477" s="4"/>
      <c r="K477" s="4">
        <v>0</v>
      </c>
      <c r="L477" s="4">
        <v>476</v>
      </c>
      <c r="M477" s="4"/>
      <c r="O477" s="4">
        <v>476</v>
      </c>
      <c r="Q477" s="3">
        <v>0</v>
      </c>
      <c r="R477" s="3">
        <v>476</v>
      </c>
      <c r="T477"/>
      <c r="U477" s="127">
        <v>476</v>
      </c>
      <c r="V477"/>
      <c r="W477"/>
      <c r="X477"/>
      <c r="Y477"/>
      <c r="AB477" s="127">
        <v>476</v>
      </c>
    </row>
    <row r="478" spans="1:28" ht="14.4" x14ac:dyDescent="0.3">
      <c r="A478" s="4"/>
      <c r="B478" s="4"/>
      <c r="C478" s="4">
        <v>477</v>
      </c>
      <c r="D478" s="4"/>
      <c r="E478" s="4">
        <v>0</v>
      </c>
      <c r="F478" s="4">
        <v>477</v>
      </c>
      <c r="G478" s="4"/>
      <c r="H478" s="4"/>
      <c r="I478" s="4">
        <v>477</v>
      </c>
      <c r="J478" s="4"/>
      <c r="K478" s="4">
        <v>0</v>
      </c>
      <c r="L478" s="4">
        <v>477</v>
      </c>
      <c r="M478" s="4"/>
      <c r="O478" s="4">
        <v>477</v>
      </c>
      <c r="Q478" s="3">
        <v>0</v>
      </c>
      <c r="R478" s="3">
        <v>477</v>
      </c>
      <c r="T478"/>
      <c r="U478" s="127">
        <v>477</v>
      </c>
      <c r="V478"/>
      <c r="W478"/>
      <c r="X478"/>
      <c r="Y478"/>
      <c r="AB478" s="127">
        <v>477</v>
      </c>
    </row>
    <row r="479" spans="1:28" ht="14.4" x14ac:dyDescent="0.3">
      <c r="A479" s="4"/>
      <c r="B479" s="4"/>
      <c r="C479" s="4">
        <v>478</v>
      </c>
      <c r="D479" s="4"/>
      <c r="E479" s="4">
        <v>0</v>
      </c>
      <c r="F479" s="4">
        <v>478</v>
      </c>
      <c r="G479" s="4"/>
      <c r="H479" s="4"/>
      <c r="I479" s="4">
        <v>478</v>
      </c>
      <c r="J479" s="4"/>
      <c r="K479" s="4">
        <v>0</v>
      </c>
      <c r="L479" s="4">
        <v>478</v>
      </c>
      <c r="M479" s="4"/>
      <c r="O479" s="4">
        <v>478</v>
      </c>
      <c r="Q479" s="3">
        <v>0</v>
      </c>
      <c r="R479" s="3">
        <v>478</v>
      </c>
      <c r="T479"/>
      <c r="U479" s="127">
        <v>478</v>
      </c>
      <c r="V479"/>
      <c r="W479"/>
      <c r="X479"/>
      <c r="Y479"/>
      <c r="AB479" s="127">
        <v>478</v>
      </c>
    </row>
    <row r="480" spans="1:28" ht="14.4" x14ac:dyDescent="0.3">
      <c r="A480" s="4"/>
      <c r="B480" s="4"/>
      <c r="C480" s="4">
        <v>479</v>
      </c>
      <c r="D480" s="4"/>
      <c r="E480" s="4">
        <v>0</v>
      </c>
      <c r="F480" s="4">
        <v>479</v>
      </c>
      <c r="G480" s="4"/>
      <c r="H480" s="4"/>
      <c r="I480" s="4">
        <v>479</v>
      </c>
      <c r="J480" s="4"/>
      <c r="K480" s="4">
        <v>0</v>
      </c>
      <c r="L480" s="4">
        <v>479</v>
      </c>
      <c r="M480" s="4"/>
      <c r="O480" s="4">
        <v>479</v>
      </c>
      <c r="Q480" s="3">
        <v>0</v>
      </c>
      <c r="R480" s="3">
        <v>479</v>
      </c>
      <c r="T480"/>
      <c r="U480" s="127">
        <v>479</v>
      </c>
      <c r="V480"/>
      <c r="W480"/>
      <c r="X480"/>
      <c r="Y480"/>
      <c r="AB480" s="127">
        <v>479</v>
      </c>
    </row>
    <row r="481" spans="1:28" ht="14.4" x14ac:dyDescent="0.3">
      <c r="A481" s="4"/>
      <c r="B481" s="4"/>
      <c r="C481" s="4">
        <v>480</v>
      </c>
      <c r="D481" s="4"/>
      <c r="E481" s="4">
        <v>0</v>
      </c>
      <c r="F481" s="4">
        <v>480</v>
      </c>
      <c r="G481" s="4"/>
      <c r="H481" s="4"/>
      <c r="I481" s="4">
        <v>480</v>
      </c>
      <c r="J481" s="4"/>
      <c r="K481" s="4">
        <v>0</v>
      </c>
      <c r="L481" s="4">
        <v>480</v>
      </c>
      <c r="M481" s="4"/>
      <c r="O481" s="4">
        <v>480</v>
      </c>
      <c r="Q481" s="3">
        <v>0</v>
      </c>
      <c r="R481" s="3">
        <v>480</v>
      </c>
      <c r="T481"/>
      <c r="U481" s="127">
        <v>480</v>
      </c>
      <c r="V481"/>
      <c r="W481"/>
      <c r="X481"/>
      <c r="Y481"/>
      <c r="AB481" s="127">
        <v>480</v>
      </c>
    </row>
    <row r="482" spans="1:28" ht="14.4" x14ac:dyDescent="0.3">
      <c r="A482" s="4"/>
      <c r="B482" s="4"/>
      <c r="C482" s="4">
        <v>481</v>
      </c>
      <c r="D482" s="4"/>
      <c r="E482" s="4">
        <v>0</v>
      </c>
      <c r="F482" s="4">
        <v>481</v>
      </c>
      <c r="G482" s="4"/>
      <c r="H482" s="4"/>
      <c r="I482" s="4">
        <v>481</v>
      </c>
      <c r="J482" s="4"/>
      <c r="K482" s="4">
        <v>0</v>
      </c>
      <c r="L482" s="4">
        <v>481</v>
      </c>
      <c r="M482" s="4"/>
      <c r="O482" s="4">
        <v>481</v>
      </c>
      <c r="Q482" s="3">
        <v>0</v>
      </c>
      <c r="R482" s="3">
        <v>481</v>
      </c>
      <c r="T482"/>
      <c r="U482" s="127">
        <v>481</v>
      </c>
      <c r="V482"/>
      <c r="W482"/>
      <c r="X482"/>
      <c r="Y482"/>
      <c r="AB482" s="127">
        <v>481</v>
      </c>
    </row>
    <row r="483" spans="1:28" ht="14.4" x14ac:dyDescent="0.3">
      <c r="A483" s="4"/>
      <c r="B483" s="4"/>
      <c r="C483" s="4">
        <v>482</v>
      </c>
      <c r="D483" s="4"/>
      <c r="E483" s="4">
        <v>0</v>
      </c>
      <c r="F483" s="4">
        <v>482</v>
      </c>
      <c r="G483" s="4"/>
      <c r="H483" s="4"/>
      <c r="I483" s="4">
        <v>482</v>
      </c>
      <c r="J483" s="4"/>
      <c r="K483" s="4">
        <v>0</v>
      </c>
      <c r="L483" s="4">
        <v>482</v>
      </c>
      <c r="M483" s="4"/>
      <c r="O483" s="4">
        <v>482</v>
      </c>
      <c r="Q483" s="3">
        <v>0</v>
      </c>
      <c r="R483" s="3">
        <v>482</v>
      </c>
      <c r="T483"/>
      <c r="U483" s="127">
        <v>482</v>
      </c>
      <c r="V483"/>
      <c r="W483"/>
      <c r="X483"/>
      <c r="Y483"/>
      <c r="AB483" s="127">
        <v>482</v>
      </c>
    </row>
    <row r="484" spans="1:28" ht="14.4" x14ac:dyDescent="0.3">
      <c r="A484" s="4"/>
      <c r="B484" s="4"/>
      <c r="C484" s="4">
        <v>483</v>
      </c>
      <c r="D484" s="4"/>
      <c r="E484" s="4">
        <v>0</v>
      </c>
      <c r="F484" s="4">
        <v>483</v>
      </c>
      <c r="G484" s="4"/>
      <c r="H484" s="4"/>
      <c r="I484" s="4">
        <v>483</v>
      </c>
      <c r="J484" s="4"/>
      <c r="K484" s="4">
        <v>0</v>
      </c>
      <c r="L484" s="4">
        <v>483</v>
      </c>
      <c r="M484" s="4"/>
      <c r="O484" s="4">
        <v>483</v>
      </c>
      <c r="Q484" s="3">
        <v>0</v>
      </c>
      <c r="R484" s="3">
        <v>483</v>
      </c>
      <c r="T484"/>
      <c r="U484" s="127">
        <v>483</v>
      </c>
      <c r="V484"/>
      <c r="W484"/>
      <c r="X484"/>
      <c r="Y484"/>
      <c r="AB484" s="127">
        <v>483</v>
      </c>
    </row>
    <row r="485" spans="1:28" ht="14.4" x14ac:dyDescent="0.3">
      <c r="A485" s="4"/>
      <c r="B485" s="4"/>
      <c r="C485" s="4">
        <v>484</v>
      </c>
      <c r="D485" s="4"/>
      <c r="E485" s="4">
        <v>0</v>
      </c>
      <c r="F485" s="4">
        <v>484</v>
      </c>
      <c r="G485" s="4"/>
      <c r="H485" s="4"/>
      <c r="I485" s="4">
        <v>484</v>
      </c>
      <c r="J485" s="4"/>
      <c r="K485" s="4">
        <v>0</v>
      </c>
      <c r="L485" s="4">
        <v>484</v>
      </c>
      <c r="M485" s="4"/>
      <c r="O485" s="4">
        <v>484</v>
      </c>
      <c r="Q485" s="3">
        <v>0</v>
      </c>
      <c r="R485" s="3">
        <v>484</v>
      </c>
      <c r="T485"/>
      <c r="U485" s="127">
        <v>484</v>
      </c>
      <c r="V485"/>
      <c r="W485"/>
      <c r="X485"/>
      <c r="Y485"/>
      <c r="AB485" s="127">
        <v>484</v>
      </c>
    </row>
    <row r="486" spans="1:28" ht="14.4" x14ac:dyDescent="0.3">
      <c r="A486" s="4"/>
      <c r="B486" s="4"/>
      <c r="C486" s="4">
        <v>485</v>
      </c>
      <c r="D486" s="4"/>
      <c r="E486" s="4">
        <v>0</v>
      </c>
      <c r="F486" s="4">
        <v>485</v>
      </c>
      <c r="G486" s="4"/>
      <c r="H486" s="4"/>
      <c r="I486" s="4">
        <v>485</v>
      </c>
      <c r="J486" s="4"/>
      <c r="K486" s="4">
        <v>0</v>
      </c>
      <c r="L486" s="4">
        <v>485</v>
      </c>
      <c r="M486" s="4"/>
      <c r="O486" s="4">
        <v>485</v>
      </c>
      <c r="Q486" s="3">
        <v>0</v>
      </c>
      <c r="R486" s="3">
        <v>485</v>
      </c>
      <c r="T486"/>
      <c r="U486" s="127">
        <v>485</v>
      </c>
      <c r="V486"/>
      <c r="W486"/>
      <c r="X486"/>
      <c r="Y486"/>
      <c r="AB486" s="127">
        <v>485</v>
      </c>
    </row>
    <row r="487" spans="1:28" ht="14.4" x14ac:dyDescent="0.3">
      <c r="A487" s="4"/>
      <c r="B487" s="4"/>
      <c r="C487" s="4">
        <v>486</v>
      </c>
      <c r="D487" s="4"/>
      <c r="E487" s="4">
        <v>0</v>
      </c>
      <c r="F487" s="4">
        <v>486</v>
      </c>
      <c r="G487" s="4"/>
      <c r="H487" s="4"/>
      <c r="I487" s="4">
        <v>486</v>
      </c>
      <c r="J487" s="4"/>
      <c r="K487" s="4">
        <v>0</v>
      </c>
      <c r="L487" s="4">
        <v>486</v>
      </c>
      <c r="M487" s="4"/>
      <c r="O487" s="4">
        <v>486</v>
      </c>
      <c r="Q487" s="3">
        <v>0</v>
      </c>
      <c r="R487" s="3">
        <v>486</v>
      </c>
      <c r="T487"/>
      <c r="U487" s="127">
        <v>486</v>
      </c>
      <c r="V487"/>
      <c r="W487"/>
      <c r="X487"/>
      <c r="Y487"/>
      <c r="AB487" s="127">
        <v>486</v>
      </c>
    </row>
    <row r="488" spans="1:28" ht="14.4" x14ac:dyDescent="0.3">
      <c r="A488" s="4"/>
      <c r="B488" s="4"/>
      <c r="C488" s="4">
        <v>487</v>
      </c>
      <c r="D488" s="4"/>
      <c r="E488" s="4">
        <v>0</v>
      </c>
      <c r="F488" s="4">
        <v>487</v>
      </c>
      <c r="G488" s="4"/>
      <c r="H488" s="4"/>
      <c r="I488" s="4">
        <v>487</v>
      </c>
      <c r="J488" s="4"/>
      <c r="K488" s="4">
        <v>0</v>
      </c>
      <c r="L488" s="4">
        <v>487</v>
      </c>
      <c r="M488" s="4"/>
      <c r="O488" s="4">
        <v>487</v>
      </c>
      <c r="Q488" s="3">
        <v>0</v>
      </c>
      <c r="R488" s="3">
        <v>487</v>
      </c>
      <c r="T488"/>
      <c r="U488" s="127">
        <v>487</v>
      </c>
      <c r="V488"/>
      <c r="W488"/>
      <c r="X488"/>
      <c r="Y488"/>
      <c r="AB488" s="127">
        <v>487</v>
      </c>
    </row>
    <row r="489" spans="1:28" ht="14.4" x14ac:dyDescent="0.3">
      <c r="A489" s="4"/>
      <c r="B489" s="4"/>
      <c r="C489" s="4">
        <v>488</v>
      </c>
      <c r="D489" s="4"/>
      <c r="E489" s="4">
        <v>0</v>
      </c>
      <c r="F489" s="4">
        <v>488</v>
      </c>
      <c r="G489" s="4"/>
      <c r="H489" s="4"/>
      <c r="I489" s="4">
        <v>488</v>
      </c>
      <c r="J489" s="4"/>
      <c r="K489" s="4">
        <v>0</v>
      </c>
      <c r="L489" s="4">
        <v>488</v>
      </c>
      <c r="M489" s="4"/>
      <c r="O489" s="4">
        <v>488</v>
      </c>
      <c r="Q489" s="3">
        <v>0</v>
      </c>
      <c r="R489" s="3">
        <v>488</v>
      </c>
      <c r="T489"/>
      <c r="U489" s="127">
        <v>488</v>
      </c>
      <c r="V489"/>
      <c r="W489"/>
      <c r="X489"/>
      <c r="Y489"/>
      <c r="AB489" s="127">
        <v>488</v>
      </c>
    </row>
    <row r="490" spans="1:28" ht="14.4" x14ac:dyDescent="0.3">
      <c r="A490" s="4"/>
      <c r="B490" s="4"/>
      <c r="C490" s="4">
        <v>489</v>
      </c>
      <c r="D490" s="4"/>
      <c r="E490" s="4">
        <v>0</v>
      </c>
      <c r="F490" s="4">
        <v>489</v>
      </c>
      <c r="G490" s="4"/>
      <c r="H490" s="4"/>
      <c r="I490" s="4">
        <v>489</v>
      </c>
      <c r="J490" s="4"/>
      <c r="K490" s="4">
        <v>0</v>
      </c>
      <c r="L490" s="4">
        <v>489</v>
      </c>
      <c r="M490" s="4"/>
      <c r="O490" s="4">
        <v>489</v>
      </c>
      <c r="Q490" s="3">
        <v>0</v>
      </c>
      <c r="R490" s="3">
        <v>489</v>
      </c>
      <c r="T490"/>
      <c r="U490" s="127">
        <v>489</v>
      </c>
      <c r="V490"/>
      <c r="W490"/>
      <c r="X490"/>
      <c r="Y490"/>
      <c r="AB490" s="127">
        <v>489</v>
      </c>
    </row>
    <row r="491" spans="1:28" ht="14.4" x14ac:dyDescent="0.3">
      <c r="A491" s="4"/>
      <c r="B491" s="4"/>
      <c r="C491" s="4">
        <v>490</v>
      </c>
      <c r="D491" s="4"/>
      <c r="E491" s="4">
        <v>0</v>
      </c>
      <c r="F491" s="4">
        <v>490</v>
      </c>
      <c r="G491" s="4"/>
      <c r="H491" s="4"/>
      <c r="I491" s="4">
        <v>490</v>
      </c>
      <c r="J491" s="4"/>
      <c r="K491" s="4">
        <v>0</v>
      </c>
      <c r="L491" s="4">
        <v>490</v>
      </c>
      <c r="M491" s="4"/>
      <c r="O491" s="4">
        <v>490</v>
      </c>
      <c r="Q491" s="3">
        <v>0</v>
      </c>
      <c r="R491" s="3">
        <v>490</v>
      </c>
      <c r="T491"/>
      <c r="U491" s="127">
        <v>490</v>
      </c>
      <c r="V491"/>
      <c r="W491"/>
      <c r="X491"/>
      <c r="Y491"/>
      <c r="AB491" s="127">
        <v>490</v>
      </c>
    </row>
    <row r="492" spans="1:28" ht="14.4" x14ac:dyDescent="0.3">
      <c r="A492" s="4"/>
      <c r="B492" s="4"/>
      <c r="C492" s="4">
        <v>491</v>
      </c>
      <c r="D492" s="4"/>
      <c r="E492" s="4">
        <v>0</v>
      </c>
      <c r="F492" s="4">
        <v>491</v>
      </c>
      <c r="G492" s="4"/>
      <c r="H492" s="4"/>
      <c r="I492" s="4">
        <v>491</v>
      </c>
      <c r="J492" s="4"/>
      <c r="K492" s="4">
        <v>0</v>
      </c>
      <c r="L492" s="4">
        <v>491</v>
      </c>
      <c r="M492" s="4"/>
      <c r="O492" s="4">
        <v>491</v>
      </c>
      <c r="Q492" s="3">
        <v>0</v>
      </c>
      <c r="R492" s="3">
        <v>491</v>
      </c>
      <c r="T492"/>
      <c r="U492" s="127">
        <v>491</v>
      </c>
      <c r="V492"/>
      <c r="W492"/>
      <c r="X492"/>
      <c r="Y492"/>
      <c r="AB492" s="127">
        <v>491</v>
      </c>
    </row>
    <row r="493" spans="1:28" ht="14.4" x14ac:dyDescent="0.3">
      <c r="A493" s="4"/>
      <c r="B493" s="4"/>
      <c r="C493" s="4">
        <v>492</v>
      </c>
      <c r="D493" s="4"/>
      <c r="E493" s="4">
        <v>0</v>
      </c>
      <c r="F493" s="4">
        <v>492</v>
      </c>
      <c r="G493" s="4"/>
      <c r="H493" s="4"/>
      <c r="I493" s="4">
        <v>492</v>
      </c>
      <c r="J493" s="4"/>
      <c r="K493" s="4">
        <v>0</v>
      </c>
      <c r="L493" s="4">
        <v>492</v>
      </c>
      <c r="M493" s="4"/>
      <c r="O493" s="4">
        <v>492</v>
      </c>
      <c r="Q493" s="3">
        <v>0</v>
      </c>
      <c r="R493" s="3">
        <v>492</v>
      </c>
      <c r="T493"/>
      <c r="U493" s="127">
        <v>492</v>
      </c>
      <c r="V493"/>
      <c r="W493"/>
      <c r="X493"/>
      <c r="Y493"/>
      <c r="AB493" s="127">
        <v>492</v>
      </c>
    </row>
    <row r="494" spans="1:28" ht="14.4" x14ac:dyDescent="0.3">
      <c r="A494" s="4"/>
      <c r="B494" s="4"/>
      <c r="C494" s="4">
        <v>493</v>
      </c>
      <c r="D494" s="4"/>
      <c r="E494" s="4">
        <v>0</v>
      </c>
      <c r="F494" s="4">
        <v>493</v>
      </c>
      <c r="G494" s="4"/>
      <c r="H494" s="4"/>
      <c r="I494" s="4">
        <v>493</v>
      </c>
      <c r="J494" s="4"/>
      <c r="K494" s="4">
        <v>0</v>
      </c>
      <c r="L494" s="4">
        <v>493</v>
      </c>
      <c r="M494" s="4"/>
      <c r="O494" s="4">
        <v>493</v>
      </c>
      <c r="Q494" s="3">
        <v>0</v>
      </c>
      <c r="R494" s="3">
        <v>493</v>
      </c>
      <c r="T494"/>
      <c r="U494" s="127">
        <v>493</v>
      </c>
      <c r="V494"/>
      <c r="W494"/>
      <c r="X494"/>
      <c r="Y494"/>
      <c r="AB494" s="127">
        <v>493</v>
      </c>
    </row>
    <row r="495" spans="1:28" ht="14.4" x14ac:dyDescent="0.3">
      <c r="A495" s="4"/>
      <c r="B495" s="4"/>
      <c r="C495" s="4">
        <v>494</v>
      </c>
      <c r="D495" s="4"/>
      <c r="E495" s="4">
        <v>0</v>
      </c>
      <c r="F495" s="4">
        <v>494</v>
      </c>
      <c r="G495" s="4"/>
      <c r="H495" s="4"/>
      <c r="I495" s="4">
        <v>494</v>
      </c>
      <c r="J495" s="4"/>
      <c r="K495" s="4">
        <v>0</v>
      </c>
      <c r="L495" s="4">
        <v>494</v>
      </c>
      <c r="M495" s="4"/>
      <c r="O495" s="4">
        <v>494</v>
      </c>
      <c r="Q495" s="3">
        <v>0</v>
      </c>
      <c r="R495" s="3">
        <v>494</v>
      </c>
      <c r="T495"/>
      <c r="U495" s="127">
        <v>494</v>
      </c>
      <c r="V495"/>
      <c r="W495"/>
      <c r="X495"/>
      <c r="Y495"/>
      <c r="AB495" s="127">
        <v>494</v>
      </c>
    </row>
    <row r="496" spans="1:28" ht="14.4" x14ac:dyDescent="0.3">
      <c r="A496" s="4"/>
      <c r="B496" s="4"/>
      <c r="C496" s="4">
        <v>495</v>
      </c>
      <c r="D496" s="4"/>
      <c r="E496" s="4">
        <v>0</v>
      </c>
      <c r="F496" s="4">
        <v>495</v>
      </c>
      <c r="G496" s="4"/>
      <c r="H496" s="4"/>
      <c r="I496" s="4">
        <v>495</v>
      </c>
      <c r="J496" s="4"/>
      <c r="K496" s="4">
        <v>0</v>
      </c>
      <c r="L496" s="4">
        <v>495</v>
      </c>
      <c r="M496" s="4"/>
      <c r="O496" s="4">
        <v>495</v>
      </c>
      <c r="Q496" s="3">
        <v>0</v>
      </c>
      <c r="R496" s="3">
        <v>495</v>
      </c>
      <c r="T496"/>
      <c r="U496" s="127">
        <v>495</v>
      </c>
      <c r="V496"/>
      <c r="W496"/>
      <c r="X496"/>
      <c r="Y496"/>
      <c r="AB496" s="127">
        <v>495</v>
      </c>
    </row>
    <row r="497" spans="1:28" ht="14.4" x14ac:dyDescent="0.3">
      <c r="A497" s="4"/>
      <c r="B497" s="4"/>
      <c r="C497" s="4">
        <v>496</v>
      </c>
      <c r="D497" s="4"/>
      <c r="E497" s="4">
        <v>0</v>
      </c>
      <c r="F497" s="4">
        <v>496</v>
      </c>
      <c r="G497" s="4"/>
      <c r="H497" s="4"/>
      <c r="I497" s="4">
        <v>496</v>
      </c>
      <c r="J497" s="4"/>
      <c r="K497" s="4">
        <v>0</v>
      </c>
      <c r="L497" s="4">
        <v>496</v>
      </c>
      <c r="M497" s="4"/>
      <c r="O497" s="4">
        <v>496</v>
      </c>
      <c r="Q497" s="3">
        <v>0</v>
      </c>
      <c r="R497" s="3">
        <v>496</v>
      </c>
      <c r="T497"/>
      <c r="U497" s="127">
        <v>496</v>
      </c>
      <c r="V497"/>
      <c r="W497"/>
      <c r="X497"/>
      <c r="Y497"/>
      <c r="AB497" s="127">
        <v>496</v>
      </c>
    </row>
    <row r="498" spans="1:28" ht="14.4" x14ac:dyDescent="0.3">
      <c r="A498" s="4"/>
      <c r="B498" s="4"/>
      <c r="C498" s="4">
        <v>497</v>
      </c>
      <c r="D498" s="4"/>
      <c r="E498" s="4">
        <v>0</v>
      </c>
      <c r="F498" s="4">
        <v>497</v>
      </c>
      <c r="G498" s="4"/>
      <c r="H498" s="4"/>
      <c r="I498" s="4">
        <v>497</v>
      </c>
      <c r="J498" s="4"/>
      <c r="K498" s="4">
        <v>0</v>
      </c>
      <c r="L498" s="4">
        <v>497</v>
      </c>
      <c r="M498" s="4"/>
      <c r="O498" s="4">
        <v>497</v>
      </c>
      <c r="Q498" s="3">
        <v>0</v>
      </c>
      <c r="R498" s="3">
        <v>497</v>
      </c>
      <c r="T498"/>
      <c r="U498" s="127">
        <v>497</v>
      </c>
      <c r="V498"/>
      <c r="W498"/>
      <c r="X498"/>
      <c r="Y498"/>
      <c r="AB498" s="127">
        <v>497</v>
      </c>
    </row>
    <row r="499" spans="1:28" ht="14.4" x14ac:dyDescent="0.3">
      <c r="A499" s="4"/>
      <c r="B499" s="4"/>
      <c r="C499" s="4">
        <v>498</v>
      </c>
      <c r="D499" s="4"/>
      <c r="E499" s="4">
        <v>0</v>
      </c>
      <c r="F499" s="4">
        <v>498</v>
      </c>
      <c r="G499" s="4"/>
      <c r="H499" s="4"/>
      <c r="I499" s="4">
        <v>498</v>
      </c>
      <c r="J499" s="4"/>
      <c r="K499" s="4">
        <v>0</v>
      </c>
      <c r="L499" s="4">
        <v>498</v>
      </c>
      <c r="M499" s="4"/>
      <c r="O499" s="4">
        <v>498</v>
      </c>
      <c r="Q499" s="3">
        <v>0</v>
      </c>
      <c r="R499" s="3">
        <v>498</v>
      </c>
      <c r="T499"/>
      <c r="U499" s="127">
        <v>498</v>
      </c>
      <c r="V499"/>
      <c r="W499"/>
      <c r="X499"/>
      <c r="Y499"/>
      <c r="AB499" s="127">
        <v>498</v>
      </c>
    </row>
    <row r="500" spans="1:28" ht="14.4" x14ac:dyDescent="0.3">
      <c r="A500" s="4"/>
      <c r="B500" s="4"/>
      <c r="C500" s="4">
        <v>499</v>
      </c>
      <c r="D500" s="4"/>
      <c r="E500" s="4">
        <v>0</v>
      </c>
      <c r="F500" s="4">
        <v>499</v>
      </c>
      <c r="G500" s="4"/>
      <c r="H500" s="4"/>
      <c r="I500" s="4">
        <v>499</v>
      </c>
      <c r="J500" s="4"/>
      <c r="K500" s="4">
        <v>0</v>
      </c>
      <c r="L500" s="4">
        <v>499</v>
      </c>
      <c r="M500" s="4"/>
      <c r="O500" s="4">
        <v>499</v>
      </c>
      <c r="Q500" s="3">
        <v>0</v>
      </c>
      <c r="R500" s="3">
        <v>499</v>
      </c>
      <c r="T500"/>
      <c r="U500" s="127">
        <v>499</v>
      </c>
      <c r="V500"/>
      <c r="W500"/>
      <c r="X500"/>
      <c r="Y500"/>
      <c r="AB500" s="127">
        <v>499</v>
      </c>
    </row>
    <row r="501" spans="1:28" ht="14.4" x14ac:dyDescent="0.3">
      <c r="A501" s="4"/>
      <c r="B501" s="4"/>
      <c r="C501" s="4">
        <v>500</v>
      </c>
      <c r="D501" s="4"/>
      <c r="E501" s="4">
        <v>0</v>
      </c>
      <c r="F501" s="4">
        <v>500</v>
      </c>
      <c r="G501" s="4"/>
      <c r="H501" s="4"/>
      <c r="I501" s="4">
        <v>500</v>
      </c>
      <c r="J501" s="4"/>
      <c r="K501" s="4">
        <v>0</v>
      </c>
      <c r="L501" s="4">
        <v>500</v>
      </c>
      <c r="M501" s="4"/>
      <c r="O501" s="4">
        <v>500</v>
      </c>
      <c r="Q501" s="3">
        <v>0</v>
      </c>
      <c r="R501" s="3">
        <v>500</v>
      </c>
      <c r="T501"/>
      <c r="U501" s="127">
        <v>500</v>
      </c>
      <c r="V501"/>
      <c r="W501"/>
      <c r="X501"/>
      <c r="Y501"/>
      <c r="AB501" s="127">
        <v>500</v>
      </c>
    </row>
    <row r="502" spans="1:28" ht="14.4" x14ac:dyDescent="0.3">
      <c r="A502" s="4"/>
      <c r="B502" s="4"/>
      <c r="C502" s="4">
        <v>501</v>
      </c>
      <c r="D502" s="4"/>
      <c r="E502" s="4">
        <v>0</v>
      </c>
      <c r="F502" s="4">
        <v>501</v>
      </c>
      <c r="G502" s="4"/>
      <c r="H502" s="4"/>
      <c r="I502" s="4">
        <v>501</v>
      </c>
      <c r="J502" s="4"/>
      <c r="K502" s="4">
        <v>0</v>
      </c>
      <c r="L502" s="4">
        <v>501</v>
      </c>
      <c r="M502" s="4"/>
      <c r="O502" s="4">
        <v>501</v>
      </c>
      <c r="Q502" s="3">
        <v>0</v>
      </c>
      <c r="R502" s="3">
        <v>501</v>
      </c>
      <c r="T502"/>
      <c r="U502" s="127">
        <v>501</v>
      </c>
      <c r="V502"/>
      <c r="W502"/>
      <c r="X502"/>
      <c r="Y502"/>
      <c r="AB502" s="127">
        <v>501</v>
      </c>
    </row>
    <row r="503" spans="1:28" ht="14.4" x14ac:dyDescent="0.3">
      <c r="A503" s="4"/>
      <c r="B503" s="4"/>
      <c r="C503" s="4">
        <v>502</v>
      </c>
      <c r="D503" s="4"/>
      <c r="E503" s="4">
        <v>0</v>
      </c>
      <c r="F503" s="4">
        <v>502</v>
      </c>
      <c r="G503" s="4"/>
      <c r="H503" s="4"/>
      <c r="I503" s="4">
        <v>502</v>
      </c>
      <c r="J503" s="4"/>
      <c r="K503" s="4">
        <v>0</v>
      </c>
      <c r="L503" s="4">
        <v>502</v>
      </c>
      <c r="M503" s="4"/>
      <c r="O503" s="4">
        <v>502</v>
      </c>
      <c r="Q503" s="3">
        <v>0</v>
      </c>
      <c r="R503" s="3">
        <v>502</v>
      </c>
      <c r="T503"/>
      <c r="U503" s="127">
        <v>502</v>
      </c>
      <c r="V503"/>
      <c r="W503"/>
      <c r="X503"/>
      <c r="Y503"/>
      <c r="AB503" s="127">
        <v>502</v>
      </c>
    </row>
    <row r="504" spans="1:28" ht="14.4" x14ac:dyDescent="0.3">
      <c r="A504" s="4"/>
      <c r="B504" s="4"/>
      <c r="C504" s="4">
        <v>503</v>
      </c>
      <c r="D504" s="4"/>
      <c r="E504" s="4">
        <v>0</v>
      </c>
      <c r="F504" s="4">
        <v>503</v>
      </c>
      <c r="G504" s="4"/>
      <c r="H504" s="4"/>
      <c r="I504" s="4">
        <v>503</v>
      </c>
      <c r="J504" s="4"/>
      <c r="K504" s="4">
        <v>0</v>
      </c>
      <c r="L504" s="4">
        <v>503</v>
      </c>
      <c r="M504" s="4"/>
      <c r="O504" s="4">
        <v>503</v>
      </c>
      <c r="Q504" s="3">
        <v>0</v>
      </c>
      <c r="R504" s="3">
        <v>503</v>
      </c>
      <c r="T504"/>
      <c r="U504" s="127">
        <v>503</v>
      </c>
      <c r="V504"/>
      <c r="W504"/>
      <c r="X504"/>
      <c r="Y504"/>
      <c r="AB504" s="127">
        <v>503</v>
      </c>
    </row>
    <row r="505" spans="1:28" ht="14.4" x14ac:dyDescent="0.3">
      <c r="A505" s="4"/>
      <c r="B505" s="4"/>
      <c r="C505" s="4">
        <v>504</v>
      </c>
      <c r="D505" s="4"/>
      <c r="E505" s="4">
        <v>0</v>
      </c>
      <c r="F505" s="4">
        <v>504</v>
      </c>
      <c r="G505" s="4"/>
      <c r="H505" s="4"/>
      <c r="I505" s="4">
        <v>504</v>
      </c>
      <c r="J505" s="4"/>
      <c r="K505" s="4">
        <v>0</v>
      </c>
      <c r="L505" s="4">
        <v>504</v>
      </c>
      <c r="M505" s="4"/>
      <c r="O505" s="4">
        <v>504</v>
      </c>
      <c r="Q505" s="3">
        <v>0</v>
      </c>
      <c r="R505" s="3">
        <v>504</v>
      </c>
      <c r="T505"/>
      <c r="U505" s="127">
        <v>504</v>
      </c>
      <c r="V505"/>
      <c r="W505"/>
      <c r="X505"/>
      <c r="Y505"/>
      <c r="AB505" s="127">
        <v>504</v>
      </c>
    </row>
    <row r="506" spans="1:28" ht="14.4" x14ac:dyDescent="0.3">
      <c r="A506" s="4"/>
      <c r="B506" s="4"/>
      <c r="C506" s="4">
        <v>505</v>
      </c>
      <c r="D506" s="4"/>
      <c r="E506" s="4">
        <v>0</v>
      </c>
      <c r="F506" s="4">
        <v>505</v>
      </c>
      <c r="G506" s="4"/>
      <c r="H506" s="4"/>
      <c r="I506" s="4">
        <v>505</v>
      </c>
      <c r="J506" s="4"/>
      <c r="K506" s="4">
        <v>0</v>
      </c>
      <c r="L506" s="4">
        <v>505</v>
      </c>
      <c r="M506" s="4"/>
      <c r="O506" s="4">
        <v>505</v>
      </c>
      <c r="Q506" s="3">
        <v>0</v>
      </c>
      <c r="R506" s="3">
        <v>505</v>
      </c>
      <c r="T506"/>
      <c r="U506" s="127">
        <v>505</v>
      </c>
      <c r="V506"/>
      <c r="W506"/>
      <c r="X506"/>
      <c r="Y506"/>
      <c r="AB506" s="127">
        <v>505</v>
      </c>
    </row>
    <row r="507" spans="1:28" ht="14.4" x14ac:dyDescent="0.3">
      <c r="A507" s="4"/>
      <c r="B507" s="4"/>
      <c r="C507" s="4">
        <v>506</v>
      </c>
      <c r="D507" s="4"/>
      <c r="E507" s="4">
        <v>0</v>
      </c>
      <c r="F507" s="4">
        <v>506</v>
      </c>
      <c r="G507" s="4"/>
      <c r="H507" s="4"/>
      <c r="I507" s="4">
        <v>506</v>
      </c>
      <c r="J507" s="4"/>
      <c r="K507" s="4">
        <v>0</v>
      </c>
      <c r="L507" s="4">
        <v>506</v>
      </c>
      <c r="M507" s="4"/>
      <c r="O507" s="4">
        <v>506</v>
      </c>
      <c r="Q507" s="3">
        <v>0</v>
      </c>
      <c r="R507" s="3">
        <v>506</v>
      </c>
      <c r="T507"/>
      <c r="U507" s="127">
        <v>506</v>
      </c>
      <c r="V507"/>
      <c r="W507"/>
      <c r="X507"/>
      <c r="Y507"/>
      <c r="AB507" s="127">
        <v>506</v>
      </c>
    </row>
    <row r="508" spans="1:28" ht="14.4" x14ac:dyDescent="0.3">
      <c r="A508" s="4"/>
      <c r="B508" s="4"/>
      <c r="C508" s="4">
        <v>507</v>
      </c>
      <c r="D508" s="4"/>
      <c r="E508" s="4">
        <v>0</v>
      </c>
      <c r="F508" s="4">
        <v>507</v>
      </c>
      <c r="G508" s="4"/>
      <c r="H508" s="4"/>
      <c r="I508" s="4">
        <v>507</v>
      </c>
      <c r="J508" s="4"/>
      <c r="K508" s="4">
        <v>0</v>
      </c>
      <c r="L508" s="4">
        <v>507</v>
      </c>
      <c r="M508" s="4"/>
      <c r="O508" s="4">
        <v>507</v>
      </c>
      <c r="Q508" s="3">
        <v>0</v>
      </c>
      <c r="R508" s="3">
        <v>507</v>
      </c>
      <c r="T508"/>
      <c r="U508" s="127">
        <v>507</v>
      </c>
      <c r="V508"/>
      <c r="W508"/>
      <c r="X508"/>
      <c r="Y508"/>
      <c r="AB508" s="127">
        <v>507</v>
      </c>
    </row>
    <row r="509" spans="1:28" ht="14.4" x14ac:dyDescent="0.3">
      <c r="A509" s="4"/>
      <c r="B509" s="4"/>
      <c r="C509" s="4">
        <v>508</v>
      </c>
      <c r="D509" s="4"/>
      <c r="E509" s="4">
        <v>0</v>
      </c>
      <c r="F509" s="4">
        <v>508</v>
      </c>
      <c r="G509" s="4"/>
      <c r="H509" s="4"/>
      <c r="I509" s="4">
        <v>508</v>
      </c>
      <c r="J509" s="4"/>
      <c r="K509" s="4">
        <v>0</v>
      </c>
      <c r="L509" s="4">
        <v>508</v>
      </c>
      <c r="M509" s="4"/>
      <c r="O509" s="4">
        <v>508</v>
      </c>
      <c r="Q509" s="3">
        <v>0</v>
      </c>
      <c r="R509" s="3">
        <v>508</v>
      </c>
      <c r="T509"/>
      <c r="U509" s="127">
        <v>508</v>
      </c>
      <c r="V509"/>
      <c r="W509"/>
      <c r="X509"/>
      <c r="Y509"/>
      <c r="AB509" s="127">
        <v>508</v>
      </c>
    </row>
    <row r="510" spans="1:28" ht="14.4" x14ac:dyDescent="0.3">
      <c r="A510" s="4"/>
      <c r="B510" s="4"/>
      <c r="C510" s="4">
        <v>509</v>
      </c>
      <c r="D510" s="4"/>
      <c r="E510" s="4">
        <v>0</v>
      </c>
      <c r="F510" s="4">
        <v>509</v>
      </c>
      <c r="G510" s="4"/>
      <c r="H510" s="4"/>
      <c r="I510" s="4">
        <v>509</v>
      </c>
      <c r="J510" s="4"/>
      <c r="K510" s="4">
        <v>0</v>
      </c>
      <c r="L510" s="4">
        <v>509</v>
      </c>
      <c r="M510" s="4"/>
      <c r="O510" s="4">
        <v>509</v>
      </c>
      <c r="Q510" s="3">
        <v>0</v>
      </c>
      <c r="R510" s="3">
        <v>509</v>
      </c>
      <c r="T510"/>
      <c r="U510" s="127">
        <v>509</v>
      </c>
      <c r="V510"/>
      <c r="W510"/>
      <c r="X510"/>
      <c r="Y510"/>
      <c r="AB510" s="127">
        <v>509</v>
      </c>
    </row>
    <row r="511" spans="1:28" ht="14.4" x14ac:dyDescent="0.3">
      <c r="A511" s="4"/>
      <c r="B511" s="4"/>
      <c r="C511" s="4">
        <v>510</v>
      </c>
      <c r="D511" s="4"/>
      <c r="E511" s="4">
        <v>0</v>
      </c>
      <c r="F511" s="4">
        <v>510</v>
      </c>
      <c r="G511" s="4"/>
      <c r="H511" s="4"/>
      <c r="I511" s="4">
        <v>510</v>
      </c>
      <c r="J511" s="4"/>
      <c r="K511" s="4">
        <v>0</v>
      </c>
      <c r="L511" s="4">
        <v>510</v>
      </c>
      <c r="M511" s="4"/>
      <c r="O511" s="4">
        <v>510</v>
      </c>
      <c r="Q511" s="3">
        <v>0</v>
      </c>
      <c r="R511" s="3">
        <v>510</v>
      </c>
      <c r="T511"/>
      <c r="U511" s="127">
        <v>510</v>
      </c>
      <c r="V511"/>
      <c r="W511"/>
      <c r="X511"/>
      <c r="Y511"/>
      <c r="AB511" s="127">
        <v>510</v>
      </c>
    </row>
    <row r="512" spans="1:28" ht="14.4" x14ac:dyDescent="0.3">
      <c r="A512" s="4"/>
      <c r="B512" s="4"/>
      <c r="C512" s="4">
        <v>511</v>
      </c>
      <c r="D512" s="4"/>
      <c r="E512" s="4">
        <v>0</v>
      </c>
      <c r="F512" s="4">
        <v>511</v>
      </c>
      <c r="G512" s="4"/>
      <c r="H512" s="4"/>
      <c r="I512" s="4">
        <v>511</v>
      </c>
      <c r="J512" s="4"/>
      <c r="K512" s="4">
        <v>0</v>
      </c>
      <c r="L512" s="4">
        <v>511</v>
      </c>
      <c r="M512" s="4"/>
      <c r="O512" s="4">
        <v>511</v>
      </c>
      <c r="Q512" s="3">
        <v>0</v>
      </c>
      <c r="R512" s="3">
        <v>511</v>
      </c>
      <c r="T512"/>
      <c r="U512" s="127">
        <v>511</v>
      </c>
      <c r="V512"/>
      <c r="W512"/>
      <c r="X512"/>
      <c r="Y512"/>
      <c r="AB512" s="127">
        <v>511</v>
      </c>
    </row>
    <row r="513" spans="1:28" ht="14.4" x14ac:dyDescent="0.3">
      <c r="A513" s="4"/>
      <c r="B513" s="4"/>
      <c r="C513" s="4">
        <v>512</v>
      </c>
      <c r="D513" s="4"/>
      <c r="E513" s="4">
        <v>0</v>
      </c>
      <c r="F513" s="4">
        <v>512</v>
      </c>
      <c r="G513" s="4"/>
      <c r="H513" s="4"/>
      <c r="I513" s="4">
        <v>512</v>
      </c>
      <c r="J513" s="4"/>
      <c r="K513" s="4">
        <v>0</v>
      </c>
      <c r="L513" s="4">
        <v>512</v>
      </c>
      <c r="M513" s="4"/>
      <c r="O513" s="4">
        <v>512</v>
      </c>
      <c r="Q513" s="3">
        <v>0</v>
      </c>
      <c r="R513" s="3">
        <v>512</v>
      </c>
      <c r="T513"/>
      <c r="U513" s="127">
        <v>512</v>
      </c>
      <c r="V513"/>
      <c r="W513"/>
      <c r="X513"/>
      <c r="Y513"/>
      <c r="AB513" s="127">
        <v>512</v>
      </c>
    </row>
    <row r="514" spans="1:28" ht="14.4" x14ac:dyDescent="0.3">
      <c r="A514" s="4"/>
      <c r="B514" s="4"/>
      <c r="C514" s="4">
        <v>513</v>
      </c>
      <c r="D514" s="4"/>
      <c r="E514" s="4">
        <v>0</v>
      </c>
      <c r="F514" s="4">
        <v>513</v>
      </c>
      <c r="G514" s="4"/>
      <c r="H514" s="4"/>
      <c r="I514" s="4">
        <v>513</v>
      </c>
      <c r="J514" s="4"/>
      <c r="K514" s="4">
        <v>0</v>
      </c>
      <c r="L514" s="4">
        <v>513</v>
      </c>
      <c r="M514" s="4"/>
      <c r="O514" s="4">
        <v>513</v>
      </c>
      <c r="Q514" s="3">
        <v>0</v>
      </c>
      <c r="R514" s="3">
        <v>513</v>
      </c>
      <c r="T514"/>
      <c r="U514" s="127">
        <v>513</v>
      </c>
      <c r="V514"/>
      <c r="W514"/>
      <c r="X514"/>
      <c r="Y514"/>
      <c r="AB514" s="127">
        <v>513</v>
      </c>
    </row>
    <row r="515" spans="1:28" ht="14.4" x14ac:dyDescent="0.3">
      <c r="A515" s="4"/>
      <c r="B515" s="4"/>
      <c r="C515" s="4">
        <v>514</v>
      </c>
      <c r="D515" s="4"/>
      <c r="E515" s="4">
        <v>0</v>
      </c>
      <c r="F515" s="4">
        <v>514</v>
      </c>
      <c r="G515" s="4"/>
      <c r="H515" s="4"/>
      <c r="I515" s="4">
        <v>514</v>
      </c>
      <c r="J515" s="4"/>
      <c r="K515" s="4">
        <v>0</v>
      </c>
      <c r="L515" s="4">
        <v>514</v>
      </c>
      <c r="M515" s="4"/>
      <c r="O515" s="4">
        <v>514</v>
      </c>
      <c r="Q515" s="3">
        <v>0</v>
      </c>
      <c r="R515" s="3">
        <v>514</v>
      </c>
      <c r="T515"/>
      <c r="U515" s="127">
        <v>514</v>
      </c>
      <c r="V515"/>
      <c r="W515"/>
      <c r="X515"/>
      <c r="Y515"/>
      <c r="AB515" s="127">
        <v>514</v>
      </c>
    </row>
    <row r="516" spans="1:28" ht="14.4" x14ac:dyDescent="0.3">
      <c r="A516" s="4"/>
      <c r="B516" s="4"/>
      <c r="C516" s="4">
        <v>515</v>
      </c>
      <c r="D516" s="4"/>
      <c r="E516" s="4">
        <v>0</v>
      </c>
      <c r="F516" s="4">
        <v>515</v>
      </c>
      <c r="G516" s="4"/>
      <c r="H516" s="4"/>
      <c r="I516" s="4">
        <v>515</v>
      </c>
      <c r="J516" s="4"/>
      <c r="K516" s="4">
        <v>0</v>
      </c>
      <c r="L516" s="4">
        <v>515</v>
      </c>
      <c r="M516" s="4"/>
      <c r="O516" s="4">
        <v>515</v>
      </c>
      <c r="Q516" s="3">
        <v>0</v>
      </c>
      <c r="R516" s="3">
        <v>515</v>
      </c>
      <c r="T516"/>
      <c r="U516" s="127">
        <v>515</v>
      </c>
      <c r="V516"/>
      <c r="W516"/>
      <c r="X516"/>
      <c r="Y516"/>
      <c r="AB516" s="127">
        <v>515</v>
      </c>
    </row>
    <row r="517" spans="1:28" ht="14.4" x14ac:dyDescent="0.3">
      <c r="A517" s="4"/>
      <c r="B517" s="4"/>
      <c r="C517" s="4">
        <v>516</v>
      </c>
      <c r="D517" s="4"/>
      <c r="E517" s="4">
        <v>0</v>
      </c>
      <c r="F517" s="4">
        <v>516</v>
      </c>
      <c r="G517" s="4"/>
      <c r="H517" s="4"/>
      <c r="I517" s="4">
        <v>516</v>
      </c>
      <c r="J517" s="4"/>
      <c r="K517" s="4">
        <v>0</v>
      </c>
      <c r="L517" s="4">
        <v>516</v>
      </c>
      <c r="M517" s="4"/>
      <c r="O517" s="4">
        <v>516</v>
      </c>
      <c r="Q517" s="3">
        <v>0</v>
      </c>
      <c r="R517" s="3">
        <v>516</v>
      </c>
      <c r="T517"/>
      <c r="U517" s="127">
        <v>516</v>
      </c>
      <c r="V517"/>
      <c r="W517"/>
      <c r="X517"/>
      <c r="Y517"/>
      <c r="AB517" s="127">
        <v>516</v>
      </c>
    </row>
    <row r="518" spans="1:28" ht="14.4" x14ac:dyDescent="0.3">
      <c r="A518" s="4"/>
      <c r="B518" s="4"/>
      <c r="C518" s="4">
        <v>517</v>
      </c>
      <c r="D518" s="4"/>
      <c r="E518" s="4">
        <v>0</v>
      </c>
      <c r="F518" s="4">
        <v>517</v>
      </c>
      <c r="G518" s="4"/>
      <c r="H518" s="4"/>
      <c r="I518" s="4">
        <v>517</v>
      </c>
      <c r="J518" s="4"/>
      <c r="K518" s="4">
        <v>0</v>
      </c>
      <c r="L518" s="4">
        <v>517</v>
      </c>
      <c r="M518" s="4"/>
      <c r="O518" s="4">
        <v>517</v>
      </c>
      <c r="Q518" s="3">
        <v>0</v>
      </c>
      <c r="R518" s="3">
        <v>517</v>
      </c>
      <c r="T518"/>
      <c r="U518" s="127">
        <v>517</v>
      </c>
      <c r="V518"/>
      <c r="W518"/>
      <c r="X518"/>
      <c r="Y518"/>
      <c r="AB518" s="127">
        <v>517</v>
      </c>
    </row>
    <row r="519" spans="1:28" ht="14.4" x14ac:dyDescent="0.3">
      <c r="A519" s="4"/>
      <c r="B519" s="4"/>
      <c r="C519" s="4">
        <v>518</v>
      </c>
      <c r="D519" s="4"/>
      <c r="E519" s="4">
        <v>0</v>
      </c>
      <c r="F519" s="4">
        <v>518</v>
      </c>
      <c r="G519" s="4"/>
      <c r="H519" s="4"/>
      <c r="I519" s="4">
        <v>518</v>
      </c>
      <c r="J519" s="4"/>
      <c r="K519" s="4">
        <v>0</v>
      </c>
      <c r="L519" s="4">
        <v>518</v>
      </c>
      <c r="M519" s="4"/>
      <c r="O519" s="4">
        <v>518</v>
      </c>
      <c r="Q519" s="3">
        <v>0</v>
      </c>
      <c r="R519" s="3">
        <v>518</v>
      </c>
      <c r="T519"/>
      <c r="U519" s="127">
        <v>518</v>
      </c>
      <c r="V519"/>
      <c r="W519"/>
      <c r="X519"/>
      <c r="Y519"/>
      <c r="AB519" s="127">
        <v>518</v>
      </c>
    </row>
    <row r="520" spans="1:28" ht="14.4" x14ac:dyDescent="0.3">
      <c r="A520" s="4"/>
      <c r="B520" s="4"/>
      <c r="C520" s="4">
        <v>519</v>
      </c>
      <c r="D520" s="4"/>
      <c r="E520" s="4">
        <v>0</v>
      </c>
      <c r="F520" s="4">
        <v>519</v>
      </c>
      <c r="G520" s="4"/>
      <c r="H520" s="4"/>
      <c r="I520" s="4">
        <v>519</v>
      </c>
      <c r="J520" s="4"/>
      <c r="K520" s="4">
        <v>0</v>
      </c>
      <c r="L520" s="4">
        <v>519</v>
      </c>
      <c r="M520" s="4"/>
      <c r="O520" s="4">
        <v>519</v>
      </c>
      <c r="Q520" s="3">
        <v>0</v>
      </c>
      <c r="R520" s="3">
        <v>519</v>
      </c>
      <c r="T520"/>
      <c r="U520" s="127">
        <v>519</v>
      </c>
      <c r="V520"/>
      <c r="W520"/>
      <c r="X520"/>
      <c r="Y520"/>
      <c r="AB520" s="127">
        <v>519</v>
      </c>
    </row>
    <row r="521" spans="1:28" ht="14.4" x14ac:dyDescent="0.3">
      <c r="A521" s="4"/>
      <c r="B521" s="4"/>
      <c r="C521" s="4">
        <v>520</v>
      </c>
      <c r="D521" s="4"/>
      <c r="E521" s="4">
        <v>0</v>
      </c>
      <c r="F521" s="4">
        <v>520</v>
      </c>
      <c r="G521" s="4"/>
      <c r="H521" s="4"/>
      <c r="I521" s="4">
        <v>520</v>
      </c>
      <c r="J521" s="4"/>
      <c r="K521" s="4">
        <v>0</v>
      </c>
      <c r="L521" s="4">
        <v>520</v>
      </c>
      <c r="M521" s="4"/>
      <c r="O521" s="4">
        <v>520</v>
      </c>
      <c r="Q521" s="3">
        <v>0</v>
      </c>
      <c r="R521" s="3">
        <v>520</v>
      </c>
      <c r="T521"/>
      <c r="U521" s="127">
        <v>520</v>
      </c>
      <c r="V521"/>
      <c r="W521"/>
      <c r="X521"/>
      <c r="Y521"/>
      <c r="AB521" s="127">
        <v>520</v>
      </c>
    </row>
    <row r="522" spans="1:28" ht="14.4" x14ac:dyDescent="0.3">
      <c r="A522" s="4"/>
      <c r="B522" s="4"/>
      <c r="C522" s="4">
        <v>521</v>
      </c>
      <c r="D522" s="4"/>
      <c r="E522" s="4">
        <v>0</v>
      </c>
      <c r="F522" s="4">
        <v>521</v>
      </c>
      <c r="G522" s="4"/>
      <c r="H522" s="4"/>
      <c r="I522" s="4">
        <v>521</v>
      </c>
      <c r="J522" s="4"/>
      <c r="K522" s="4">
        <v>0</v>
      </c>
      <c r="L522" s="4">
        <v>521</v>
      </c>
      <c r="M522" s="4"/>
      <c r="O522" s="4">
        <v>521</v>
      </c>
      <c r="Q522" s="3">
        <v>0</v>
      </c>
      <c r="R522" s="3">
        <v>521</v>
      </c>
      <c r="T522"/>
      <c r="U522" s="127">
        <v>521</v>
      </c>
      <c r="V522"/>
      <c r="W522"/>
      <c r="X522"/>
      <c r="Y522"/>
      <c r="AB522" s="127">
        <v>521</v>
      </c>
    </row>
    <row r="523" spans="1:28" ht="14.4" x14ac:dyDescent="0.3">
      <c r="A523" s="4"/>
      <c r="B523" s="4"/>
      <c r="C523" s="4">
        <v>522</v>
      </c>
      <c r="D523" s="4"/>
      <c r="E523" s="4">
        <v>0</v>
      </c>
      <c r="F523" s="4">
        <v>522</v>
      </c>
      <c r="G523" s="4"/>
      <c r="H523" s="4"/>
      <c r="I523" s="4">
        <v>522</v>
      </c>
      <c r="J523" s="4"/>
      <c r="K523" s="4">
        <v>0</v>
      </c>
      <c r="L523" s="4">
        <v>522</v>
      </c>
      <c r="M523" s="4"/>
      <c r="O523" s="4">
        <v>522</v>
      </c>
      <c r="Q523" s="3">
        <v>0</v>
      </c>
      <c r="R523" s="3">
        <v>522</v>
      </c>
      <c r="T523"/>
      <c r="U523" s="127">
        <v>522</v>
      </c>
      <c r="V523"/>
      <c r="W523"/>
      <c r="X523"/>
      <c r="Y523"/>
      <c r="AB523" s="127">
        <v>522</v>
      </c>
    </row>
    <row r="524" spans="1:28" ht="14.4" x14ac:dyDescent="0.3">
      <c r="A524" s="4"/>
      <c r="B524" s="4"/>
      <c r="C524" s="4">
        <v>523</v>
      </c>
      <c r="D524" s="4"/>
      <c r="E524" s="4">
        <v>0</v>
      </c>
      <c r="F524" s="4">
        <v>523</v>
      </c>
      <c r="G524" s="4"/>
      <c r="H524" s="4"/>
      <c r="I524" s="4">
        <v>523</v>
      </c>
      <c r="J524" s="4"/>
      <c r="K524" s="4">
        <v>0</v>
      </c>
      <c r="L524" s="4">
        <v>523</v>
      </c>
      <c r="M524" s="4"/>
      <c r="O524" s="4">
        <v>523</v>
      </c>
      <c r="Q524" s="3">
        <v>0</v>
      </c>
      <c r="R524" s="3">
        <v>523</v>
      </c>
      <c r="T524"/>
      <c r="U524" s="127">
        <v>523</v>
      </c>
      <c r="V524"/>
      <c r="W524"/>
      <c r="X524"/>
      <c r="Y524"/>
      <c r="AB524" s="127">
        <v>523</v>
      </c>
    </row>
    <row r="525" spans="1:28" ht="14.4" x14ac:dyDescent="0.3">
      <c r="A525" s="4"/>
      <c r="B525" s="4"/>
      <c r="C525" s="4">
        <v>524</v>
      </c>
      <c r="D525" s="4"/>
      <c r="E525" s="4">
        <v>0</v>
      </c>
      <c r="F525" s="4">
        <v>524</v>
      </c>
      <c r="G525" s="4"/>
      <c r="H525" s="4"/>
      <c r="I525" s="4">
        <v>524</v>
      </c>
      <c r="J525" s="4"/>
      <c r="K525" s="4">
        <v>0</v>
      </c>
      <c r="L525" s="4">
        <v>524</v>
      </c>
      <c r="M525" s="4"/>
      <c r="O525" s="4">
        <v>524</v>
      </c>
      <c r="Q525" s="3">
        <v>0</v>
      </c>
      <c r="R525" s="3">
        <v>524</v>
      </c>
      <c r="T525"/>
      <c r="U525" s="127">
        <v>524</v>
      </c>
      <c r="V525"/>
      <c r="W525"/>
      <c r="X525"/>
      <c r="Y525"/>
      <c r="AB525" s="127">
        <v>524</v>
      </c>
    </row>
    <row r="526" spans="1:28" ht="14.4" x14ac:dyDescent="0.3">
      <c r="A526" s="4"/>
      <c r="B526" s="4"/>
      <c r="C526" s="4">
        <v>525</v>
      </c>
      <c r="D526" s="4"/>
      <c r="E526" s="4">
        <v>0</v>
      </c>
      <c r="F526" s="4">
        <v>525</v>
      </c>
      <c r="G526" s="4"/>
      <c r="H526" s="4"/>
      <c r="I526" s="4">
        <v>525</v>
      </c>
      <c r="J526" s="4"/>
      <c r="K526" s="4">
        <v>0</v>
      </c>
      <c r="L526" s="4">
        <v>525</v>
      </c>
      <c r="M526" s="4"/>
      <c r="O526" s="4">
        <v>525</v>
      </c>
      <c r="Q526" s="3">
        <v>0</v>
      </c>
      <c r="R526" s="3">
        <v>525</v>
      </c>
      <c r="T526"/>
      <c r="U526" s="127">
        <v>525</v>
      </c>
      <c r="V526"/>
      <c r="W526"/>
      <c r="X526"/>
      <c r="Y526"/>
      <c r="AB526" s="127">
        <v>525</v>
      </c>
    </row>
    <row r="527" spans="1:28" ht="14.4" x14ac:dyDescent="0.3">
      <c r="A527" s="4"/>
      <c r="B527" s="4"/>
      <c r="C527" s="4">
        <v>526</v>
      </c>
      <c r="D527" s="4"/>
      <c r="E527" s="4">
        <v>0</v>
      </c>
      <c r="F527" s="4">
        <v>526</v>
      </c>
      <c r="G527" s="4"/>
      <c r="H527" s="4"/>
      <c r="I527" s="4">
        <v>526</v>
      </c>
      <c r="J527" s="4"/>
      <c r="K527" s="4">
        <v>0</v>
      </c>
      <c r="L527" s="4">
        <v>526</v>
      </c>
      <c r="M527" s="4"/>
      <c r="O527" s="4">
        <v>526</v>
      </c>
      <c r="Q527" s="3">
        <v>0</v>
      </c>
      <c r="R527" s="3">
        <v>526</v>
      </c>
      <c r="T527"/>
      <c r="U527" s="127">
        <v>526</v>
      </c>
      <c r="V527"/>
      <c r="W527"/>
      <c r="X527"/>
      <c r="Y527"/>
      <c r="AB527" s="127">
        <v>526</v>
      </c>
    </row>
    <row r="528" spans="1:28" ht="14.4" x14ac:dyDescent="0.3">
      <c r="A528" s="4"/>
      <c r="B528" s="4"/>
      <c r="C528" s="4">
        <v>527</v>
      </c>
      <c r="D528" s="4"/>
      <c r="E528" s="4">
        <v>0</v>
      </c>
      <c r="F528" s="4">
        <v>527</v>
      </c>
      <c r="G528" s="4"/>
      <c r="H528" s="4"/>
      <c r="I528" s="4">
        <v>527</v>
      </c>
      <c r="J528" s="4"/>
      <c r="K528" s="4">
        <v>0</v>
      </c>
      <c r="L528" s="4">
        <v>527</v>
      </c>
      <c r="M528" s="4"/>
      <c r="O528" s="4">
        <v>527</v>
      </c>
      <c r="Q528" s="3">
        <v>0</v>
      </c>
      <c r="R528" s="3">
        <v>527</v>
      </c>
      <c r="T528"/>
      <c r="U528" s="127">
        <v>527</v>
      </c>
      <c r="V528"/>
      <c r="W528"/>
      <c r="X528"/>
      <c r="Y528"/>
      <c r="AB528" s="127">
        <v>527</v>
      </c>
    </row>
    <row r="529" spans="1:28" ht="14.4" x14ac:dyDescent="0.3">
      <c r="A529" s="4"/>
      <c r="B529" s="4"/>
      <c r="C529" s="4">
        <v>528</v>
      </c>
      <c r="D529" s="4"/>
      <c r="E529" s="4">
        <v>0</v>
      </c>
      <c r="F529" s="4">
        <v>528</v>
      </c>
      <c r="G529" s="4"/>
      <c r="H529" s="4"/>
      <c r="I529" s="4">
        <v>528</v>
      </c>
      <c r="J529" s="4"/>
      <c r="K529" s="4">
        <v>0</v>
      </c>
      <c r="L529" s="4">
        <v>528</v>
      </c>
      <c r="M529" s="4"/>
      <c r="O529" s="4">
        <v>528</v>
      </c>
      <c r="Q529" s="3">
        <v>0</v>
      </c>
      <c r="R529" s="3">
        <v>528</v>
      </c>
      <c r="T529"/>
      <c r="U529" s="127">
        <v>528</v>
      </c>
      <c r="V529"/>
      <c r="W529"/>
      <c r="X529"/>
      <c r="Y529"/>
      <c r="AB529" s="127">
        <v>528</v>
      </c>
    </row>
    <row r="530" spans="1:28" ht="14.4" x14ac:dyDescent="0.3">
      <c r="A530" s="4"/>
      <c r="B530" s="4"/>
      <c r="C530" s="4">
        <v>529</v>
      </c>
      <c r="D530" s="4"/>
      <c r="E530" s="4">
        <v>0</v>
      </c>
      <c r="F530" s="4">
        <v>529</v>
      </c>
      <c r="G530" s="4"/>
      <c r="H530" s="4"/>
      <c r="I530" s="4">
        <v>529</v>
      </c>
      <c r="J530" s="4"/>
      <c r="K530" s="4">
        <v>0</v>
      </c>
      <c r="L530" s="4">
        <v>529</v>
      </c>
      <c r="M530" s="4"/>
      <c r="O530" s="4">
        <v>529</v>
      </c>
      <c r="Q530" s="3">
        <v>0</v>
      </c>
      <c r="R530" s="3">
        <v>529</v>
      </c>
      <c r="T530"/>
      <c r="U530" s="127">
        <v>529</v>
      </c>
      <c r="V530"/>
      <c r="W530"/>
      <c r="X530"/>
      <c r="Y530"/>
      <c r="AB530" s="127">
        <v>529</v>
      </c>
    </row>
    <row r="531" spans="1:28" ht="14.4" x14ac:dyDescent="0.3">
      <c r="A531" s="4"/>
      <c r="B531" s="4"/>
      <c r="C531" s="4">
        <v>530</v>
      </c>
      <c r="D531" s="4"/>
      <c r="E531" s="4">
        <v>0</v>
      </c>
      <c r="F531" s="4">
        <v>530</v>
      </c>
      <c r="G531" s="4"/>
      <c r="H531" s="4"/>
      <c r="I531" s="4">
        <v>530</v>
      </c>
      <c r="J531" s="4"/>
      <c r="K531" s="4">
        <v>0</v>
      </c>
      <c r="L531" s="4">
        <v>530</v>
      </c>
      <c r="M531" s="4"/>
      <c r="O531" s="4">
        <v>530</v>
      </c>
      <c r="Q531" s="3">
        <v>0</v>
      </c>
      <c r="R531" s="3">
        <v>530</v>
      </c>
      <c r="T531"/>
      <c r="U531" s="127">
        <v>530</v>
      </c>
      <c r="V531"/>
      <c r="W531"/>
      <c r="X531"/>
      <c r="Y531"/>
      <c r="AB531" s="127">
        <v>530</v>
      </c>
    </row>
    <row r="532" spans="1:28" ht="14.4" x14ac:dyDescent="0.3">
      <c r="A532" s="4"/>
      <c r="B532" s="4"/>
      <c r="C532" s="4">
        <v>531</v>
      </c>
      <c r="D532" s="4"/>
      <c r="E532" s="4">
        <v>0</v>
      </c>
      <c r="F532" s="4">
        <v>531</v>
      </c>
      <c r="G532" s="4"/>
      <c r="H532" s="4"/>
      <c r="I532" s="4">
        <v>531</v>
      </c>
      <c r="J532" s="4"/>
      <c r="K532" s="4">
        <v>0</v>
      </c>
      <c r="L532" s="4">
        <v>531</v>
      </c>
      <c r="M532" s="4"/>
      <c r="O532" s="4">
        <v>531</v>
      </c>
      <c r="Q532" s="3">
        <v>0</v>
      </c>
      <c r="R532" s="3">
        <v>531</v>
      </c>
      <c r="T532"/>
      <c r="U532" s="127">
        <v>531</v>
      </c>
      <c r="V532"/>
      <c r="W532"/>
      <c r="X532"/>
      <c r="Y532"/>
      <c r="AB532" s="127">
        <v>531</v>
      </c>
    </row>
    <row r="533" spans="1:28" ht="14.4" x14ac:dyDescent="0.3">
      <c r="A533" s="4"/>
      <c r="B533" s="4"/>
      <c r="C533" s="4">
        <v>532</v>
      </c>
      <c r="D533" s="4"/>
      <c r="E533" s="4">
        <v>0</v>
      </c>
      <c r="F533" s="4">
        <v>532</v>
      </c>
      <c r="G533" s="4"/>
      <c r="H533" s="4"/>
      <c r="I533" s="4">
        <v>532</v>
      </c>
      <c r="J533" s="4"/>
      <c r="K533" s="4">
        <v>0</v>
      </c>
      <c r="L533" s="4">
        <v>532</v>
      </c>
      <c r="M533" s="4"/>
      <c r="O533" s="4">
        <v>532</v>
      </c>
      <c r="Q533" s="3">
        <v>0</v>
      </c>
      <c r="R533" s="3">
        <v>532</v>
      </c>
      <c r="T533"/>
      <c r="U533" s="127">
        <v>532</v>
      </c>
      <c r="V533"/>
      <c r="W533"/>
      <c r="X533"/>
      <c r="Y533"/>
      <c r="AB533" s="127">
        <v>532</v>
      </c>
    </row>
    <row r="534" spans="1:28" ht="14.4" x14ac:dyDescent="0.3">
      <c r="A534" s="4"/>
      <c r="B534" s="4"/>
      <c r="C534" s="4">
        <v>533</v>
      </c>
      <c r="D534" s="4"/>
      <c r="E534" s="4">
        <v>0</v>
      </c>
      <c r="F534" s="4">
        <v>533</v>
      </c>
      <c r="G534" s="4"/>
      <c r="H534" s="4"/>
      <c r="I534" s="4">
        <v>533</v>
      </c>
      <c r="J534" s="4"/>
      <c r="K534" s="4">
        <v>0</v>
      </c>
      <c r="L534" s="4">
        <v>533</v>
      </c>
      <c r="M534" s="4"/>
      <c r="O534" s="4">
        <v>533</v>
      </c>
      <c r="Q534" s="3">
        <v>0</v>
      </c>
      <c r="R534" s="3">
        <v>533</v>
      </c>
      <c r="T534"/>
      <c r="U534" s="127">
        <v>533</v>
      </c>
      <c r="V534"/>
      <c r="W534"/>
      <c r="X534"/>
      <c r="Y534"/>
      <c r="AB534" s="127">
        <v>533</v>
      </c>
    </row>
    <row r="535" spans="1:28" ht="14.4" x14ac:dyDescent="0.3">
      <c r="A535" s="4"/>
      <c r="B535" s="4"/>
      <c r="C535" s="4">
        <v>534</v>
      </c>
      <c r="D535" s="4"/>
      <c r="E535" s="4">
        <v>0</v>
      </c>
      <c r="F535" s="4">
        <v>534</v>
      </c>
      <c r="G535" s="4"/>
      <c r="H535" s="4"/>
      <c r="I535" s="4">
        <v>534</v>
      </c>
      <c r="J535" s="4"/>
      <c r="K535" s="4">
        <v>0</v>
      </c>
      <c r="L535" s="4">
        <v>534</v>
      </c>
      <c r="M535" s="4"/>
      <c r="O535" s="4">
        <v>534</v>
      </c>
      <c r="Q535" s="3">
        <v>0</v>
      </c>
      <c r="R535" s="3">
        <v>534</v>
      </c>
      <c r="T535"/>
      <c r="U535" s="127">
        <v>534</v>
      </c>
      <c r="V535"/>
      <c r="W535"/>
      <c r="X535"/>
      <c r="Y535"/>
      <c r="AB535" s="127">
        <v>534</v>
      </c>
    </row>
    <row r="536" spans="1:28" ht="14.4" x14ac:dyDescent="0.3">
      <c r="A536" s="4"/>
      <c r="B536" s="4"/>
      <c r="C536" s="4">
        <v>535</v>
      </c>
      <c r="D536" s="4"/>
      <c r="E536" s="4">
        <v>0</v>
      </c>
      <c r="F536" s="4">
        <v>535</v>
      </c>
      <c r="G536" s="4"/>
      <c r="H536" s="4"/>
      <c r="I536" s="4">
        <v>535</v>
      </c>
      <c r="J536" s="4"/>
      <c r="K536" s="4">
        <v>0</v>
      </c>
      <c r="L536" s="4">
        <v>535</v>
      </c>
      <c r="M536" s="4"/>
      <c r="O536" s="4">
        <v>535</v>
      </c>
      <c r="Q536" s="3">
        <v>0</v>
      </c>
      <c r="R536" s="3">
        <v>535</v>
      </c>
      <c r="T536"/>
      <c r="U536" s="127">
        <v>535</v>
      </c>
      <c r="V536"/>
      <c r="W536"/>
      <c r="X536"/>
      <c r="Y536"/>
      <c r="AB536" s="127">
        <v>535</v>
      </c>
    </row>
    <row r="537" spans="1:28" ht="14.4" x14ac:dyDescent="0.3">
      <c r="A537" s="4"/>
      <c r="B537" s="4"/>
      <c r="C537" s="4">
        <v>536</v>
      </c>
      <c r="D537" s="4"/>
      <c r="E537" s="4">
        <v>0</v>
      </c>
      <c r="F537" s="4">
        <v>536</v>
      </c>
      <c r="G537" s="4"/>
      <c r="H537" s="4"/>
      <c r="I537" s="4">
        <v>536</v>
      </c>
      <c r="J537" s="4"/>
      <c r="K537" s="4">
        <v>0</v>
      </c>
      <c r="L537" s="4">
        <v>536</v>
      </c>
      <c r="M537" s="4"/>
      <c r="O537" s="4">
        <v>536</v>
      </c>
      <c r="Q537" s="3">
        <v>0</v>
      </c>
      <c r="R537" s="3">
        <v>536</v>
      </c>
      <c r="T537"/>
      <c r="U537" s="127">
        <v>536</v>
      </c>
      <c r="V537"/>
      <c r="W537"/>
      <c r="X537"/>
      <c r="Y537"/>
      <c r="AB537" s="127">
        <v>536</v>
      </c>
    </row>
    <row r="538" spans="1:28" ht="14.4" x14ac:dyDescent="0.3">
      <c r="A538" s="4"/>
      <c r="B538" s="4"/>
      <c r="C538" s="4">
        <v>537</v>
      </c>
      <c r="D538" s="4"/>
      <c r="E538" s="4">
        <v>0</v>
      </c>
      <c r="F538" s="4">
        <v>537</v>
      </c>
      <c r="G538" s="4"/>
      <c r="H538" s="4"/>
      <c r="I538" s="4">
        <v>537</v>
      </c>
      <c r="J538" s="4"/>
      <c r="K538" s="4">
        <v>0</v>
      </c>
      <c r="L538" s="4">
        <v>537</v>
      </c>
      <c r="M538" s="4"/>
      <c r="O538" s="4">
        <v>537</v>
      </c>
      <c r="Q538" s="3">
        <v>0</v>
      </c>
      <c r="R538" s="3">
        <v>537</v>
      </c>
      <c r="T538"/>
      <c r="U538" s="127">
        <v>537</v>
      </c>
      <c r="V538"/>
      <c r="W538"/>
      <c r="X538"/>
      <c r="Y538"/>
      <c r="AB538" s="127">
        <v>537</v>
      </c>
    </row>
    <row r="539" spans="1:28" ht="14.4" x14ac:dyDescent="0.3">
      <c r="A539" s="4"/>
      <c r="B539" s="4"/>
      <c r="C539" s="4">
        <v>538</v>
      </c>
      <c r="D539" s="4"/>
      <c r="E539" s="4">
        <v>0</v>
      </c>
      <c r="F539" s="4">
        <v>538</v>
      </c>
      <c r="G539" s="4"/>
      <c r="H539" s="4"/>
      <c r="I539" s="4">
        <v>538</v>
      </c>
      <c r="J539" s="4"/>
      <c r="K539" s="4">
        <v>0</v>
      </c>
      <c r="L539" s="4">
        <v>538</v>
      </c>
      <c r="M539" s="4"/>
      <c r="O539" s="4">
        <v>538</v>
      </c>
      <c r="Q539" s="3">
        <v>0</v>
      </c>
      <c r="R539" s="3">
        <v>538</v>
      </c>
      <c r="T539"/>
      <c r="U539" s="127">
        <v>538</v>
      </c>
      <c r="V539"/>
      <c r="W539"/>
      <c r="X539"/>
      <c r="Y539"/>
      <c r="AB539" s="127">
        <v>538</v>
      </c>
    </row>
    <row r="540" spans="1:28" ht="14.4" x14ac:dyDescent="0.3">
      <c r="A540" s="4"/>
      <c r="B540" s="4"/>
      <c r="C540" s="4">
        <v>539</v>
      </c>
      <c r="D540" s="4"/>
      <c r="E540" s="4">
        <v>0</v>
      </c>
      <c r="F540" s="4">
        <v>539</v>
      </c>
      <c r="G540" s="4"/>
      <c r="H540" s="4"/>
      <c r="I540" s="4">
        <v>539</v>
      </c>
      <c r="J540" s="4"/>
      <c r="K540" s="4">
        <v>0</v>
      </c>
      <c r="L540" s="4">
        <v>539</v>
      </c>
      <c r="M540" s="4"/>
      <c r="O540" s="4">
        <v>539</v>
      </c>
      <c r="Q540" s="3">
        <v>0</v>
      </c>
      <c r="R540" s="3">
        <v>539</v>
      </c>
      <c r="T540"/>
      <c r="U540" s="127">
        <v>539</v>
      </c>
      <c r="V540"/>
      <c r="W540"/>
      <c r="X540"/>
      <c r="Y540"/>
      <c r="AB540" s="127">
        <v>539</v>
      </c>
    </row>
    <row r="541" spans="1:28" ht="14.4" x14ac:dyDescent="0.3">
      <c r="A541" s="4"/>
      <c r="B541" s="4"/>
      <c r="C541" s="4">
        <v>540</v>
      </c>
      <c r="D541" s="4"/>
      <c r="E541" s="4">
        <v>0</v>
      </c>
      <c r="F541" s="4">
        <v>540</v>
      </c>
      <c r="G541" s="4"/>
      <c r="H541" s="4"/>
      <c r="I541" s="4">
        <v>540</v>
      </c>
      <c r="J541" s="4"/>
      <c r="K541" s="4">
        <v>0</v>
      </c>
      <c r="L541" s="4">
        <v>540</v>
      </c>
      <c r="M541" s="4"/>
      <c r="O541" s="4">
        <v>540</v>
      </c>
      <c r="Q541" s="3">
        <v>0</v>
      </c>
      <c r="R541" s="3">
        <v>540</v>
      </c>
      <c r="T541"/>
      <c r="U541" s="127">
        <v>540</v>
      </c>
      <c r="V541"/>
      <c r="W541"/>
      <c r="X541"/>
      <c r="Y541"/>
      <c r="AB541" s="127">
        <v>540</v>
      </c>
    </row>
    <row r="542" spans="1:28" ht="14.4" x14ac:dyDescent="0.3">
      <c r="A542" s="4"/>
      <c r="B542" s="4"/>
      <c r="C542" s="4">
        <v>541</v>
      </c>
      <c r="D542" s="4"/>
      <c r="E542" s="4">
        <v>0</v>
      </c>
      <c r="F542" s="4">
        <v>541</v>
      </c>
      <c r="G542" s="4"/>
      <c r="H542" s="4"/>
      <c r="I542" s="4">
        <v>541</v>
      </c>
      <c r="J542" s="4"/>
      <c r="K542" s="4">
        <v>0</v>
      </c>
      <c r="L542" s="4">
        <v>541</v>
      </c>
      <c r="M542" s="4"/>
      <c r="O542" s="4">
        <v>541</v>
      </c>
      <c r="Q542" s="3">
        <v>0</v>
      </c>
      <c r="R542" s="3">
        <v>541</v>
      </c>
      <c r="T542"/>
      <c r="U542" s="127">
        <v>541</v>
      </c>
      <c r="V542"/>
      <c r="W542"/>
      <c r="X542"/>
      <c r="Y542"/>
      <c r="AB542" s="127">
        <v>541</v>
      </c>
    </row>
    <row r="543" spans="1:28" ht="14.4" x14ac:dyDescent="0.3">
      <c r="A543" s="4"/>
      <c r="B543" s="4"/>
      <c r="C543" s="4">
        <v>542</v>
      </c>
      <c r="D543" s="4"/>
      <c r="E543" s="4">
        <v>0</v>
      </c>
      <c r="F543" s="4">
        <v>542</v>
      </c>
      <c r="G543" s="4"/>
      <c r="H543" s="4"/>
      <c r="I543" s="4">
        <v>542</v>
      </c>
      <c r="J543" s="4"/>
      <c r="K543" s="4">
        <v>0</v>
      </c>
      <c r="L543" s="4">
        <v>542</v>
      </c>
      <c r="M543" s="4"/>
      <c r="O543" s="4">
        <v>542</v>
      </c>
      <c r="Q543" s="3">
        <v>0</v>
      </c>
      <c r="R543" s="3">
        <v>542</v>
      </c>
      <c r="T543"/>
      <c r="U543" s="127">
        <v>542</v>
      </c>
      <c r="V543"/>
      <c r="W543"/>
      <c r="X543"/>
      <c r="Y543"/>
      <c r="AB543" s="127">
        <v>542</v>
      </c>
    </row>
    <row r="544" spans="1:28" ht="14.4" x14ac:dyDescent="0.3">
      <c r="A544" s="4"/>
      <c r="B544" s="4"/>
      <c r="C544" s="4">
        <v>543</v>
      </c>
      <c r="D544" s="4"/>
      <c r="E544" s="4">
        <v>0</v>
      </c>
      <c r="F544" s="4">
        <v>543</v>
      </c>
      <c r="G544" s="4"/>
      <c r="H544" s="4"/>
      <c r="I544" s="4">
        <v>543</v>
      </c>
      <c r="J544" s="4"/>
      <c r="K544" s="4">
        <v>0</v>
      </c>
      <c r="L544" s="4">
        <v>543</v>
      </c>
      <c r="M544" s="4"/>
      <c r="O544" s="4">
        <v>543</v>
      </c>
      <c r="Q544" s="3">
        <v>0</v>
      </c>
      <c r="R544" s="3">
        <v>543</v>
      </c>
      <c r="T544"/>
      <c r="U544" s="127">
        <v>543</v>
      </c>
      <c r="V544"/>
      <c r="W544"/>
      <c r="X544"/>
      <c r="Y544"/>
      <c r="AB544" s="127">
        <v>543</v>
      </c>
    </row>
    <row r="545" spans="1:28" ht="14.4" x14ac:dyDescent="0.3">
      <c r="A545" s="4"/>
      <c r="B545" s="4"/>
      <c r="C545" s="4">
        <v>544</v>
      </c>
      <c r="D545" s="4"/>
      <c r="E545" s="4">
        <v>0</v>
      </c>
      <c r="F545" s="4">
        <v>544</v>
      </c>
      <c r="G545" s="4"/>
      <c r="H545" s="4"/>
      <c r="I545" s="4">
        <v>544</v>
      </c>
      <c r="J545" s="4"/>
      <c r="K545" s="4">
        <v>0</v>
      </c>
      <c r="L545" s="4">
        <v>544</v>
      </c>
      <c r="M545" s="4"/>
      <c r="O545" s="4">
        <v>544</v>
      </c>
      <c r="Q545" s="3">
        <v>0</v>
      </c>
      <c r="R545" s="3">
        <v>544</v>
      </c>
      <c r="T545"/>
      <c r="U545" s="127">
        <v>544</v>
      </c>
      <c r="V545"/>
      <c r="W545"/>
      <c r="X545"/>
      <c r="Y545"/>
      <c r="AB545" s="127">
        <v>544</v>
      </c>
    </row>
    <row r="546" spans="1:28" ht="14.4" x14ac:dyDescent="0.3">
      <c r="A546" s="4"/>
      <c r="B546" s="4"/>
      <c r="C546" s="4">
        <v>545</v>
      </c>
      <c r="D546" s="4"/>
      <c r="E546" s="4">
        <v>0</v>
      </c>
      <c r="F546" s="4">
        <v>545</v>
      </c>
      <c r="G546" s="4"/>
      <c r="H546" s="4"/>
      <c r="I546" s="4">
        <v>545</v>
      </c>
      <c r="J546" s="4"/>
      <c r="K546" s="4">
        <v>0</v>
      </c>
      <c r="L546" s="4">
        <v>545</v>
      </c>
      <c r="M546" s="4"/>
      <c r="O546" s="4">
        <v>545</v>
      </c>
      <c r="Q546" s="3">
        <v>0</v>
      </c>
      <c r="R546" s="3">
        <v>545</v>
      </c>
      <c r="T546"/>
      <c r="U546" s="127">
        <v>545</v>
      </c>
      <c r="V546"/>
      <c r="W546"/>
      <c r="X546"/>
      <c r="Y546"/>
      <c r="AB546" s="127">
        <v>545</v>
      </c>
    </row>
    <row r="547" spans="1:28" ht="14.4" x14ac:dyDescent="0.3">
      <c r="A547" s="4"/>
      <c r="B547" s="4"/>
      <c r="C547" s="4">
        <v>546</v>
      </c>
      <c r="D547" s="4"/>
      <c r="E547" s="4">
        <v>0</v>
      </c>
      <c r="F547" s="4">
        <v>546</v>
      </c>
      <c r="G547" s="4"/>
      <c r="H547" s="4"/>
      <c r="I547" s="4">
        <v>546</v>
      </c>
      <c r="J547" s="4"/>
      <c r="K547" s="4">
        <v>0</v>
      </c>
      <c r="L547" s="4">
        <v>546</v>
      </c>
      <c r="M547" s="4"/>
      <c r="O547" s="4">
        <v>546</v>
      </c>
      <c r="Q547" s="3">
        <v>0</v>
      </c>
      <c r="R547" s="3">
        <v>546</v>
      </c>
      <c r="T547"/>
      <c r="U547" s="127">
        <v>546</v>
      </c>
      <c r="V547"/>
      <c r="W547"/>
      <c r="X547"/>
      <c r="Y547"/>
      <c r="AB547" s="127">
        <v>546</v>
      </c>
    </row>
    <row r="548" spans="1:28" ht="14.4" x14ac:dyDescent="0.3">
      <c r="A548" s="4"/>
      <c r="B548" s="4"/>
      <c r="C548" s="4">
        <v>547</v>
      </c>
      <c r="D548" s="4"/>
      <c r="E548" s="4">
        <v>0</v>
      </c>
      <c r="F548" s="4">
        <v>547</v>
      </c>
      <c r="G548" s="4"/>
      <c r="H548" s="4"/>
      <c r="I548" s="4">
        <v>547</v>
      </c>
      <c r="J548" s="4"/>
      <c r="K548" s="4">
        <v>0</v>
      </c>
      <c r="L548" s="4">
        <v>547</v>
      </c>
      <c r="M548" s="4"/>
      <c r="O548" s="4">
        <v>547</v>
      </c>
      <c r="Q548" s="3">
        <v>0</v>
      </c>
      <c r="R548" s="3">
        <v>547</v>
      </c>
      <c r="T548"/>
      <c r="U548" s="127">
        <v>547</v>
      </c>
      <c r="V548"/>
      <c r="W548"/>
      <c r="X548"/>
      <c r="Y548"/>
      <c r="AB548" s="127">
        <v>547</v>
      </c>
    </row>
    <row r="549" spans="1:28" ht="14.4" x14ac:dyDescent="0.3">
      <c r="A549" s="4"/>
      <c r="B549" s="4"/>
      <c r="C549" s="4">
        <v>548</v>
      </c>
      <c r="D549" s="4"/>
      <c r="E549" s="4">
        <v>0</v>
      </c>
      <c r="F549" s="4">
        <v>548</v>
      </c>
      <c r="G549" s="4"/>
      <c r="H549" s="4"/>
      <c r="I549" s="4">
        <v>548</v>
      </c>
      <c r="J549" s="4"/>
      <c r="K549" s="4">
        <v>0</v>
      </c>
      <c r="L549" s="4">
        <v>548</v>
      </c>
      <c r="M549" s="4"/>
      <c r="O549" s="4">
        <v>548</v>
      </c>
      <c r="Q549" s="3">
        <v>0</v>
      </c>
      <c r="R549" s="3">
        <v>548</v>
      </c>
      <c r="T549"/>
      <c r="U549" s="127">
        <v>548</v>
      </c>
      <c r="V549"/>
      <c r="W549"/>
      <c r="X549"/>
      <c r="Y549"/>
      <c r="AB549" s="127">
        <v>548</v>
      </c>
    </row>
    <row r="550" spans="1:28" ht="14.4" x14ac:dyDescent="0.3">
      <c r="A550" s="4"/>
      <c r="B550" s="4"/>
      <c r="C550" s="4">
        <v>549</v>
      </c>
      <c r="D550" s="4"/>
      <c r="E550" s="4">
        <v>0</v>
      </c>
      <c r="F550" s="4">
        <v>549</v>
      </c>
      <c r="G550" s="4"/>
      <c r="H550" s="4"/>
      <c r="I550" s="4">
        <v>549</v>
      </c>
      <c r="J550" s="4"/>
      <c r="K550" s="4">
        <v>0</v>
      </c>
      <c r="L550" s="4">
        <v>549</v>
      </c>
      <c r="M550" s="4"/>
      <c r="O550" s="4">
        <v>549</v>
      </c>
      <c r="Q550" s="3">
        <v>0</v>
      </c>
      <c r="R550" s="3">
        <v>549</v>
      </c>
      <c r="T550"/>
      <c r="U550" s="127">
        <v>549</v>
      </c>
      <c r="V550"/>
      <c r="W550"/>
      <c r="X550"/>
      <c r="Y550"/>
      <c r="AB550" s="127">
        <v>549</v>
      </c>
    </row>
    <row r="551" spans="1:28" ht="14.4" x14ac:dyDescent="0.3">
      <c r="A551" s="4"/>
      <c r="B551" s="4"/>
      <c r="C551" s="4">
        <v>550</v>
      </c>
      <c r="D551" s="4"/>
      <c r="E551" s="4">
        <v>0</v>
      </c>
      <c r="F551" s="4">
        <v>550</v>
      </c>
      <c r="G551" s="4"/>
      <c r="H551" s="4"/>
      <c r="I551" s="4">
        <v>550</v>
      </c>
      <c r="J551" s="4"/>
      <c r="K551" s="4">
        <v>0</v>
      </c>
      <c r="L551" s="4">
        <v>550</v>
      </c>
      <c r="M551" s="4"/>
      <c r="O551" s="4">
        <v>550</v>
      </c>
      <c r="Q551" s="3">
        <v>0</v>
      </c>
      <c r="R551" s="3">
        <v>550</v>
      </c>
      <c r="T551"/>
      <c r="U551" s="127">
        <v>550</v>
      </c>
      <c r="V551"/>
      <c r="W551"/>
      <c r="X551"/>
      <c r="Y551"/>
      <c r="AB551" s="127">
        <v>550</v>
      </c>
    </row>
    <row r="552" spans="1:28" ht="14.4" x14ac:dyDescent="0.3">
      <c r="A552" s="4"/>
      <c r="B552" s="4"/>
      <c r="C552" s="4">
        <v>551</v>
      </c>
      <c r="D552" s="4"/>
      <c r="E552" s="4">
        <v>0</v>
      </c>
      <c r="F552" s="4">
        <v>551</v>
      </c>
      <c r="G552" s="4"/>
      <c r="H552" s="4"/>
      <c r="I552" s="4">
        <v>551</v>
      </c>
      <c r="J552" s="4"/>
      <c r="K552" s="4">
        <v>0</v>
      </c>
      <c r="L552" s="4">
        <v>551</v>
      </c>
      <c r="M552" s="4"/>
      <c r="O552" s="4">
        <v>551</v>
      </c>
      <c r="Q552" s="3">
        <v>0</v>
      </c>
      <c r="R552" s="3">
        <v>551</v>
      </c>
      <c r="T552"/>
      <c r="U552" s="127">
        <v>551</v>
      </c>
      <c r="V552"/>
      <c r="W552"/>
      <c r="X552"/>
      <c r="Y552"/>
      <c r="AB552" s="127">
        <v>551</v>
      </c>
    </row>
    <row r="553" spans="1:28" ht="14.4" x14ac:dyDescent="0.3">
      <c r="A553" s="4"/>
      <c r="B553" s="4"/>
      <c r="C553" s="4">
        <v>552</v>
      </c>
      <c r="D553" s="4"/>
      <c r="E553" s="4">
        <v>0</v>
      </c>
      <c r="F553" s="4">
        <v>552</v>
      </c>
      <c r="G553" s="4"/>
      <c r="H553" s="4"/>
      <c r="I553" s="4">
        <v>552</v>
      </c>
      <c r="J553" s="4"/>
      <c r="K553" s="4">
        <v>0</v>
      </c>
      <c r="L553" s="4">
        <v>552</v>
      </c>
      <c r="M553" s="4"/>
      <c r="O553" s="4">
        <v>552</v>
      </c>
      <c r="Q553" s="3">
        <v>0</v>
      </c>
      <c r="R553" s="3">
        <v>552</v>
      </c>
      <c r="T553"/>
      <c r="U553" s="127">
        <v>552</v>
      </c>
      <c r="V553"/>
      <c r="W553"/>
      <c r="X553"/>
      <c r="Y553"/>
      <c r="AB553" s="127">
        <v>552</v>
      </c>
    </row>
    <row r="554" spans="1:28" ht="14.4" x14ac:dyDescent="0.3">
      <c r="A554" s="4"/>
      <c r="B554" s="4"/>
      <c r="C554" s="4">
        <v>553</v>
      </c>
      <c r="D554" s="4"/>
      <c r="E554" s="4">
        <v>0</v>
      </c>
      <c r="F554" s="4">
        <v>553</v>
      </c>
      <c r="G554" s="4"/>
      <c r="H554" s="4"/>
      <c r="I554" s="4">
        <v>553</v>
      </c>
      <c r="J554" s="4"/>
      <c r="K554" s="4">
        <v>0</v>
      </c>
      <c r="L554" s="4">
        <v>553</v>
      </c>
      <c r="M554" s="4"/>
      <c r="O554" s="4">
        <v>553</v>
      </c>
      <c r="Q554" s="3">
        <v>0</v>
      </c>
      <c r="R554" s="3">
        <v>553</v>
      </c>
      <c r="T554"/>
      <c r="U554" s="127">
        <v>553</v>
      </c>
      <c r="V554"/>
      <c r="W554"/>
      <c r="X554"/>
      <c r="Y554"/>
      <c r="AB554" s="127">
        <v>553</v>
      </c>
    </row>
    <row r="555" spans="1:28" ht="14.4" x14ac:dyDescent="0.3">
      <c r="A555" s="4"/>
      <c r="B555" s="4"/>
      <c r="C555" s="4">
        <v>554</v>
      </c>
      <c r="D555" s="4"/>
      <c r="E555" s="4">
        <v>0</v>
      </c>
      <c r="F555" s="4">
        <v>554</v>
      </c>
      <c r="G555" s="4"/>
      <c r="H555" s="4"/>
      <c r="I555" s="4">
        <v>554</v>
      </c>
      <c r="J555" s="4"/>
      <c r="K555" s="4">
        <v>0</v>
      </c>
      <c r="L555" s="4">
        <v>554</v>
      </c>
      <c r="M555" s="4"/>
      <c r="O555" s="4">
        <v>554</v>
      </c>
      <c r="Q555" s="3">
        <v>0</v>
      </c>
      <c r="R555" s="3">
        <v>554</v>
      </c>
      <c r="T555"/>
      <c r="U555" s="127">
        <v>554</v>
      </c>
      <c r="V555"/>
      <c r="W555"/>
      <c r="X555"/>
      <c r="Y555"/>
      <c r="AB555" s="127">
        <v>554</v>
      </c>
    </row>
    <row r="556" spans="1:28" ht="14.4" x14ac:dyDescent="0.3">
      <c r="A556" s="4"/>
      <c r="B556" s="4"/>
      <c r="C556" s="4">
        <v>555</v>
      </c>
      <c r="D556" s="4"/>
      <c r="E556" s="4">
        <v>0</v>
      </c>
      <c r="F556" s="4">
        <v>555</v>
      </c>
      <c r="G556" s="4"/>
      <c r="H556" s="4"/>
      <c r="I556" s="4">
        <v>555</v>
      </c>
      <c r="J556" s="4"/>
      <c r="K556" s="4">
        <v>0</v>
      </c>
      <c r="L556" s="4">
        <v>555</v>
      </c>
      <c r="M556" s="4"/>
      <c r="O556" s="4">
        <v>555</v>
      </c>
      <c r="Q556" s="3">
        <v>0</v>
      </c>
      <c r="R556" s="3">
        <v>555</v>
      </c>
      <c r="T556"/>
      <c r="U556" s="127">
        <v>555</v>
      </c>
      <c r="V556"/>
      <c r="W556"/>
      <c r="X556"/>
      <c r="Y556"/>
      <c r="AB556" s="127">
        <v>555</v>
      </c>
    </row>
    <row r="557" spans="1:28" ht="14.4" x14ac:dyDescent="0.3">
      <c r="A557" s="4"/>
      <c r="B557" s="4"/>
      <c r="C557" s="4">
        <v>556</v>
      </c>
      <c r="D557" s="4"/>
      <c r="E557" s="4">
        <v>0</v>
      </c>
      <c r="F557" s="4">
        <v>556</v>
      </c>
      <c r="G557" s="4"/>
      <c r="H557" s="4"/>
      <c r="I557" s="4">
        <v>556</v>
      </c>
      <c r="J557" s="4"/>
      <c r="K557" s="4">
        <v>0</v>
      </c>
      <c r="L557" s="4">
        <v>556</v>
      </c>
      <c r="M557" s="4"/>
      <c r="O557" s="4">
        <v>556</v>
      </c>
      <c r="Q557" s="3">
        <v>0</v>
      </c>
      <c r="R557" s="3">
        <v>556</v>
      </c>
      <c r="T557"/>
      <c r="U557" s="127">
        <v>556</v>
      </c>
      <c r="V557"/>
      <c r="W557"/>
      <c r="X557"/>
      <c r="Y557"/>
      <c r="AB557" s="127">
        <v>556</v>
      </c>
    </row>
    <row r="558" spans="1:28" ht="14.4" x14ac:dyDescent="0.3">
      <c r="A558" s="4"/>
      <c r="B558" s="4"/>
      <c r="C558" s="4">
        <v>557</v>
      </c>
      <c r="D558" s="4"/>
      <c r="E558" s="4">
        <v>0</v>
      </c>
      <c r="F558" s="4">
        <v>557</v>
      </c>
      <c r="G558" s="4"/>
      <c r="H558" s="4"/>
      <c r="I558" s="4">
        <v>557</v>
      </c>
      <c r="J558" s="4"/>
      <c r="K558" s="4">
        <v>0</v>
      </c>
      <c r="L558" s="4">
        <v>557</v>
      </c>
      <c r="M558" s="4"/>
      <c r="O558" s="4">
        <v>557</v>
      </c>
      <c r="Q558" s="3">
        <v>0</v>
      </c>
      <c r="R558" s="3">
        <v>557</v>
      </c>
      <c r="T558"/>
      <c r="U558" s="127">
        <v>557</v>
      </c>
      <c r="V558"/>
      <c r="W558"/>
      <c r="X558"/>
      <c r="Y558"/>
      <c r="AB558" s="127">
        <v>557</v>
      </c>
    </row>
    <row r="559" spans="1:28" ht="14.4" x14ac:dyDescent="0.3">
      <c r="A559" s="4"/>
      <c r="B559" s="4"/>
      <c r="C559" s="4">
        <v>558</v>
      </c>
      <c r="D559" s="4"/>
      <c r="E559" s="4">
        <v>0</v>
      </c>
      <c r="F559" s="4">
        <v>558</v>
      </c>
      <c r="G559" s="4"/>
      <c r="H559" s="4"/>
      <c r="I559" s="4">
        <v>558</v>
      </c>
      <c r="J559" s="4"/>
      <c r="K559" s="4">
        <v>0</v>
      </c>
      <c r="L559" s="4">
        <v>558</v>
      </c>
      <c r="M559" s="4"/>
      <c r="O559" s="4">
        <v>558</v>
      </c>
      <c r="Q559" s="3">
        <v>0</v>
      </c>
      <c r="R559" s="3">
        <v>558</v>
      </c>
      <c r="T559"/>
      <c r="U559" s="127">
        <v>558</v>
      </c>
      <c r="V559"/>
      <c r="W559"/>
      <c r="X559"/>
      <c r="Y559"/>
      <c r="AB559" s="127">
        <v>558</v>
      </c>
    </row>
    <row r="560" spans="1:28" ht="14.4" x14ac:dyDescent="0.3">
      <c r="A560" s="4"/>
      <c r="B560" s="4"/>
      <c r="C560" s="4">
        <v>559</v>
      </c>
      <c r="D560" s="4"/>
      <c r="E560" s="4">
        <v>0</v>
      </c>
      <c r="F560" s="4">
        <v>559</v>
      </c>
      <c r="G560" s="4"/>
      <c r="H560" s="4"/>
      <c r="I560" s="4">
        <v>559</v>
      </c>
      <c r="J560" s="4"/>
      <c r="K560" s="4">
        <v>0</v>
      </c>
      <c r="L560" s="4">
        <v>559</v>
      </c>
      <c r="M560" s="4"/>
      <c r="O560" s="4">
        <v>559</v>
      </c>
      <c r="Q560" s="3">
        <v>0</v>
      </c>
      <c r="R560" s="3">
        <v>559</v>
      </c>
      <c r="T560"/>
      <c r="U560" s="127">
        <v>559</v>
      </c>
      <c r="V560"/>
      <c r="W560"/>
      <c r="X560"/>
      <c r="Y560"/>
      <c r="AB560" s="127">
        <v>559</v>
      </c>
    </row>
    <row r="561" spans="1:28" ht="14.4" x14ac:dyDescent="0.3">
      <c r="A561" s="4"/>
      <c r="B561" s="4"/>
      <c r="C561" s="4">
        <v>560</v>
      </c>
      <c r="D561" s="4"/>
      <c r="E561" s="4">
        <v>0</v>
      </c>
      <c r="F561" s="4">
        <v>560</v>
      </c>
      <c r="G561" s="4"/>
      <c r="H561" s="4"/>
      <c r="I561" s="4">
        <v>560</v>
      </c>
      <c r="J561" s="4"/>
      <c r="K561" s="4">
        <v>0</v>
      </c>
      <c r="L561" s="4">
        <v>560</v>
      </c>
      <c r="M561" s="4"/>
      <c r="O561" s="4">
        <v>560</v>
      </c>
      <c r="Q561" s="3">
        <v>0</v>
      </c>
      <c r="R561" s="3">
        <v>560</v>
      </c>
      <c r="T561"/>
      <c r="U561" s="127">
        <v>560</v>
      </c>
      <c r="V561"/>
      <c r="W561"/>
      <c r="X561"/>
      <c r="Y561"/>
      <c r="AB561" s="127">
        <v>560</v>
      </c>
    </row>
    <row r="562" spans="1:28" ht="14.4" x14ac:dyDescent="0.3">
      <c r="A562" s="4"/>
      <c r="B562" s="4"/>
      <c r="C562" s="4">
        <v>561</v>
      </c>
      <c r="D562" s="4"/>
      <c r="E562" s="4">
        <v>0</v>
      </c>
      <c r="F562" s="4">
        <v>561</v>
      </c>
      <c r="G562" s="4"/>
      <c r="H562" s="4"/>
      <c r="I562" s="4">
        <v>561</v>
      </c>
      <c r="J562" s="4"/>
      <c r="K562" s="4">
        <v>0</v>
      </c>
      <c r="L562" s="4">
        <v>561</v>
      </c>
      <c r="M562" s="4"/>
      <c r="O562" s="4">
        <v>561</v>
      </c>
      <c r="Q562" s="3">
        <v>0</v>
      </c>
      <c r="R562" s="3">
        <v>561</v>
      </c>
      <c r="T562"/>
      <c r="U562" s="127">
        <v>561</v>
      </c>
      <c r="V562"/>
      <c r="W562"/>
      <c r="X562"/>
      <c r="Y562"/>
      <c r="AB562" s="127">
        <v>561</v>
      </c>
    </row>
    <row r="563" spans="1:28" ht="14.4" x14ac:dyDescent="0.3">
      <c r="A563" s="4"/>
      <c r="B563" s="4"/>
      <c r="C563" s="4">
        <v>562</v>
      </c>
      <c r="D563" s="4"/>
      <c r="E563" s="4">
        <v>0</v>
      </c>
      <c r="F563" s="4">
        <v>562</v>
      </c>
      <c r="G563" s="4"/>
      <c r="H563" s="4"/>
      <c r="I563" s="4">
        <v>562</v>
      </c>
      <c r="J563" s="4"/>
      <c r="K563" s="4">
        <v>0</v>
      </c>
      <c r="L563" s="4">
        <v>562</v>
      </c>
      <c r="M563" s="4"/>
      <c r="O563" s="4">
        <v>562</v>
      </c>
      <c r="Q563" s="3">
        <v>0</v>
      </c>
      <c r="R563" s="3">
        <v>562</v>
      </c>
      <c r="T563"/>
      <c r="U563" s="127">
        <v>562</v>
      </c>
      <c r="V563"/>
      <c r="W563"/>
      <c r="X563"/>
      <c r="Y563"/>
      <c r="AB563" s="127">
        <v>562</v>
      </c>
    </row>
    <row r="564" spans="1:28" ht="14.4" x14ac:dyDescent="0.3">
      <c r="A564" s="4"/>
      <c r="B564" s="4"/>
      <c r="C564" s="4">
        <v>563</v>
      </c>
      <c r="D564" s="4"/>
      <c r="E564" s="4">
        <v>0</v>
      </c>
      <c r="F564" s="4">
        <v>563</v>
      </c>
      <c r="G564" s="4"/>
      <c r="H564" s="4"/>
      <c r="I564" s="4">
        <v>563</v>
      </c>
      <c r="J564" s="4"/>
      <c r="K564" s="4">
        <v>0</v>
      </c>
      <c r="L564" s="4">
        <v>563</v>
      </c>
      <c r="M564" s="4"/>
      <c r="O564" s="4">
        <v>563</v>
      </c>
      <c r="Q564" s="3">
        <v>0</v>
      </c>
      <c r="R564" s="3">
        <v>563</v>
      </c>
      <c r="T564"/>
      <c r="U564" s="127">
        <v>563</v>
      </c>
      <c r="V564"/>
      <c r="W564"/>
      <c r="X564"/>
      <c r="Y564"/>
      <c r="AB564" s="127">
        <v>563</v>
      </c>
    </row>
    <row r="565" spans="1:28" ht="14.4" x14ac:dyDescent="0.3">
      <c r="A565" s="4"/>
      <c r="B565" s="4"/>
      <c r="C565" s="4">
        <v>564</v>
      </c>
      <c r="D565" s="4"/>
      <c r="E565" s="4">
        <v>0</v>
      </c>
      <c r="F565" s="4">
        <v>564</v>
      </c>
      <c r="G565" s="4"/>
      <c r="H565" s="4"/>
      <c r="I565" s="4">
        <v>564</v>
      </c>
      <c r="J565" s="4"/>
      <c r="K565" s="4">
        <v>0</v>
      </c>
      <c r="L565" s="4">
        <v>564</v>
      </c>
      <c r="M565" s="4"/>
      <c r="O565" s="4">
        <v>564</v>
      </c>
      <c r="Q565" s="3">
        <v>0</v>
      </c>
      <c r="R565" s="3">
        <v>564</v>
      </c>
      <c r="T565"/>
      <c r="U565" s="127">
        <v>564</v>
      </c>
      <c r="V565"/>
      <c r="W565"/>
      <c r="X565"/>
      <c r="Y565"/>
      <c r="AB565" s="127">
        <v>564</v>
      </c>
    </row>
    <row r="566" spans="1:28" ht="14.4" x14ac:dyDescent="0.3">
      <c r="A566" s="4"/>
      <c r="B566" s="4"/>
      <c r="C566" s="4">
        <v>565</v>
      </c>
      <c r="D566" s="4"/>
      <c r="E566" s="4">
        <v>0</v>
      </c>
      <c r="F566" s="4">
        <v>565</v>
      </c>
      <c r="G566" s="4"/>
      <c r="H566" s="4"/>
      <c r="I566" s="4">
        <v>565</v>
      </c>
      <c r="J566" s="4"/>
      <c r="K566" s="4">
        <v>0</v>
      </c>
      <c r="L566" s="4">
        <v>565</v>
      </c>
      <c r="M566" s="4"/>
      <c r="O566" s="4">
        <v>565</v>
      </c>
      <c r="Q566" s="3">
        <v>0</v>
      </c>
      <c r="R566" s="3">
        <v>565</v>
      </c>
      <c r="T566"/>
      <c r="U566" s="127">
        <v>565</v>
      </c>
      <c r="V566"/>
      <c r="W566"/>
      <c r="X566"/>
      <c r="Y566"/>
      <c r="AB566" s="127">
        <v>565</v>
      </c>
    </row>
    <row r="567" spans="1:28" ht="14.4" x14ac:dyDescent="0.3">
      <c r="A567" s="4"/>
      <c r="B567" s="4"/>
      <c r="C567" s="4">
        <v>566</v>
      </c>
      <c r="D567" s="4"/>
      <c r="E567" s="4">
        <v>0</v>
      </c>
      <c r="F567" s="4">
        <v>566</v>
      </c>
      <c r="G567" s="4"/>
      <c r="H567" s="4"/>
      <c r="I567" s="4">
        <v>566</v>
      </c>
      <c r="J567" s="4"/>
      <c r="K567" s="4">
        <v>0</v>
      </c>
      <c r="L567" s="4">
        <v>566</v>
      </c>
      <c r="M567" s="4"/>
      <c r="O567" s="4">
        <v>566</v>
      </c>
      <c r="Q567" s="3">
        <v>0</v>
      </c>
      <c r="R567" s="3">
        <v>566</v>
      </c>
      <c r="T567"/>
      <c r="U567" s="127">
        <v>566</v>
      </c>
      <c r="V567"/>
      <c r="W567"/>
      <c r="X567"/>
      <c r="Y567"/>
      <c r="AB567" s="127">
        <v>566</v>
      </c>
    </row>
    <row r="568" spans="1:28" ht="14.4" x14ac:dyDescent="0.3">
      <c r="A568" s="4"/>
      <c r="B568" s="4"/>
      <c r="C568" s="4">
        <v>567</v>
      </c>
      <c r="D568" s="4"/>
      <c r="E568" s="4">
        <v>0</v>
      </c>
      <c r="F568" s="4">
        <v>567</v>
      </c>
      <c r="G568" s="4"/>
      <c r="H568" s="4"/>
      <c r="I568" s="4">
        <v>567</v>
      </c>
      <c r="J568" s="4"/>
      <c r="K568" s="4">
        <v>0</v>
      </c>
      <c r="L568" s="4">
        <v>567</v>
      </c>
      <c r="M568" s="4"/>
      <c r="O568" s="4">
        <v>567</v>
      </c>
      <c r="Q568" s="3">
        <v>0</v>
      </c>
      <c r="R568" s="3">
        <v>567</v>
      </c>
      <c r="T568"/>
      <c r="U568" s="127">
        <v>567</v>
      </c>
      <c r="V568"/>
      <c r="W568"/>
      <c r="X568"/>
      <c r="Y568"/>
      <c r="AB568" s="127">
        <v>567</v>
      </c>
    </row>
    <row r="569" spans="1:28" ht="14.4" x14ac:dyDescent="0.3">
      <c r="A569" s="4"/>
      <c r="B569" s="4"/>
      <c r="C569" s="4">
        <v>568</v>
      </c>
      <c r="D569" s="4"/>
      <c r="E569" s="4">
        <v>0</v>
      </c>
      <c r="F569" s="4">
        <v>568</v>
      </c>
      <c r="G569" s="4"/>
      <c r="H569" s="4"/>
      <c r="I569" s="4">
        <v>568</v>
      </c>
      <c r="J569" s="4"/>
      <c r="K569" s="4">
        <v>0</v>
      </c>
      <c r="L569" s="4">
        <v>568</v>
      </c>
      <c r="M569" s="4"/>
      <c r="O569" s="4">
        <v>568</v>
      </c>
      <c r="Q569" s="3">
        <v>0</v>
      </c>
      <c r="R569" s="3">
        <v>568</v>
      </c>
      <c r="T569"/>
      <c r="U569" s="127">
        <v>568</v>
      </c>
      <c r="V569"/>
      <c r="W569"/>
      <c r="X569"/>
      <c r="Y569"/>
      <c r="AB569" s="127">
        <v>568</v>
      </c>
    </row>
    <row r="570" spans="1:28" ht="14.4" x14ac:dyDescent="0.3">
      <c r="A570" s="4"/>
      <c r="B570" s="4"/>
      <c r="C570" s="4">
        <v>569</v>
      </c>
      <c r="D570" s="4"/>
      <c r="E570" s="4">
        <v>0</v>
      </c>
      <c r="F570" s="4">
        <v>569</v>
      </c>
      <c r="G570" s="4"/>
      <c r="H570" s="4"/>
      <c r="I570" s="4">
        <v>569</v>
      </c>
      <c r="J570" s="4"/>
      <c r="K570" s="4">
        <v>0</v>
      </c>
      <c r="L570" s="4">
        <v>569</v>
      </c>
      <c r="M570" s="4"/>
      <c r="O570" s="4">
        <v>569</v>
      </c>
      <c r="Q570" s="3">
        <v>0</v>
      </c>
      <c r="R570" s="3">
        <v>569</v>
      </c>
      <c r="T570"/>
      <c r="U570" s="127">
        <v>569</v>
      </c>
      <c r="V570"/>
      <c r="W570"/>
      <c r="X570"/>
      <c r="Y570"/>
      <c r="AB570" s="127">
        <v>569</v>
      </c>
    </row>
    <row r="571" spans="1:28" ht="14.4" x14ac:dyDescent="0.3">
      <c r="A571" s="4"/>
      <c r="B571" s="4"/>
      <c r="C571" s="4">
        <v>570</v>
      </c>
      <c r="D571" s="4"/>
      <c r="E571" s="4">
        <v>0</v>
      </c>
      <c r="F571" s="4">
        <v>570</v>
      </c>
      <c r="G571" s="4"/>
      <c r="H571" s="4"/>
      <c r="I571" s="4">
        <v>570</v>
      </c>
      <c r="J571" s="4"/>
      <c r="K571" s="4">
        <v>0</v>
      </c>
      <c r="L571" s="4">
        <v>570</v>
      </c>
      <c r="M571" s="4"/>
      <c r="O571" s="4">
        <v>570</v>
      </c>
      <c r="Q571" s="3">
        <v>0</v>
      </c>
      <c r="R571" s="3">
        <v>570</v>
      </c>
      <c r="T571"/>
      <c r="U571" s="127">
        <v>570</v>
      </c>
      <c r="V571"/>
      <c r="W571"/>
      <c r="X571"/>
      <c r="Y571"/>
      <c r="AB571" s="127">
        <v>570</v>
      </c>
    </row>
    <row r="572" spans="1:28" ht="14.4" x14ac:dyDescent="0.3">
      <c r="A572" s="4"/>
      <c r="B572" s="4"/>
      <c r="C572" s="4">
        <v>571</v>
      </c>
      <c r="D572" s="4"/>
      <c r="E572" s="4">
        <v>0</v>
      </c>
      <c r="F572" s="4">
        <v>571</v>
      </c>
      <c r="G572" s="4"/>
      <c r="H572" s="4"/>
      <c r="I572" s="4">
        <v>571</v>
      </c>
      <c r="J572" s="4"/>
      <c r="K572" s="4">
        <v>0</v>
      </c>
      <c r="L572" s="4">
        <v>571</v>
      </c>
      <c r="M572" s="4"/>
      <c r="O572" s="4">
        <v>571</v>
      </c>
      <c r="Q572" s="3">
        <v>0</v>
      </c>
      <c r="R572" s="3">
        <v>571</v>
      </c>
      <c r="T572"/>
      <c r="U572" s="127">
        <v>571</v>
      </c>
      <c r="V572"/>
      <c r="W572"/>
      <c r="X572"/>
      <c r="Y572"/>
      <c r="AB572" s="127">
        <v>571</v>
      </c>
    </row>
    <row r="573" spans="1:28" ht="14.4" x14ac:dyDescent="0.3">
      <c r="A573" s="4"/>
      <c r="B573" s="4"/>
      <c r="C573" s="4">
        <v>572</v>
      </c>
      <c r="D573" s="4"/>
      <c r="E573" s="4">
        <v>0</v>
      </c>
      <c r="F573" s="4">
        <v>572</v>
      </c>
      <c r="G573" s="4"/>
      <c r="H573" s="4"/>
      <c r="I573" s="4">
        <v>572</v>
      </c>
      <c r="J573" s="4"/>
      <c r="K573" s="4">
        <v>0</v>
      </c>
      <c r="L573" s="4">
        <v>572</v>
      </c>
      <c r="M573" s="4"/>
      <c r="O573" s="4">
        <v>572</v>
      </c>
      <c r="Q573" s="3">
        <v>0</v>
      </c>
      <c r="R573" s="3">
        <v>572</v>
      </c>
      <c r="T573"/>
      <c r="U573" s="127">
        <v>572</v>
      </c>
      <c r="V573"/>
      <c r="W573"/>
      <c r="X573"/>
      <c r="Y573"/>
      <c r="AB573" s="127">
        <v>572</v>
      </c>
    </row>
    <row r="574" spans="1:28" ht="14.4" x14ac:dyDescent="0.3">
      <c r="A574" s="4"/>
      <c r="B574" s="4"/>
      <c r="C574" s="4">
        <v>573</v>
      </c>
      <c r="D574" s="4"/>
      <c r="E574" s="4">
        <v>0</v>
      </c>
      <c r="F574" s="4">
        <v>573</v>
      </c>
      <c r="G574" s="4"/>
      <c r="H574" s="4"/>
      <c r="I574" s="4">
        <v>573</v>
      </c>
      <c r="J574" s="4"/>
      <c r="K574" s="4">
        <v>0</v>
      </c>
      <c r="L574" s="4">
        <v>573</v>
      </c>
      <c r="M574" s="4"/>
      <c r="O574" s="4">
        <v>573</v>
      </c>
      <c r="Q574" s="3">
        <v>0</v>
      </c>
      <c r="R574" s="3">
        <v>573</v>
      </c>
      <c r="T574"/>
      <c r="U574" s="127">
        <v>573</v>
      </c>
      <c r="V574"/>
      <c r="W574"/>
      <c r="X574"/>
      <c r="Y574"/>
      <c r="AB574" s="127">
        <v>573</v>
      </c>
    </row>
    <row r="575" spans="1:28" ht="14.4" x14ac:dyDescent="0.3">
      <c r="A575" s="4"/>
      <c r="B575" s="4"/>
      <c r="C575" s="4">
        <v>574</v>
      </c>
      <c r="D575" s="4"/>
      <c r="E575" s="4">
        <v>0</v>
      </c>
      <c r="F575" s="4">
        <v>574</v>
      </c>
      <c r="G575" s="4"/>
      <c r="H575" s="4"/>
      <c r="I575" s="4">
        <v>574</v>
      </c>
      <c r="J575" s="4"/>
      <c r="K575" s="4">
        <v>0</v>
      </c>
      <c r="L575" s="4">
        <v>574</v>
      </c>
      <c r="M575" s="4"/>
      <c r="O575" s="4">
        <v>574</v>
      </c>
      <c r="Q575" s="3">
        <v>0</v>
      </c>
      <c r="R575" s="3">
        <v>574</v>
      </c>
      <c r="T575"/>
      <c r="U575" s="127">
        <v>574</v>
      </c>
      <c r="V575"/>
      <c r="W575"/>
      <c r="X575"/>
      <c r="Y575"/>
      <c r="AB575" s="127">
        <v>574</v>
      </c>
    </row>
    <row r="576" spans="1:28" ht="14.4" x14ac:dyDescent="0.3">
      <c r="A576" s="4"/>
      <c r="B576" s="4"/>
      <c r="C576" s="4">
        <v>575</v>
      </c>
      <c r="D576" s="4"/>
      <c r="E576" s="4">
        <v>0</v>
      </c>
      <c r="F576" s="4">
        <v>575</v>
      </c>
      <c r="G576" s="4"/>
      <c r="H576" s="4"/>
      <c r="I576" s="4">
        <v>575</v>
      </c>
      <c r="J576" s="4"/>
      <c r="K576" s="4">
        <v>0</v>
      </c>
      <c r="L576" s="4">
        <v>575</v>
      </c>
      <c r="M576" s="4"/>
      <c r="O576" s="4">
        <v>575</v>
      </c>
      <c r="Q576" s="3">
        <v>0</v>
      </c>
      <c r="R576" s="3">
        <v>575</v>
      </c>
      <c r="T576"/>
      <c r="U576" s="127">
        <v>575</v>
      </c>
      <c r="V576"/>
      <c r="W576"/>
      <c r="X576"/>
      <c r="Y576"/>
      <c r="AB576" s="127">
        <v>575</v>
      </c>
    </row>
    <row r="577" spans="1:28" ht="14.4" x14ac:dyDescent="0.3">
      <c r="A577" s="4"/>
      <c r="B577" s="4"/>
      <c r="C577" s="4">
        <v>576</v>
      </c>
      <c r="D577" s="4"/>
      <c r="E577" s="4">
        <v>0</v>
      </c>
      <c r="F577" s="4">
        <v>576</v>
      </c>
      <c r="G577" s="4"/>
      <c r="H577" s="4"/>
      <c r="I577" s="4">
        <v>576</v>
      </c>
      <c r="J577" s="4"/>
      <c r="K577" s="4">
        <v>0</v>
      </c>
      <c r="L577" s="4">
        <v>576</v>
      </c>
      <c r="M577" s="4"/>
      <c r="O577" s="4">
        <v>576</v>
      </c>
      <c r="Q577" s="3">
        <v>0</v>
      </c>
      <c r="R577" s="3">
        <v>576</v>
      </c>
      <c r="T577"/>
      <c r="U577" s="127">
        <v>576</v>
      </c>
      <c r="V577"/>
      <c r="W577"/>
      <c r="X577"/>
      <c r="Y577"/>
      <c r="AB577" s="127">
        <v>576</v>
      </c>
    </row>
    <row r="578" spans="1:28" ht="14.4" x14ac:dyDescent="0.3">
      <c r="A578" s="4"/>
      <c r="B578" s="4"/>
      <c r="C578" s="4">
        <v>577</v>
      </c>
      <c r="D578" s="4"/>
      <c r="E578" s="4">
        <v>0</v>
      </c>
      <c r="F578" s="4">
        <v>577</v>
      </c>
      <c r="G578" s="4"/>
      <c r="H578" s="4"/>
      <c r="I578" s="4">
        <v>577</v>
      </c>
      <c r="J578" s="4"/>
      <c r="K578" s="4">
        <v>0</v>
      </c>
      <c r="L578" s="4">
        <v>577</v>
      </c>
      <c r="M578" s="4"/>
      <c r="O578" s="4">
        <v>577</v>
      </c>
      <c r="Q578" s="3">
        <v>0</v>
      </c>
      <c r="R578" s="3">
        <v>577</v>
      </c>
      <c r="T578"/>
      <c r="U578" s="127">
        <v>577</v>
      </c>
      <c r="V578"/>
      <c r="W578"/>
      <c r="X578"/>
      <c r="Y578"/>
      <c r="AB578" s="127">
        <v>577</v>
      </c>
    </row>
    <row r="579" spans="1:28" ht="14.4" x14ac:dyDescent="0.3">
      <c r="A579" s="4"/>
      <c r="B579" s="4"/>
      <c r="C579" s="4">
        <v>578</v>
      </c>
      <c r="D579" s="4"/>
      <c r="E579" s="4">
        <v>0</v>
      </c>
      <c r="F579" s="4">
        <v>578</v>
      </c>
      <c r="G579" s="4"/>
      <c r="H579" s="4"/>
      <c r="I579" s="4">
        <v>578</v>
      </c>
      <c r="J579" s="4"/>
      <c r="K579" s="4">
        <v>0</v>
      </c>
      <c r="L579" s="4">
        <v>578</v>
      </c>
      <c r="M579" s="4"/>
      <c r="O579" s="4">
        <v>578</v>
      </c>
      <c r="Q579" s="3">
        <v>0</v>
      </c>
      <c r="R579" s="3">
        <v>578</v>
      </c>
      <c r="T579"/>
      <c r="U579" s="127">
        <v>578</v>
      </c>
      <c r="V579"/>
      <c r="W579"/>
      <c r="X579"/>
      <c r="Y579"/>
      <c r="AB579" s="127">
        <v>578</v>
      </c>
    </row>
    <row r="580" spans="1:28" ht="14.4" x14ac:dyDescent="0.3">
      <c r="A580" s="4"/>
      <c r="B580" s="4"/>
      <c r="C580" s="4">
        <v>579</v>
      </c>
      <c r="D580" s="4"/>
      <c r="E580" s="4">
        <v>0</v>
      </c>
      <c r="F580" s="4">
        <v>579</v>
      </c>
      <c r="G580" s="4"/>
      <c r="H580" s="4"/>
      <c r="I580" s="4">
        <v>579</v>
      </c>
      <c r="J580" s="4"/>
      <c r="K580" s="4">
        <v>0</v>
      </c>
      <c r="L580" s="4">
        <v>579</v>
      </c>
      <c r="M580" s="4"/>
      <c r="O580" s="4">
        <v>579</v>
      </c>
      <c r="Q580" s="3">
        <v>0</v>
      </c>
      <c r="R580" s="3">
        <v>579</v>
      </c>
      <c r="T580"/>
      <c r="U580" s="127">
        <v>579</v>
      </c>
      <c r="V580"/>
      <c r="W580"/>
      <c r="X580"/>
      <c r="Y580"/>
      <c r="AB580" s="127">
        <v>579</v>
      </c>
    </row>
    <row r="581" spans="1:28" ht="14.4" x14ac:dyDescent="0.3">
      <c r="A581" s="4"/>
      <c r="B581" s="4"/>
      <c r="C581" s="4">
        <v>580</v>
      </c>
      <c r="D581" s="4"/>
      <c r="E581" s="4">
        <v>0</v>
      </c>
      <c r="F581" s="4">
        <v>580</v>
      </c>
      <c r="G581" s="4"/>
      <c r="H581" s="4"/>
      <c r="I581" s="4">
        <v>580</v>
      </c>
      <c r="J581" s="4"/>
      <c r="K581" s="4">
        <v>0</v>
      </c>
      <c r="L581" s="4">
        <v>580</v>
      </c>
      <c r="M581" s="4"/>
      <c r="O581" s="4">
        <v>580</v>
      </c>
      <c r="Q581" s="3">
        <v>0</v>
      </c>
      <c r="R581" s="3">
        <v>580</v>
      </c>
      <c r="T581"/>
      <c r="U581" s="127">
        <v>580</v>
      </c>
      <c r="V581"/>
      <c r="W581"/>
      <c r="X581"/>
      <c r="Y581"/>
      <c r="AB581" s="127">
        <v>580</v>
      </c>
    </row>
    <row r="582" spans="1:28" ht="14.4" x14ac:dyDescent="0.3">
      <c r="A582" s="4"/>
      <c r="B582" s="4"/>
      <c r="C582" s="4">
        <v>581</v>
      </c>
      <c r="D582" s="4"/>
      <c r="E582" s="4">
        <v>0</v>
      </c>
      <c r="F582" s="4">
        <v>581</v>
      </c>
      <c r="G582" s="4"/>
      <c r="H582" s="4"/>
      <c r="I582" s="4">
        <v>581</v>
      </c>
      <c r="J582" s="4"/>
      <c r="K582" s="4">
        <v>0</v>
      </c>
      <c r="L582" s="4">
        <v>581</v>
      </c>
      <c r="M582" s="4"/>
      <c r="O582" s="4">
        <v>581</v>
      </c>
      <c r="Q582" s="3">
        <v>0</v>
      </c>
      <c r="R582" s="3">
        <v>581</v>
      </c>
      <c r="T582"/>
      <c r="U582" s="127">
        <v>581</v>
      </c>
      <c r="V582"/>
      <c r="W582"/>
      <c r="X582"/>
      <c r="Y582"/>
      <c r="AB582" s="127">
        <v>581</v>
      </c>
    </row>
    <row r="583" spans="1:28" ht="14.4" x14ac:dyDescent="0.3">
      <c r="A583" s="4"/>
      <c r="B583" s="4"/>
      <c r="C583" s="4">
        <v>582</v>
      </c>
      <c r="D583" s="4"/>
      <c r="E583" s="4">
        <v>0</v>
      </c>
      <c r="F583" s="4">
        <v>582</v>
      </c>
      <c r="G583" s="4"/>
      <c r="H583" s="4"/>
      <c r="I583" s="4">
        <v>582</v>
      </c>
      <c r="J583" s="4"/>
      <c r="K583" s="4">
        <v>0</v>
      </c>
      <c r="L583" s="4">
        <v>582</v>
      </c>
      <c r="M583" s="4"/>
      <c r="O583" s="4">
        <v>582</v>
      </c>
      <c r="Q583" s="3">
        <v>0</v>
      </c>
      <c r="R583" s="3">
        <v>582</v>
      </c>
      <c r="T583"/>
      <c r="U583" s="127">
        <v>582</v>
      </c>
      <c r="V583"/>
      <c r="W583"/>
      <c r="X583"/>
      <c r="Y583"/>
      <c r="AB583" s="127">
        <v>582</v>
      </c>
    </row>
    <row r="584" spans="1:28" ht="14.4" x14ac:dyDescent="0.3">
      <c r="A584" s="4"/>
      <c r="B584" s="4"/>
      <c r="C584" s="4">
        <v>583</v>
      </c>
      <c r="D584" s="4"/>
      <c r="E584" s="4">
        <v>0</v>
      </c>
      <c r="F584" s="4">
        <v>583</v>
      </c>
      <c r="G584" s="4"/>
      <c r="H584" s="4"/>
      <c r="I584" s="4">
        <v>583</v>
      </c>
      <c r="J584" s="4"/>
      <c r="K584" s="4">
        <v>0</v>
      </c>
      <c r="L584" s="4">
        <v>583</v>
      </c>
      <c r="M584" s="4"/>
      <c r="O584" s="4">
        <v>583</v>
      </c>
      <c r="Q584" s="3">
        <v>0</v>
      </c>
      <c r="R584" s="3">
        <v>583</v>
      </c>
      <c r="T584"/>
      <c r="U584" s="127">
        <v>583</v>
      </c>
      <c r="V584"/>
      <c r="W584"/>
      <c r="X584"/>
      <c r="Y584"/>
      <c r="AB584" s="127">
        <v>583</v>
      </c>
    </row>
    <row r="585" spans="1:28" ht="14.4" x14ac:dyDescent="0.3">
      <c r="A585" s="4"/>
      <c r="B585" s="4"/>
      <c r="C585" s="4">
        <v>584</v>
      </c>
      <c r="D585" s="4"/>
      <c r="E585" s="4">
        <v>0</v>
      </c>
      <c r="F585" s="4">
        <v>584</v>
      </c>
      <c r="G585" s="4"/>
      <c r="H585" s="4"/>
      <c r="I585" s="4">
        <v>584</v>
      </c>
      <c r="J585" s="4"/>
      <c r="K585" s="4">
        <v>0</v>
      </c>
      <c r="L585" s="4">
        <v>584</v>
      </c>
      <c r="M585" s="4"/>
      <c r="O585" s="4">
        <v>584</v>
      </c>
      <c r="Q585" s="3">
        <v>0</v>
      </c>
      <c r="R585" s="3">
        <v>584</v>
      </c>
      <c r="T585"/>
      <c r="U585" s="127">
        <v>584</v>
      </c>
      <c r="V585"/>
      <c r="W585"/>
      <c r="X585"/>
      <c r="Y585"/>
      <c r="AB585" s="127">
        <v>584</v>
      </c>
    </row>
    <row r="586" spans="1:28" ht="14.4" x14ac:dyDescent="0.3">
      <c r="A586" s="4"/>
      <c r="B586" s="4"/>
      <c r="C586" s="4">
        <v>585</v>
      </c>
      <c r="D586" s="4"/>
      <c r="E586" s="4">
        <v>0</v>
      </c>
      <c r="F586" s="4">
        <v>585</v>
      </c>
      <c r="G586" s="4"/>
      <c r="H586" s="4"/>
      <c r="I586" s="4">
        <v>585</v>
      </c>
      <c r="J586" s="4"/>
      <c r="K586" s="4">
        <v>0</v>
      </c>
      <c r="L586" s="4">
        <v>585</v>
      </c>
      <c r="M586" s="4"/>
      <c r="O586" s="4">
        <v>585</v>
      </c>
      <c r="Q586" s="3">
        <v>0</v>
      </c>
      <c r="R586" s="3">
        <v>585</v>
      </c>
      <c r="T586"/>
      <c r="U586" s="127">
        <v>585</v>
      </c>
      <c r="V586"/>
      <c r="W586"/>
      <c r="X586"/>
      <c r="Y586"/>
      <c r="AB586" s="127">
        <v>585</v>
      </c>
    </row>
    <row r="587" spans="1:28" ht="14.4" x14ac:dyDescent="0.3">
      <c r="A587" s="4"/>
      <c r="B587" s="4"/>
      <c r="C587" s="4">
        <v>586</v>
      </c>
      <c r="D587" s="4"/>
      <c r="E587" s="4">
        <v>0</v>
      </c>
      <c r="F587" s="4">
        <v>586</v>
      </c>
      <c r="G587" s="4"/>
      <c r="H587" s="4"/>
      <c r="I587" s="4">
        <v>586</v>
      </c>
      <c r="J587" s="4"/>
      <c r="K587" s="4">
        <v>0</v>
      </c>
      <c r="L587" s="4">
        <v>586</v>
      </c>
      <c r="M587" s="4"/>
      <c r="O587" s="4">
        <v>586</v>
      </c>
      <c r="Q587" s="3">
        <v>0</v>
      </c>
      <c r="R587" s="3">
        <v>586</v>
      </c>
      <c r="T587"/>
      <c r="U587" s="127">
        <v>586</v>
      </c>
      <c r="V587"/>
      <c r="W587"/>
      <c r="X587"/>
      <c r="Y587"/>
      <c r="AB587" s="127">
        <v>586</v>
      </c>
    </row>
    <row r="588" spans="1:28" ht="14.4" x14ac:dyDescent="0.3">
      <c r="A588" s="4"/>
      <c r="B588" s="4"/>
      <c r="C588" s="4">
        <v>587</v>
      </c>
      <c r="D588" s="4"/>
      <c r="E588" s="4">
        <v>0</v>
      </c>
      <c r="F588" s="4">
        <v>587</v>
      </c>
      <c r="G588" s="4"/>
      <c r="H588" s="4"/>
      <c r="I588" s="4">
        <v>587</v>
      </c>
      <c r="J588" s="4"/>
      <c r="K588" s="4">
        <v>0</v>
      </c>
      <c r="L588" s="4">
        <v>587</v>
      </c>
      <c r="M588" s="4"/>
      <c r="O588" s="4">
        <v>587</v>
      </c>
      <c r="Q588" s="3">
        <v>0</v>
      </c>
      <c r="R588" s="3">
        <v>587</v>
      </c>
      <c r="T588"/>
      <c r="U588" s="127">
        <v>587</v>
      </c>
      <c r="V588"/>
      <c r="W588"/>
      <c r="X588"/>
      <c r="Y588"/>
      <c r="AB588" s="127">
        <v>587</v>
      </c>
    </row>
    <row r="589" spans="1:28" ht="14.4" x14ac:dyDescent="0.3">
      <c r="A589" s="4"/>
      <c r="B589" s="4"/>
      <c r="C589" s="4">
        <v>588</v>
      </c>
      <c r="D589" s="4"/>
      <c r="E589" s="4">
        <v>0</v>
      </c>
      <c r="F589" s="4">
        <v>588</v>
      </c>
      <c r="G589" s="4"/>
      <c r="H589" s="4"/>
      <c r="I589" s="4">
        <v>588</v>
      </c>
      <c r="J589" s="4"/>
      <c r="K589" s="4">
        <v>0</v>
      </c>
      <c r="L589" s="4">
        <v>588</v>
      </c>
      <c r="M589" s="4"/>
      <c r="O589" s="4">
        <v>588</v>
      </c>
      <c r="Q589" s="3">
        <v>0</v>
      </c>
      <c r="R589" s="3">
        <v>588</v>
      </c>
      <c r="T589"/>
      <c r="U589" s="127">
        <v>588</v>
      </c>
      <c r="V589"/>
      <c r="W589"/>
      <c r="X589"/>
      <c r="Y589"/>
      <c r="AB589" s="127">
        <v>588</v>
      </c>
    </row>
    <row r="590" spans="1:28" ht="14.4" x14ac:dyDescent="0.3">
      <c r="A590" s="4"/>
      <c r="B590" s="4"/>
      <c r="C590" s="4">
        <v>589</v>
      </c>
      <c r="D590" s="4"/>
      <c r="E590" s="4">
        <v>0</v>
      </c>
      <c r="F590" s="4">
        <v>589</v>
      </c>
      <c r="G590" s="4"/>
      <c r="H590" s="4"/>
      <c r="I590" s="4">
        <v>589</v>
      </c>
      <c r="J590" s="4"/>
      <c r="K590" s="4">
        <v>0</v>
      </c>
      <c r="L590" s="4">
        <v>589</v>
      </c>
      <c r="M590" s="4"/>
      <c r="O590" s="4">
        <v>589</v>
      </c>
      <c r="Q590" s="3">
        <v>0</v>
      </c>
      <c r="R590" s="3">
        <v>589</v>
      </c>
      <c r="T590"/>
      <c r="U590" s="127">
        <v>589</v>
      </c>
      <c r="V590"/>
      <c r="W590"/>
      <c r="X590"/>
      <c r="Y590"/>
      <c r="AB590" s="127">
        <v>589</v>
      </c>
    </row>
    <row r="591" spans="1:28" ht="14.4" x14ac:dyDescent="0.3">
      <c r="A591" s="4"/>
      <c r="B591" s="4"/>
      <c r="C591" s="4">
        <v>590</v>
      </c>
      <c r="D591" s="4"/>
      <c r="E591" s="4">
        <v>0</v>
      </c>
      <c r="F591" s="4">
        <v>590</v>
      </c>
      <c r="G591" s="4"/>
      <c r="H591" s="4"/>
      <c r="I591" s="4">
        <v>590</v>
      </c>
      <c r="J591" s="4"/>
      <c r="K591" s="4">
        <v>0</v>
      </c>
      <c r="L591" s="4">
        <v>590</v>
      </c>
      <c r="M591" s="4"/>
      <c r="O591" s="4">
        <v>590</v>
      </c>
      <c r="Q591" s="3">
        <v>0</v>
      </c>
      <c r="R591" s="3">
        <v>590</v>
      </c>
      <c r="T591"/>
      <c r="U591" s="127">
        <v>590</v>
      </c>
      <c r="V591"/>
      <c r="W591"/>
      <c r="X591"/>
      <c r="Y591"/>
      <c r="AB591" s="127">
        <v>590</v>
      </c>
    </row>
    <row r="592" spans="1:28" ht="14.4" x14ac:dyDescent="0.3">
      <c r="A592" s="4"/>
      <c r="B592" s="4"/>
      <c r="C592" s="4">
        <v>591</v>
      </c>
      <c r="D592" s="4"/>
      <c r="E592" s="4">
        <v>0</v>
      </c>
      <c r="F592" s="4">
        <v>591</v>
      </c>
      <c r="G592" s="4"/>
      <c r="H592" s="4"/>
      <c r="I592" s="4">
        <v>591</v>
      </c>
      <c r="J592" s="4"/>
      <c r="K592" s="4">
        <v>0</v>
      </c>
      <c r="L592" s="4">
        <v>591</v>
      </c>
      <c r="M592" s="4"/>
      <c r="O592" s="4">
        <v>591</v>
      </c>
      <c r="Q592" s="3">
        <v>0</v>
      </c>
      <c r="R592" s="3">
        <v>591</v>
      </c>
      <c r="T592"/>
      <c r="U592" s="127">
        <v>591</v>
      </c>
      <c r="V592"/>
      <c r="W592"/>
      <c r="X592"/>
      <c r="Y592"/>
      <c r="AB592" s="127">
        <v>591</v>
      </c>
    </row>
    <row r="593" spans="1:28" ht="14.4" x14ac:dyDescent="0.3">
      <c r="A593" s="4"/>
      <c r="B593" s="4"/>
      <c r="C593" s="4">
        <v>592</v>
      </c>
      <c r="D593" s="4"/>
      <c r="E593" s="4">
        <v>0</v>
      </c>
      <c r="F593" s="4">
        <v>592</v>
      </c>
      <c r="G593" s="4"/>
      <c r="H593" s="4"/>
      <c r="I593" s="4">
        <v>592</v>
      </c>
      <c r="J593" s="4"/>
      <c r="K593" s="4">
        <v>0</v>
      </c>
      <c r="L593" s="4">
        <v>592</v>
      </c>
      <c r="M593" s="4"/>
      <c r="O593" s="4">
        <v>592</v>
      </c>
      <c r="Q593" s="3">
        <v>0</v>
      </c>
      <c r="R593" s="3">
        <v>592</v>
      </c>
      <c r="T593"/>
      <c r="U593" s="127">
        <v>592</v>
      </c>
      <c r="V593"/>
      <c r="W593"/>
      <c r="X593"/>
      <c r="Y593"/>
      <c r="AB593" s="127">
        <v>592</v>
      </c>
    </row>
    <row r="594" spans="1:28" ht="14.4" x14ac:dyDescent="0.3">
      <c r="A594" s="4"/>
      <c r="B594" s="4"/>
      <c r="C594" s="4">
        <v>593</v>
      </c>
      <c r="D594" s="4"/>
      <c r="E594" s="4">
        <v>0</v>
      </c>
      <c r="F594" s="4">
        <v>593</v>
      </c>
      <c r="G594" s="4"/>
      <c r="H594" s="4"/>
      <c r="I594" s="4">
        <v>593</v>
      </c>
      <c r="J594" s="4"/>
      <c r="K594" s="4">
        <v>0</v>
      </c>
      <c r="L594" s="4">
        <v>593</v>
      </c>
      <c r="M594" s="4"/>
      <c r="O594" s="4">
        <v>593</v>
      </c>
      <c r="Q594" s="3">
        <v>0</v>
      </c>
      <c r="R594" s="3">
        <v>593</v>
      </c>
      <c r="T594"/>
      <c r="U594" s="127">
        <v>593</v>
      </c>
      <c r="V594"/>
      <c r="W594"/>
      <c r="X594"/>
      <c r="Y594"/>
      <c r="AB594" s="127">
        <v>593</v>
      </c>
    </row>
    <row r="595" spans="1:28" ht="14.4" x14ac:dyDescent="0.3">
      <c r="A595" s="4"/>
      <c r="B595" s="4"/>
      <c r="C595" s="4">
        <v>594</v>
      </c>
      <c r="D595" s="4"/>
      <c r="E595" s="4">
        <v>0</v>
      </c>
      <c r="F595" s="4">
        <v>594</v>
      </c>
      <c r="G595" s="4"/>
      <c r="H595" s="4"/>
      <c r="I595" s="4">
        <v>594</v>
      </c>
      <c r="J595" s="4"/>
      <c r="K595" s="4">
        <v>0</v>
      </c>
      <c r="L595" s="4">
        <v>594</v>
      </c>
      <c r="M595" s="4"/>
      <c r="O595" s="4">
        <v>594</v>
      </c>
      <c r="Q595" s="3">
        <v>0</v>
      </c>
      <c r="R595" s="3">
        <v>594</v>
      </c>
      <c r="T595"/>
      <c r="U595" s="127">
        <v>594</v>
      </c>
      <c r="V595"/>
      <c r="W595"/>
      <c r="X595"/>
      <c r="Y595"/>
      <c r="AB595" s="127">
        <v>594</v>
      </c>
    </row>
    <row r="596" spans="1:28" ht="14.4" x14ac:dyDescent="0.3">
      <c r="A596" s="4"/>
      <c r="B596" s="4"/>
      <c r="C596" s="4">
        <v>595</v>
      </c>
      <c r="D596" s="4"/>
      <c r="E596" s="4">
        <v>0</v>
      </c>
      <c r="F596" s="4">
        <v>595</v>
      </c>
      <c r="G596" s="4"/>
      <c r="H596" s="4"/>
      <c r="I596" s="4">
        <v>595</v>
      </c>
      <c r="J596" s="4"/>
      <c r="K596" s="4">
        <v>0</v>
      </c>
      <c r="L596" s="4">
        <v>595</v>
      </c>
      <c r="M596" s="4"/>
      <c r="O596" s="4">
        <v>595</v>
      </c>
      <c r="Q596" s="3">
        <v>0</v>
      </c>
      <c r="R596" s="3">
        <v>595</v>
      </c>
      <c r="T596"/>
      <c r="U596" s="127">
        <v>595</v>
      </c>
      <c r="V596"/>
      <c r="W596"/>
      <c r="X596"/>
      <c r="Y596"/>
      <c r="AB596" s="127">
        <v>595</v>
      </c>
    </row>
    <row r="597" spans="1:28" ht="14.4" x14ac:dyDescent="0.3">
      <c r="A597" s="4"/>
      <c r="B597" s="4"/>
      <c r="C597" s="4">
        <v>596</v>
      </c>
      <c r="D597" s="4"/>
      <c r="E597" s="4">
        <v>0</v>
      </c>
      <c r="F597" s="4">
        <v>596</v>
      </c>
      <c r="G597" s="4"/>
      <c r="H597" s="4"/>
      <c r="I597" s="4">
        <v>596</v>
      </c>
      <c r="J597" s="4"/>
      <c r="K597" s="4">
        <v>0</v>
      </c>
      <c r="L597" s="4">
        <v>596</v>
      </c>
      <c r="M597" s="4"/>
      <c r="O597" s="4">
        <v>596</v>
      </c>
      <c r="Q597" s="3">
        <v>0</v>
      </c>
      <c r="R597" s="3">
        <v>596</v>
      </c>
      <c r="T597"/>
      <c r="U597" s="127">
        <v>596</v>
      </c>
      <c r="V597"/>
      <c r="W597"/>
      <c r="X597"/>
      <c r="Y597"/>
      <c r="AB597" s="127">
        <v>596</v>
      </c>
    </row>
    <row r="598" spans="1:28" ht="14.4" x14ac:dyDescent="0.3">
      <c r="A598" s="4"/>
      <c r="B598" s="4"/>
      <c r="C598" s="4">
        <v>597</v>
      </c>
      <c r="D598" s="4"/>
      <c r="E598" s="4">
        <v>0</v>
      </c>
      <c r="F598" s="4">
        <v>597</v>
      </c>
      <c r="G598" s="4"/>
      <c r="H598" s="4"/>
      <c r="I598" s="4">
        <v>597</v>
      </c>
      <c r="J598" s="4"/>
      <c r="K598" s="4">
        <v>0</v>
      </c>
      <c r="L598" s="4">
        <v>597</v>
      </c>
      <c r="M598" s="4"/>
      <c r="O598" s="4">
        <v>597</v>
      </c>
      <c r="Q598" s="3">
        <v>0</v>
      </c>
      <c r="R598" s="3">
        <v>597</v>
      </c>
      <c r="T598"/>
      <c r="U598" s="127">
        <v>597</v>
      </c>
      <c r="V598"/>
      <c r="W598"/>
      <c r="X598"/>
      <c r="Y598"/>
      <c r="AB598" s="127">
        <v>597</v>
      </c>
    </row>
    <row r="599" spans="1:28" ht="14.4" x14ac:dyDescent="0.3">
      <c r="A599" s="4"/>
      <c r="B599" s="4"/>
      <c r="C599" s="4">
        <v>598</v>
      </c>
      <c r="D599" s="4"/>
      <c r="E599" s="4">
        <v>0</v>
      </c>
      <c r="F599" s="4">
        <v>598</v>
      </c>
      <c r="G599" s="4"/>
      <c r="H599" s="4"/>
      <c r="I599" s="4">
        <v>598</v>
      </c>
      <c r="J599" s="4"/>
      <c r="K599" s="4">
        <v>0</v>
      </c>
      <c r="L599" s="4">
        <v>598</v>
      </c>
      <c r="M599" s="4"/>
      <c r="O599" s="4">
        <v>598</v>
      </c>
      <c r="Q599" s="3">
        <v>0</v>
      </c>
      <c r="R599" s="3">
        <v>598</v>
      </c>
      <c r="T599"/>
      <c r="U599" s="127">
        <v>598</v>
      </c>
      <c r="V599"/>
      <c r="W599"/>
      <c r="X599"/>
      <c r="Y599"/>
      <c r="AB599" s="127">
        <v>598</v>
      </c>
    </row>
    <row r="600" spans="1:28" ht="14.4" x14ac:dyDescent="0.3">
      <c r="A600" s="4"/>
      <c r="B600" s="4"/>
      <c r="C600" s="4">
        <v>599</v>
      </c>
      <c r="D600" s="4"/>
      <c r="E600" s="4">
        <v>0</v>
      </c>
      <c r="F600" s="4">
        <v>599</v>
      </c>
      <c r="G600" s="4"/>
      <c r="H600" s="4"/>
      <c r="I600" s="4">
        <v>599</v>
      </c>
      <c r="J600" s="4"/>
      <c r="K600" s="4">
        <v>0</v>
      </c>
      <c r="L600" s="4">
        <v>599</v>
      </c>
      <c r="M600" s="4"/>
      <c r="O600" s="4">
        <v>599</v>
      </c>
      <c r="Q600" s="3">
        <v>0</v>
      </c>
      <c r="R600" s="3">
        <v>599</v>
      </c>
      <c r="T600"/>
      <c r="U600" s="127">
        <v>599</v>
      </c>
      <c r="V600"/>
      <c r="W600"/>
      <c r="X600"/>
      <c r="Y600"/>
      <c r="AB600" s="127">
        <v>599</v>
      </c>
    </row>
    <row r="601" spans="1:28" ht="14.4" x14ac:dyDescent="0.3">
      <c r="A601" s="4"/>
      <c r="B601" s="4"/>
      <c r="C601" s="4">
        <v>600</v>
      </c>
      <c r="D601" s="4"/>
      <c r="E601" s="4">
        <v>0</v>
      </c>
      <c r="F601" s="4">
        <v>600</v>
      </c>
      <c r="G601" s="4"/>
      <c r="H601" s="4"/>
      <c r="I601" s="4">
        <v>600</v>
      </c>
      <c r="J601" s="4"/>
      <c r="K601" s="4">
        <v>0</v>
      </c>
      <c r="L601" s="4">
        <v>600</v>
      </c>
      <c r="M601" s="4"/>
      <c r="O601" s="4">
        <v>600</v>
      </c>
      <c r="Q601" s="3">
        <v>0</v>
      </c>
      <c r="R601" s="3">
        <v>600</v>
      </c>
      <c r="T601"/>
      <c r="U601" s="127">
        <v>600</v>
      </c>
      <c r="V601"/>
      <c r="W601"/>
      <c r="X601"/>
      <c r="Y601"/>
      <c r="AB601" s="127">
        <v>600</v>
      </c>
    </row>
    <row r="602" spans="1:28" ht="14.4" x14ac:dyDescent="0.3">
      <c r="A602" s="4"/>
      <c r="B602" s="4"/>
      <c r="C602" s="4">
        <v>601</v>
      </c>
      <c r="D602" s="4"/>
      <c r="E602" s="4">
        <v>0</v>
      </c>
      <c r="F602" s="4">
        <v>601</v>
      </c>
      <c r="G602" s="4"/>
      <c r="H602" s="4"/>
      <c r="I602" s="4">
        <v>601</v>
      </c>
      <c r="J602" s="4"/>
      <c r="K602" s="4">
        <v>0</v>
      </c>
      <c r="L602" s="4">
        <v>601</v>
      </c>
      <c r="M602" s="4"/>
      <c r="O602" s="4">
        <v>601</v>
      </c>
      <c r="Q602" s="3">
        <v>0</v>
      </c>
      <c r="R602" s="3">
        <v>601</v>
      </c>
      <c r="T602"/>
      <c r="U602" s="127">
        <v>601</v>
      </c>
      <c r="V602"/>
      <c r="W602"/>
      <c r="X602"/>
      <c r="Y602"/>
      <c r="AB602" s="127">
        <v>601</v>
      </c>
    </row>
    <row r="603" spans="1:28" ht="14.4" x14ac:dyDescent="0.3">
      <c r="A603" s="4"/>
      <c r="B603" s="4"/>
      <c r="C603" s="4">
        <v>602</v>
      </c>
      <c r="D603" s="4"/>
      <c r="E603" s="4">
        <v>0</v>
      </c>
      <c r="F603" s="4">
        <v>602</v>
      </c>
      <c r="G603" s="4"/>
      <c r="H603" s="4"/>
      <c r="I603" s="4">
        <v>602</v>
      </c>
      <c r="J603" s="4"/>
      <c r="K603" s="4">
        <v>0</v>
      </c>
      <c r="L603" s="4">
        <v>602</v>
      </c>
      <c r="M603" s="4"/>
      <c r="O603" s="4">
        <v>602</v>
      </c>
      <c r="Q603" s="3">
        <v>0</v>
      </c>
      <c r="R603" s="3">
        <v>602</v>
      </c>
      <c r="T603"/>
      <c r="U603" s="127">
        <v>602</v>
      </c>
      <c r="V603"/>
      <c r="W603"/>
      <c r="X603"/>
      <c r="Y603"/>
      <c r="AB603" s="127">
        <v>602</v>
      </c>
    </row>
    <row r="604" spans="1:28" ht="14.4" x14ac:dyDescent="0.3">
      <c r="A604" s="4"/>
      <c r="B604" s="4"/>
      <c r="C604" s="4">
        <v>603</v>
      </c>
      <c r="D604" s="4"/>
      <c r="E604" s="4">
        <v>0</v>
      </c>
      <c r="F604" s="4">
        <v>603</v>
      </c>
      <c r="G604" s="4"/>
      <c r="H604" s="4"/>
      <c r="I604" s="4">
        <v>603</v>
      </c>
      <c r="J604" s="4"/>
      <c r="K604" s="4">
        <v>0</v>
      </c>
      <c r="L604" s="4">
        <v>603</v>
      </c>
      <c r="M604" s="4"/>
      <c r="O604" s="4">
        <v>603</v>
      </c>
      <c r="Q604" s="3">
        <v>0</v>
      </c>
      <c r="R604" s="3">
        <v>603</v>
      </c>
      <c r="T604"/>
      <c r="U604" s="127">
        <v>603</v>
      </c>
      <c r="V604"/>
      <c r="W604"/>
      <c r="X604"/>
      <c r="Y604"/>
      <c r="AB604" s="127">
        <v>603</v>
      </c>
    </row>
    <row r="605" spans="1:28" ht="14.4" x14ac:dyDescent="0.3">
      <c r="A605" s="4"/>
      <c r="B605" s="4"/>
      <c r="C605" s="4">
        <v>604</v>
      </c>
      <c r="D605" s="4"/>
      <c r="E605" s="4">
        <v>0</v>
      </c>
      <c r="F605" s="4">
        <v>604</v>
      </c>
      <c r="G605" s="4"/>
      <c r="H605" s="4"/>
      <c r="I605" s="4">
        <v>604</v>
      </c>
      <c r="J605" s="4"/>
      <c r="K605" s="4">
        <v>0</v>
      </c>
      <c r="L605" s="4">
        <v>604</v>
      </c>
      <c r="M605" s="4"/>
      <c r="O605" s="4">
        <v>604</v>
      </c>
      <c r="Q605" s="3">
        <v>0</v>
      </c>
      <c r="R605" s="3">
        <v>604</v>
      </c>
      <c r="T605"/>
      <c r="U605" s="127">
        <v>604</v>
      </c>
      <c r="V605"/>
      <c r="W605"/>
      <c r="X605"/>
      <c r="Y605"/>
      <c r="AB605" s="127">
        <v>604</v>
      </c>
    </row>
    <row r="606" spans="1:28" ht="14.4" x14ac:dyDescent="0.3">
      <c r="A606" s="4"/>
      <c r="B606" s="4"/>
      <c r="C606" s="4">
        <v>605</v>
      </c>
      <c r="D606" s="4"/>
      <c r="E606" s="4">
        <v>0</v>
      </c>
      <c r="F606" s="4">
        <v>605</v>
      </c>
      <c r="G606" s="4"/>
      <c r="H606" s="4"/>
      <c r="I606" s="4">
        <v>605</v>
      </c>
      <c r="J606" s="4"/>
      <c r="K606" s="4">
        <v>0</v>
      </c>
      <c r="L606" s="4">
        <v>605</v>
      </c>
      <c r="M606" s="4"/>
      <c r="O606" s="4">
        <v>605</v>
      </c>
      <c r="Q606" s="3">
        <v>0</v>
      </c>
      <c r="R606" s="3">
        <v>605</v>
      </c>
      <c r="T606"/>
      <c r="U606" s="127">
        <v>605</v>
      </c>
      <c r="V606"/>
      <c r="W606"/>
      <c r="X606"/>
      <c r="Y606"/>
      <c r="AB606" s="127">
        <v>605</v>
      </c>
    </row>
    <row r="607" spans="1:28" ht="14.4" x14ac:dyDescent="0.3">
      <c r="A607" s="4"/>
      <c r="B607" s="4"/>
      <c r="C607" s="4">
        <v>606</v>
      </c>
      <c r="D607" s="4"/>
      <c r="E607" s="4">
        <v>0</v>
      </c>
      <c r="F607" s="4">
        <v>606</v>
      </c>
      <c r="G607" s="4"/>
      <c r="H607" s="4"/>
      <c r="I607" s="4">
        <v>606</v>
      </c>
      <c r="J607" s="4"/>
      <c r="K607" s="4">
        <v>0</v>
      </c>
      <c r="L607" s="4">
        <v>606</v>
      </c>
      <c r="M607" s="4"/>
      <c r="O607" s="4">
        <v>606</v>
      </c>
      <c r="Q607" s="3">
        <v>0</v>
      </c>
      <c r="R607" s="3">
        <v>606</v>
      </c>
      <c r="T607"/>
      <c r="U607" s="127">
        <v>606</v>
      </c>
      <c r="V607"/>
      <c r="W607"/>
      <c r="X607"/>
      <c r="Y607"/>
      <c r="AB607" s="127">
        <v>606</v>
      </c>
    </row>
    <row r="608" spans="1:28" ht="14.4" x14ac:dyDescent="0.3">
      <c r="A608" s="4"/>
      <c r="B608" s="4"/>
      <c r="C608" s="4">
        <v>607</v>
      </c>
      <c r="D608" s="4"/>
      <c r="E608" s="4">
        <v>0</v>
      </c>
      <c r="F608" s="4">
        <v>607</v>
      </c>
      <c r="G608" s="4"/>
      <c r="H608" s="4"/>
      <c r="I608" s="4">
        <v>607</v>
      </c>
      <c r="J608" s="4"/>
      <c r="K608" s="4">
        <v>0</v>
      </c>
      <c r="L608" s="4">
        <v>607</v>
      </c>
      <c r="M608" s="4"/>
      <c r="O608" s="4">
        <v>607</v>
      </c>
      <c r="Q608" s="3">
        <v>0</v>
      </c>
      <c r="R608" s="3">
        <v>607</v>
      </c>
      <c r="T608"/>
      <c r="U608" s="127">
        <v>607</v>
      </c>
      <c r="V608"/>
      <c r="W608"/>
      <c r="X608"/>
      <c r="Y608"/>
      <c r="AB608" s="127">
        <v>607</v>
      </c>
    </row>
    <row r="609" spans="1:28" ht="14.4" x14ac:dyDescent="0.3">
      <c r="A609" s="4"/>
      <c r="B609" s="4"/>
      <c r="C609" s="4">
        <v>608</v>
      </c>
      <c r="D609" s="4"/>
      <c r="E609" s="4">
        <v>0</v>
      </c>
      <c r="F609" s="4">
        <v>608</v>
      </c>
      <c r="G609" s="4"/>
      <c r="H609" s="4"/>
      <c r="I609" s="4">
        <v>608</v>
      </c>
      <c r="J609" s="4"/>
      <c r="K609" s="4">
        <v>0</v>
      </c>
      <c r="L609" s="4">
        <v>608</v>
      </c>
      <c r="M609" s="4"/>
      <c r="O609" s="4">
        <v>608</v>
      </c>
      <c r="Q609" s="3">
        <v>0</v>
      </c>
      <c r="R609" s="3">
        <v>608</v>
      </c>
      <c r="T609"/>
      <c r="U609" s="127">
        <v>608</v>
      </c>
      <c r="V609"/>
      <c r="W609"/>
      <c r="X609"/>
      <c r="Y609"/>
      <c r="AB609" s="127">
        <v>608</v>
      </c>
    </row>
    <row r="610" spans="1:28" ht="14.4" x14ac:dyDescent="0.3">
      <c r="A610" s="4"/>
      <c r="B610" s="4"/>
      <c r="C610" s="4">
        <v>609</v>
      </c>
      <c r="D610" s="4"/>
      <c r="E610" s="4">
        <v>0</v>
      </c>
      <c r="F610" s="4">
        <v>609</v>
      </c>
      <c r="G610" s="4"/>
      <c r="H610" s="4"/>
      <c r="I610" s="4">
        <v>609</v>
      </c>
      <c r="J610" s="4"/>
      <c r="K610" s="4">
        <v>0</v>
      </c>
      <c r="L610" s="4">
        <v>609</v>
      </c>
      <c r="M610" s="4"/>
      <c r="O610" s="4">
        <v>609</v>
      </c>
      <c r="Q610" s="3">
        <v>0</v>
      </c>
      <c r="R610" s="3">
        <v>609</v>
      </c>
      <c r="T610"/>
      <c r="U610" s="127">
        <v>609</v>
      </c>
      <c r="V610"/>
      <c r="W610"/>
      <c r="X610"/>
      <c r="Y610"/>
      <c r="AB610" s="127">
        <v>609</v>
      </c>
    </row>
    <row r="611" spans="1:28" ht="14.4" x14ac:dyDescent="0.3">
      <c r="A611" s="4"/>
      <c r="B611" s="4"/>
      <c r="C611" s="4">
        <v>610</v>
      </c>
      <c r="D611" s="4"/>
      <c r="E611" s="4">
        <v>0</v>
      </c>
      <c r="F611" s="4">
        <v>610</v>
      </c>
      <c r="G611" s="4"/>
      <c r="H611" s="4"/>
      <c r="I611" s="4">
        <v>610</v>
      </c>
      <c r="J611" s="4"/>
      <c r="K611" s="4">
        <v>0</v>
      </c>
      <c r="L611" s="4">
        <v>610</v>
      </c>
      <c r="M611" s="4"/>
      <c r="O611" s="4">
        <v>610</v>
      </c>
      <c r="Q611" s="3">
        <v>0</v>
      </c>
      <c r="R611" s="3">
        <v>610</v>
      </c>
      <c r="T611"/>
      <c r="U611" s="127">
        <v>610</v>
      </c>
      <c r="V611"/>
      <c r="W611"/>
      <c r="X611"/>
      <c r="Y611"/>
      <c r="AB611" s="127">
        <v>610</v>
      </c>
    </row>
    <row r="612" spans="1:28" ht="14.4" x14ac:dyDescent="0.3">
      <c r="A612" s="4"/>
      <c r="B612" s="4"/>
      <c r="C612" s="4">
        <v>611</v>
      </c>
      <c r="D612" s="4"/>
      <c r="E612" s="4">
        <v>0</v>
      </c>
      <c r="F612" s="4">
        <v>611</v>
      </c>
      <c r="G612" s="4"/>
      <c r="H612" s="4"/>
      <c r="I612" s="4">
        <v>611</v>
      </c>
      <c r="J612" s="4"/>
      <c r="K612" s="4">
        <v>0</v>
      </c>
      <c r="L612" s="4">
        <v>611</v>
      </c>
      <c r="M612" s="4"/>
      <c r="O612" s="4">
        <v>611</v>
      </c>
      <c r="Q612" s="3">
        <v>0</v>
      </c>
      <c r="R612" s="3">
        <v>611</v>
      </c>
      <c r="T612"/>
      <c r="U612" s="127">
        <v>611</v>
      </c>
      <c r="V612"/>
      <c r="W612"/>
      <c r="X612"/>
      <c r="Y612"/>
      <c r="AB612" s="127">
        <v>611</v>
      </c>
    </row>
    <row r="613" spans="1:28" ht="14.4" x14ac:dyDescent="0.3">
      <c r="A613" s="4"/>
      <c r="B613" s="4"/>
      <c r="C613" s="4">
        <v>612</v>
      </c>
      <c r="D613" s="4"/>
      <c r="E613" s="4">
        <v>0</v>
      </c>
      <c r="F613" s="4">
        <v>612</v>
      </c>
      <c r="G613" s="4"/>
      <c r="H613" s="4"/>
      <c r="I613" s="4">
        <v>612</v>
      </c>
      <c r="J613" s="4"/>
      <c r="K613" s="4">
        <v>0</v>
      </c>
      <c r="L613" s="4">
        <v>612</v>
      </c>
      <c r="M613" s="4"/>
      <c r="O613" s="4">
        <v>612</v>
      </c>
      <c r="Q613" s="3">
        <v>0</v>
      </c>
      <c r="R613" s="3">
        <v>612</v>
      </c>
      <c r="T613"/>
      <c r="U613" s="127">
        <v>612</v>
      </c>
      <c r="V613"/>
      <c r="W613"/>
      <c r="X613"/>
      <c r="Y613"/>
      <c r="AB613" s="127">
        <v>612</v>
      </c>
    </row>
    <row r="614" spans="1:28" ht="14.4" x14ac:dyDescent="0.3">
      <c r="A614" s="4"/>
      <c r="B614" s="4"/>
      <c r="C614" s="4">
        <v>613</v>
      </c>
      <c r="D614" s="4"/>
      <c r="E614" s="4">
        <v>0</v>
      </c>
      <c r="F614" s="4">
        <v>613</v>
      </c>
      <c r="G614" s="4"/>
      <c r="H614" s="4"/>
      <c r="I614" s="4">
        <v>613</v>
      </c>
      <c r="J614" s="4"/>
      <c r="K614" s="4">
        <v>0</v>
      </c>
      <c r="L614" s="4">
        <v>613</v>
      </c>
      <c r="M614" s="4"/>
      <c r="O614" s="4">
        <v>613</v>
      </c>
      <c r="Q614" s="3">
        <v>0</v>
      </c>
      <c r="R614" s="3">
        <v>613</v>
      </c>
      <c r="T614"/>
      <c r="U614" s="127">
        <v>613</v>
      </c>
      <c r="V614"/>
      <c r="W614"/>
      <c r="X614"/>
      <c r="Y614"/>
      <c r="AB614" s="127">
        <v>613</v>
      </c>
    </row>
    <row r="615" spans="1:28" ht="14.4" x14ac:dyDescent="0.3">
      <c r="A615" s="4"/>
      <c r="B615" s="4"/>
      <c r="C615" s="4">
        <v>614</v>
      </c>
      <c r="D615" s="4"/>
      <c r="E615" s="4">
        <v>0</v>
      </c>
      <c r="F615" s="4">
        <v>614</v>
      </c>
      <c r="G615" s="4"/>
      <c r="H615" s="4"/>
      <c r="I615" s="4">
        <v>614</v>
      </c>
      <c r="J615" s="4"/>
      <c r="K615" s="4">
        <v>0</v>
      </c>
      <c r="L615" s="4">
        <v>614</v>
      </c>
      <c r="M615" s="4"/>
      <c r="O615" s="4">
        <v>614</v>
      </c>
      <c r="Q615" s="3">
        <v>0</v>
      </c>
      <c r="R615" s="3">
        <v>614</v>
      </c>
      <c r="T615"/>
      <c r="U615" s="127">
        <v>614</v>
      </c>
      <c r="V615"/>
      <c r="W615"/>
      <c r="X615"/>
      <c r="Y615"/>
      <c r="AB615" s="127">
        <v>614</v>
      </c>
    </row>
    <row r="616" spans="1:28" ht="14.4" x14ac:dyDescent="0.3">
      <c r="A616" s="4"/>
      <c r="B616" s="4"/>
      <c r="C616" s="4">
        <v>615</v>
      </c>
      <c r="D616" s="4"/>
      <c r="E616" s="4">
        <v>0</v>
      </c>
      <c r="F616" s="4">
        <v>615</v>
      </c>
      <c r="G616" s="4"/>
      <c r="H616" s="4"/>
      <c r="I616" s="4">
        <v>615</v>
      </c>
      <c r="J616" s="4"/>
      <c r="K616" s="4">
        <v>0</v>
      </c>
      <c r="L616" s="4">
        <v>615</v>
      </c>
      <c r="M616" s="4"/>
      <c r="O616" s="4">
        <v>615</v>
      </c>
      <c r="Q616" s="3">
        <v>0</v>
      </c>
      <c r="R616" s="3">
        <v>615</v>
      </c>
      <c r="T616"/>
      <c r="U616" s="127">
        <v>615</v>
      </c>
      <c r="V616"/>
      <c r="W616"/>
      <c r="X616"/>
      <c r="Y616"/>
      <c r="AB616" s="127">
        <v>615</v>
      </c>
    </row>
    <row r="617" spans="1:28" ht="14.4" x14ac:dyDescent="0.3">
      <c r="A617" s="4"/>
      <c r="B617" s="4"/>
      <c r="C617" s="4">
        <v>616</v>
      </c>
      <c r="D617" s="4"/>
      <c r="E617" s="4">
        <v>0</v>
      </c>
      <c r="F617" s="4">
        <v>616</v>
      </c>
      <c r="G617" s="4"/>
      <c r="H617" s="4"/>
      <c r="I617" s="4">
        <v>616</v>
      </c>
      <c r="J617" s="4"/>
      <c r="K617" s="4">
        <v>0</v>
      </c>
      <c r="L617" s="4">
        <v>616</v>
      </c>
      <c r="M617" s="4"/>
      <c r="O617" s="4">
        <v>616</v>
      </c>
      <c r="Q617" s="3">
        <v>0</v>
      </c>
      <c r="R617" s="3">
        <v>616</v>
      </c>
      <c r="T617"/>
      <c r="U617" s="127">
        <v>616</v>
      </c>
      <c r="V617"/>
      <c r="W617"/>
      <c r="X617"/>
      <c r="Y617"/>
      <c r="AB617" s="127">
        <v>616</v>
      </c>
    </row>
    <row r="618" spans="1:28" ht="14.4" x14ac:dyDescent="0.3">
      <c r="A618" s="4"/>
      <c r="B618" s="4"/>
      <c r="C618" s="4">
        <v>617</v>
      </c>
      <c r="D618" s="4"/>
      <c r="E618" s="4">
        <v>0</v>
      </c>
      <c r="F618" s="4">
        <v>617</v>
      </c>
      <c r="G618" s="4"/>
      <c r="H618" s="4"/>
      <c r="I618" s="4">
        <v>617</v>
      </c>
      <c r="J618" s="4"/>
      <c r="K618" s="4">
        <v>0</v>
      </c>
      <c r="L618" s="4">
        <v>617</v>
      </c>
      <c r="M618" s="4"/>
      <c r="O618" s="4">
        <v>617</v>
      </c>
      <c r="Q618" s="3">
        <v>0</v>
      </c>
      <c r="R618" s="3">
        <v>617</v>
      </c>
      <c r="T618"/>
      <c r="U618" s="127">
        <v>617</v>
      </c>
      <c r="V618"/>
      <c r="W618"/>
      <c r="X618"/>
      <c r="Y618"/>
      <c r="AB618" s="127">
        <v>617</v>
      </c>
    </row>
    <row r="619" spans="1:28" ht="14.4" x14ac:dyDescent="0.3">
      <c r="A619" s="4"/>
      <c r="B619" s="4"/>
      <c r="C619" s="4">
        <v>618</v>
      </c>
      <c r="D619" s="4"/>
      <c r="E619" s="4">
        <v>0</v>
      </c>
      <c r="F619" s="4">
        <v>618</v>
      </c>
      <c r="G619" s="4"/>
      <c r="H619" s="4"/>
      <c r="I619" s="4">
        <v>618</v>
      </c>
      <c r="J619" s="4"/>
      <c r="K619" s="4">
        <v>0</v>
      </c>
      <c r="L619" s="4">
        <v>618</v>
      </c>
      <c r="M619" s="4"/>
      <c r="O619" s="4">
        <v>618</v>
      </c>
      <c r="Q619" s="3">
        <v>0</v>
      </c>
      <c r="R619" s="3">
        <v>618</v>
      </c>
      <c r="T619"/>
      <c r="U619" s="127">
        <v>618</v>
      </c>
      <c r="V619"/>
      <c r="W619"/>
      <c r="X619"/>
      <c r="Y619"/>
      <c r="AB619" s="127">
        <v>618</v>
      </c>
    </row>
    <row r="620" spans="1:28" ht="14.4" x14ac:dyDescent="0.3">
      <c r="A620" s="4"/>
      <c r="B620" s="4"/>
      <c r="C620" s="4">
        <v>619</v>
      </c>
      <c r="D620" s="4"/>
      <c r="E620" s="4">
        <v>0</v>
      </c>
      <c r="F620" s="4">
        <v>619</v>
      </c>
      <c r="G620" s="4"/>
      <c r="H620" s="4"/>
      <c r="I620" s="4">
        <v>619</v>
      </c>
      <c r="J620" s="4"/>
      <c r="K620" s="4">
        <v>0</v>
      </c>
      <c r="L620" s="4">
        <v>619</v>
      </c>
      <c r="M620" s="4"/>
      <c r="O620" s="4">
        <v>619</v>
      </c>
      <c r="Q620" s="3">
        <v>0</v>
      </c>
      <c r="R620" s="3">
        <v>619</v>
      </c>
      <c r="T620"/>
      <c r="U620" s="127">
        <v>619</v>
      </c>
      <c r="V620"/>
      <c r="W620"/>
      <c r="X620"/>
      <c r="Y620"/>
      <c r="AB620" s="127">
        <v>619</v>
      </c>
    </row>
    <row r="621" spans="1:28" ht="14.4" x14ac:dyDescent="0.3">
      <c r="A621" s="4"/>
      <c r="B621" s="4"/>
      <c r="C621" s="4">
        <v>620</v>
      </c>
      <c r="D621" s="4"/>
      <c r="E621" s="4">
        <v>0</v>
      </c>
      <c r="F621" s="4">
        <v>620</v>
      </c>
      <c r="G621" s="4"/>
      <c r="H621" s="4"/>
      <c r="I621" s="4">
        <v>620</v>
      </c>
      <c r="J621" s="4"/>
      <c r="K621" s="4">
        <v>0</v>
      </c>
      <c r="L621" s="4">
        <v>620</v>
      </c>
      <c r="M621" s="4"/>
      <c r="O621" s="4">
        <v>620</v>
      </c>
      <c r="Q621" s="3">
        <v>0</v>
      </c>
      <c r="R621" s="3">
        <v>620</v>
      </c>
      <c r="T621"/>
      <c r="U621" s="127">
        <v>620</v>
      </c>
      <c r="V621"/>
      <c r="W621"/>
      <c r="X621"/>
      <c r="Y621"/>
      <c r="AB621" s="127">
        <v>620</v>
      </c>
    </row>
    <row r="622" spans="1:28" ht="14.4" x14ac:dyDescent="0.3">
      <c r="A622" s="4"/>
      <c r="B622" s="4"/>
      <c r="C622" s="4">
        <v>621</v>
      </c>
      <c r="D622" s="4"/>
      <c r="E622" s="4">
        <v>0</v>
      </c>
      <c r="F622" s="4">
        <v>621</v>
      </c>
      <c r="G622" s="4"/>
      <c r="H622" s="4"/>
      <c r="I622" s="4">
        <v>621</v>
      </c>
      <c r="J622" s="4"/>
      <c r="K622" s="4">
        <v>0</v>
      </c>
      <c r="L622" s="4">
        <v>621</v>
      </c>
      <c r="M622" s="4"/>
      <c r="O622" s="4">
        <v>621</v>
      </c>
      <c r="Q622" s="3">
        <v>0</v>
      </c>
      <c r="R622" s="3">
        <v>621</v>
      </c>
      <c r="T622"/>
      <c r="U622" s="127">
        <v>621</v>
      </c>
      <c r="V622"/>
      <c r="W622"/>
      <c r="X622"/>
      <c r="Y622"/>
      <c r="AB622" s="127">
        <v>621</v>
      </c>
    </row>
    <row r="623" spans="1:28" ht="14.4" x14ac:dyDescent="0.3">
      <c r="A623" s="4"/>
      <c r="B623" s="4"/>
      <c r="C623" s="4">
        <v>622</v>
      </c>
      <c r="D623" s="4"/>
      <c r="E623" s="4">
        <v>0</v>
      </c>
      <c r="F623" s="4">
        <v>622</v>
      </c>
      <c r="G623" s="4"/>
      <c r="H623" s="4"/>
      <c r="I623" s="4">
        <v>622</v>
      </c>
      <c r="J623" s="4"/>
      <c r="K623" s="4">
        <v>0</v>
      </c>
      <c r="L623" s="4">
        <v>622</v>
      </c>
      <c r="M623" s="4"/>
      <c r="O623" s="4">
        <v>622</v>
      </c>
      <c r="Q623" s="3">
        <v>0</v>
      </c>
      <c r="R623" s="3">
        <v>622</v>
      </c>
      <c r="T623"/>
      <c r="U623" s="127">
        <v>622</v>
      </c>
      <c r="V623"/>
      <c r="W623"/>
      <c r="X623"/>
      <c r="Y623"/>
      <c r="AB623" s="127">
        <v>622</v>
      </c>
    </row>
    <row r="624" spans="1:28" ht="14.4" x14ac:dyDescent="0.3">
      <c r="A624" s="4"/>
      <c r="B624" s="4"/>
      <c r="C624" s="4">
        <v>623</v>
      </c>
      <c r="D624" s="4"/>
      <c r="E624" s="4">
        <v>0</v>
      </c>
      <c r="F624" s="4">
        <v>623</v>
      </c>
      <c r="G624" s="4"/>
      <c r="H624" s="4"/>
      <c r="I624" s="4">
        <v>623</v>
      </c>
      <c r="J624" s="4"/>
      <c r="K624" s="4">
        <v>0</v>
      </c>
      <c r="L624" s="4">
        <v>623</v>
      </c>
      <c r="M624" s="4"/>
      <c r="O624" s="4">
        <v>623</v>
      </c>
      <c r="Q624" s="3">
        <v>0</v>
      </c>
      <c r="R624" s="3">
        <v>623</v>
      </c>
      <c r="T624"/>
      <c r="U624" s="127">
        <v>623</v>
      </c>
      <c r="V624"/>
      <c r="W624"/>
      <c r="X624"/>
      <c r="Y624"/>
      <c r="AB624" s="127">
        <v>623</v>
      </c>
    </row>
    <row r="625" spans="1:28" ht="14.4" x14ac:dyDescent="0.3">
      <c r="A625" s="4"/>
      <c r="B625" s="4"/>
      <c r="C625" s="4">
        <v>624</v>
      </c>
      <c r="D625" s="4"/>
      <c r="E625" s="4">
        <v>0</v>
      </c>
      <c r="F625" s="4">
        <v>624</v>
      </c>
      <c r="G625" s="4"/>
      <c r="H625" s="4"/>
      <c r="I625" s="4">
        <v>624</v>
      </c>
      <c r="J625" s="4"/>
      <c r="K625" s="4">
        <v>0</v>
      </c>
      <c r="L625" s="4">
        <v>624</v>
      </c>
      <c r="M625" s="4"/>
      <c r="O625" s="4">
        <v>624</v>
      </c>
      <c r="Q625" s="3">
        <v>0</v>
      </c>
      <c r="R625" s="3">
        <v>624</v>
      </c>
      <c r="T625"/>
      <c r="U625" s="127">
        <v>624</v>
      </c>
      <c r="V625"/>
      <c r="W625"/>
      <c r="X625"/>
      <c r="Y625"/>
      <c r="AB625" s="127">
        <v>624</v>
      </c>
    </row>
    <row r="626" spans="1:28" ht="14.4" x14ac:dyDescent="0.3">
      <c r="A626" s="4"/>
      <c r="B626" s="4"/>
      <c r="C626" s="4">
        <v>625</v>
      </c>
      <c r="D626" s="4"/>
      <c r="E626" s="4">
        <v>0</v>
      </c>
      <c r="F626" s="4">
        <v>625</v>
      </c>
      <c r="G626" s="4"/>
      <c r="H626" s="4"/>
      <c r="I626" s="4">
        <v>625</v>
      </c>
      <c r="J626" s="4"/>
      <c r="K626" s="4">
        <v>0</v>
      </c>
      <c r="L626" s="4">
        <v>625</v>
      </c>
      <c r="M626" s="4"/>
      <c r="O626" s="4">
        <v>625</v>
      </c>
      <c r="Q626" s="3">
        <v>0</v>
      </c>
      <c r="R626" s="3">
        <v>625</v>
      </c>
      <c r="T626"/>
      <c r="U626" s="127">
        <v>625</v>
      </c>
      <c r="V626"/>
      <c r="W626"/>
      <c r="X626"/>
      <c r="Y626"/>
      <c r="AB626" s="127">
        <v>625</v>
      </c>
    </row>
    <row r="627" spans="1:28" ht="14.4" x14ac:dyDescent="0.3">
      <c r="A627" s="4"/>
      <c r="B627" s="4"/>
      <c r="C627" s="4">
        <v>626</v>
      </c>
      <c r="D627" s="4"/>
      <c r="E627" s="4">
        <v>0</v>
      </c>
      <c r="F627" s="4">
        <v>626</v>
      </c>
      <c r="G627" s="4"/>
      <c r="H627" s="4"/>
      <c r="I627" s="4">
        <v>626</v>
      </c>
      <c r="J627" s="4"/>
      <c r="K627" s="4">
        <v>0</v>
      </c>
      <c r="L627" s="4">
        <v>626</v>
      </c>
      <c r="M627" s="4"/>
      <c r="O627" s="4">
        <v>626</v>
      </c>
      <c r="Q627" s="3">
        <v>0</v>
      </c>
      <c r="R627" s="3">
        <v>626</v>
      </c>
      <c r="T627"/>
      <c r="U627" s="127">
        <v>626</v>
      </c>
      <c r="V627"/>
      <c r="W627"/>
      <c r="X627"/>
      <c r="Y627"/>
      <c r="AB627" s="127">
        <v>626</v>
      </c>
    </row>
    <row r="628" spans="1:28" ht="14.4" x14ac:dyDescent="0.3">
      <c r="A628" s="4"/>
      <c r="B628" s="4"/>
      <c r="C628" s="4">
        <v>627</v>
      </c>
      <c r="D628" s="4"/>
      <c r="E628" s="4">
        <v>0</v>
      </c>
      <c r="F628" s="4">
        <v>627</v>
      </c>
      <c r="G628" s="4"/>
      <c r="H628" s="4"/>
      <c r="I628" s="4">
        <v>627</v>
      </c>
      <c r="J628" s="4"/>
      <c r="K628" s="4">
        <v>0</v>
      </c>
      <c r="L628" s="4">
        <v>627</v>
      </c>
      <c r="M628" s="4"/>
      <c r="O628" s="4">
        <v>627</v>
      </c>
      <c r="Q628" s="3">
        <v>0</v>
      </c>
      <c r="R628" s="3">
        <v>627</v>
      </c>
      <c r="T628"/>
      <c r="U628" s="127">
        <v>627</v>
      </c>
      <c r="V628"/>
      <c r="W628"/>
      <c r="X628"/>
      <c r="Y628"/>
      <c r="AB628" s="127">
        <v>627</v>
      </c>
    </row>
    <row r="629" spans="1:28" ht="14.4" x14ac:dyDescent="0.3">
      <c r="A629" s="4"/>
      <c r="B629" s="4"/>
      <c r="C629" s="4">
        <v>628</v>
      </c>
      <c r="D629" s="4"/>
      <c r="E629" s="4">
        <v>0</v>
      </c>
      <c r="F629" s="4">
        <v>628</v>
      </c>
      <c r="G629" s="4"/>
      <c r="H629" s="4"/>
      <c r="I629" s="4">
        <v>628</v>
      </c>
      <c r="J629" s="4"/>
      <c r="K629" s="4">
        <v>0</v>
      </c>
      <c r="L629" s="4">
        <v>628</v>
      </c>
      <c r="M629" s="4"/>
      <c r="O629" s="4">
        <v>628</v>
      </c>
      <c r="Q629" s="3">
        <v>0</v>
      </c>
      <c r="R629" s="3">
        <v>628</v>
      </c>
      <c r="T629"/>
      <c r="U629" s="127">
        <v>628</v>
      </c>
      <c r="V629"/>
      <c r="W629"/>
      <c r="X629"/>
      <c r="Y629"/>
      <c r="AB629" s="127">
        <v>628</v>
      </c>
    </row>
    <row r="630" spans="1:28" ht="14.4" x14ac:dyDescent="0.3">
      <c r="A630" s="4"/>
      <c r="B630" s="4"/>
      <c r="C630" s="4">
        <v>629</v>
      </c>
      <c r="D630" s="4"/>
      <c r="E630" s="4">
        <v>0</v>
      </c>
      <c r="F630" s="4">
        <v>629</v>
      </c>
      <c r="G630" s="4"/>
      <c r="H630" s="4"/>
      <c r="I630" s="4">
        <v>629</v>
      </c>
      <c r="J630" s="4"/>
      <c r="K630" s="4">
        <v>0</v>
      </c>
      <c r="L630" s="4">
        <v>629</v>
      </c>
      <c r="M630" s="4"/>
      <c r="O630" s="4">
        <v>629</v>
      </c>
      <c r="Q630" s="3">
        <v>0</v>
      </c>
      <c r="R630" s="3">
        <v>629</v>
      </c>
      <c r="T630"/>
      <c r="U630" s="127">
        <v>629</v>
      </c>
      <c r="V630"/>
      <c r="W630"/>
      <c r="X630"/>
      <c r="Y630"/>
      <c r="AB630" s="127">
        <v>629</v>
      </c>
    </row>
    <row r="631" spans="1:28" ht="14.4" x14ac:dyDescent="0.3">
      <c r="A631" s="4"/>
      <c r="B631" s="4"/>
      <c r="C631" s="4">
        <v>630</v>
      </c>
      <c r="D631" s="4"/>
      <c r="E631" s="4">
        <v>0</v>
      </c>
      <c r="F631" s="4">
        <v>630</v>
      </c>
      <c r="G631" s="4"/>
      <c r="H631" s="4"/>
      <c r="I631" s="4">
        <v>630</v>
      </c>
      <c r="J631" s="4"/>
      <c r="K631" s="4">
        <v>0</v>
      </c>
      <c r="L631" s="4">
        <v>630</v>
      </c>
      <c r="M631" s="4"/>
      <c r="O631" s="4">
        <v>630</v>
      </c>
      <c r="Q631" s="3">
        <v>0</v>
      </c>
      <c r="R631" s="3">
        <v>630</v>
      </c>
      <c r="T631"/>
      <c r="U631" s="127">
        <v>630</v>
      </c>
      <c r="V631"/>
      <c r="W631"/>
      <c r="X631"/>
      <c r="Y631"/>
      <c r="AB631" s="127">
        <v>630</v>
      </c>
    </row>
    <row r="632" spans="1:28" ht="14.4" x14ac:dyDescent="0.3">
      <c r="A632" s="4"/>
      <c r="B632" s="4"/>
      <c r="C632" s="4">
        <v>631</v>
      </c>
      <c r="D632" s="4"/>
      <c r="E632" s="4">
        <v>0</v>
      </c>
      <c r="F632" s="4">
        <v>631</v>
      </c>
      <c r="G632" s="4"/>
      <c r="H632" s="4"/>
      <c r="I632" s="4">
        <v>631</v>
      </c>
      <c r="J632" s="4"/>
      <c r="K632" s="4">
        <v>0</v>
      </c>
      <c r="L632" s="4">
        <v>631</v>
      </c>
      <c r="M632" s="4"/>
      <c r="O632" s="4">
        <v>631</v>
      </c>
      <c r="Q632" s="3">
        <v>0</v>
      </c>
      <c r="R632" s="3">
        <v>631</v>
      </c>
      <c r="T632"/>
      <c r="U632" s="127">
        <v>631</v>
      </c>
      <c r="V632"/>
      <c r="W632"/>
      <c r="X632"/>
      <c r="Y632"/>
      <c r="AB632" s="127">
        <v>631</v>
      </c>
    </row>
    <row r="633" spans="1:28" ht="14.4" x14ac:dyDescent="0.3">
      <c r="A633" s="4"/>
      <c r="B633" s="4"/>
      <c r="C633" s="4">
        <v>632</v>
      </c>
      <c r="D633" s="4"/>
      <c r="E633" s="4">
        <v>0</v>
      </c>
      <c r="F633" s="4">
        <v>632</v>
      </c>
      <c r="G633" s="4"/>
      <c r="H633" s="4"/>
      <c r="I633" s="4">
        <v>632</v>
      </c>
      <c r="J633" s="4"/>
      <c r="K633" s="4">
        <v>0</v>
      </c>
      <c r="L633" s="4">
        <v>632</v>
      </c>
      <c r="M633" s="4"/>
      <c r="O633" s="4">
        <v>632</v>
      </c>
      <c r="Q633" s="3">
        <v>0</v>
      </c>
      <c r="R633" s="3">
        <v>632</v>
      </c>
      <c r="T633"/>
      <c r="U633" s="127">
        <v>632</v>
      </c>
      <c r="V633"/>
      <c r="W633"/>
      <c r="X633"/>
      <c r="Y633"/>
      <c r="AB633" s="127">
        <v>632</v>
      </c>
    </row>
    <row r="634" spans="1:28" ht="14.4" x14ac:dyDescent="0.3">
      <c r="A634" s="4"/>
      <c r="B634" s="4"/>
      <c r="C634" s="4">
        <v>633</v>
      </c>
      <c r="D634" s="4"/>
      <c r="E634" s="4">
        <v>0</v>
      </c>
      <c r="F634" s="4">
        <v>633</v>
      </c>
      <c r="G634" s="4"/>
      <c r="H634" s="4"/>
      <c r="I634" s="4">
        <v>633</v>
      </c>
      <c r="J634" s="4"/>
      <c r="K634" s="4">
        <v>0</v>
      </c>
      <c r="L634" s="4">
        <v>633</v>
      </c>
      <c r="M634" s="4"/>
      <c r="O634" s="4">
        <v>633</v>
      </c>
      <c r="Q634" s="3">
        <v>0</v>
      </c>
      <c r="R634" s="3">
        <v>633</v>
      </c>
      <c r="T634"/>
      <c r="U634" s="127">
        <v>633</v>
      </c>
      <c r="V634"/>
      <c r="W634"/>
      <c r="X634"/>
      <c r="Y634"/>
      <c r="AB634" s="127">
        <v>633</v>
      </c>
    </row>
    <row r="635" spans="1:28" ht="14.4" x14ac:dyDescent="0.3">
      <c r="A635" s="4"/>
      <c r="B635" s="4"/>
      <c r="C635" s="4">
        <v>634</v>
      </c>
      <c r="D635" s="4"/>
      <c r="E635" s="4">
        <v>0</v>
      </c>
      <c r="F635" s="4">
        <v>634</v>
      </c>
      <c r="G635" s="4"/>
      <c r="H635" s="4"/>
      <c r="I635" s="4">
        <v>634</v>
      </c>
      <c r="J635" s="4"/>
      <c r="K635" s="4">
        <v>0</v>
      </c>
      <c r="L635" s="4">
        <v>634</v>
      </c>
      <c r="M635" s="4"/>
      <c r="O635" s="4">
        <v>634</v>
      </c>
      <c r="Q635" s="3">
        <v>0</v>
      </c>
      <c r="R635" s="3">
        <v>634</v>
      </c>
      <c r="T635"/>
      <c r="U635" s="127">
        <v>634</v>
      </c>
      <c r="V635"/>
      <c r="W635"/>
      <c r="X635"/>
      <c r="Y635"/>
      <c r="AB635" s="127">
        <v>634</v>
      </c>
    </row>
    <row r="636" spans="1:28" ht="14.4" x14ac:dyDescent="0.3">
      <c r="A636" s="4"/>
      <c r="B636" s="4"/>
      <c r="C636" s="4">
        <v>635</v>
      </c>
      <c r="D636" s="4"/>
      <c r="E636" s="4">
        <v>0</v>
      </c>
      <c r="F636" s="4">
        <v>635</v>
      </c>
      <c r="G636" s="4"/>
      <c r="H636" s="4"/>
      <c r="I636" s="4">
        <v>635</v>
      </c>
      <c r="J636" s="4"/>
      <c r="K636" s="4">
        <v>0</v>
      </c>
      <c r="L636" s="4">
        <v>635</v>
      </c>
      <c r="M636" s="4"/>
      <c r="O636" s="4">
        <v>635</v>
      </c>
      <c r="Q636" s="3">
        <v>0</v>
      </c>
      <c r="R636" s="3">
        <v>635</v>
      </c>
      <c r="T636"/>
      <c r="U636" s="127">
        <v>635</v>
      </c>
      <c r="V636"/>
      <c r="W636"/>
      <c r="X636"/>
      <c r="Y636"/>
      <c r="AB636" s="127">
        <v>635</v>
      </c>
    </row>
    <row r="637" spans="1:28" ht="14.4" x14ac:dyDescent="0.3">
      <c r="A637" s="4"/>
      <c r="B637" s="4"/>
      <c r="C637" s="4">
        <v>636</v>
      </c>
      <c r="D637" s="4"/>
      <c r="E637" s="4">
        <v>0</v>
      </c>
      <c r="F637" s="4">
        <v>636</v>
      </c>
      <c r="G637" s="4"/>
      <c r="H637" s="4"/>
      <c r="I637" s="4">
        <v>636</v>
      </c>
      <c r="J637" s="4"/>
      <c r="K637" s="4">
        <v>0</v>
      </c>
      <c r="L637" s="4">
        <v>636</v>
      </c>
      <c r="M637" s="4"/>
      <c r="O637" s="4">
        <v>636</v>
      </c>
      <c r="Q637" s="3">
        <v>0</v>
      </c>
      <c r="R637" s="3">
        <v>636</v>
      </c>
      <c r="T637"/>
      <c r="U637" s="127">
        <v>636</v>
      </c>
      <c r="V637"/>
      <c r="W637"/>
      <c r="X637"/>
      <c r="Y637"/>
      <c r="AB637" s="127">
        <v>636</v>
      </c>
    </row>
    <row r="638" spans="1:28" ht="14.4" x14ac:dyDescent="0.3">
      <c r="A638" s="4"/>
      <c r="B638" s="4"/>
      <c r="C638" s="4">
        <v>637</v>
      </c>
      <c r="D638" s="4"/>
      <c r="E638" s="4">
        <v>0</v>
      </c>
      <c r="F638" s="4">
        <v>637</v>
      </c>
      <c r="G638" s="4"/>
      <c r="H638" s="4"/>
      <c r="I638" s="4">
        <v>637</v>
      </c>
      <c r="J638" s="4"/>
      <c r="K638" s="4">
        <v>0</v>
      </c>
      <c r="L638" s="4">
        <v>637</v>
      </c>
      <c r="M638" s="4"/>
      <c r="O638" s="4">
        <v>637</v>
      </c>
      <c r="Q638" s="3">
        <v>0</v>
      </c>
      <c r="R638" s="3">
        <v>637</v>
      </c>
      <c r="T638"/>
      <c r="U638" s="127">
        <v>637</v>
      </c>
      <c r="V638"/>
      <c r="W638"/>
      <c r="X638"/>
      <c r="Y638"/>
      <c r="AB638" s="127">
        <v>637</v>
      </c>
    </row>
    <row r="639" spans="1:28" ht="14.4" x14ac:dyDescent="0.3">
      <c r="A639" s="4"/>
      <c r="B639" s="4"/>
      <c r="C639" s="4">
        <v>638</v>
      </c>
      <c r="D639" s="4"/>
      <c r="E639" s="4">
        <v>0</v>
      </c>
      <c r="F639" s="4">
        <v>638</v>
      </c>
      <c r="G639" s="4"/>
      <c r="H639" s="4"/>
      <c r="I639" s="4">
        <v>638</v>
      </c>
      <c r="J639" s="4"/>
      <c r="K639" s="4">
        <v>0</v>
      </c>
      <c r="L639" s="4">
        <v>638</v>
      </c>
      <c r="M639" s="4"/>
      <c r="O639" s="4">
        <v>638</v>
      </c>
      <c r="Q639" s="3">
        <v>0</v>
      </c>
      <c r="R639" s="3">
        <v>638</v>
      </c>
      <c r="T639"/>
      <c r="U639" s="127">
        <v>638</v>
      </c>
      <c r="V639"/>
      <c r="W639"/>
      <c r="X639"/>
      <c r="Y639"/>
      <c r="AB639" s="127">
        <v>638</v>
      </c>
    </row>
    <row r="640" spans="1:28" ht="14.4" x14ac:dyDescent="0.3">
      <c r="A640" s="4"/>
      <c r="B640" s="4"/>
      <c r="C640" s="4">
        <v>639</v>
      </c>
      <c r="D640" s="4"/>
      <c r="E640" s="4">
        <v>0</v>
      </c>
      <c r="F640" s="4">
        <v>639</v>
      </c>
      <c r="G640" s="4"/>
      <c r="H640" s="4"/>
      <c r="I640" s="4">
        <v>639</v>
      </c>
      <c r="J640" s="4"/>
      <c r="K640" s="4">
        <v>0</v>
      </c>
      <c r="L640" s="4">
        <v>639</v>
      </c>
      <c r="M640" s="4"/>
      <c r="O640" s="4">
        <v>639</v>
      </c>
      <c r="Q640" s="3">
        <v>0</v>
      </c>
      <c r="R640" s="3">
        <v>639</v>
      </c>
      <c r="T640"/>
      <c r="U640" s="127">
        <v>639</v>
      </c>
      <c r="V640"/>
      <c r="W640"/>
      <c r="X640"/>
      <c r="Y640"/>
      <c r="AB640" s="127">
        <v>639</v>
      </c>
    </row>
    <row r="641" spans="1:28" ht="14.4" x14ac:dyDescent="0.3">
      <c r="A641" s="4"/>
      <c r="B641" s="4"/>
      <c r="C641" s="4">
        <v>640</v>
      </c>
      <c r="D641" s="4"/>
      <c r="E641" s="4">
        <v>0</v>
      </c>
      <c r="F641" s="4">
        <v>640</v>
      </c>
      <c r="G641" s="4"/>
      <c r="H641" s="4"/>
      <c r="I641" s="4">
        <v>640</v>
      </c>
      <c r="J641" s="4"/>
      <c r="K641" s="4">
        <v>0</v>
      </c>
      <c r="L641" s="4">
        <v>640</v>
      </c>
      <c r="M641" s="4"/>
      <c r="O641" s="4">
        <v>640</v>
      </c>
      <c r="Q641" s="3">
        <v>0</v>
      </c>
      <c r="R641" s="3">
        <v>640</v>
      </c>
      <c r="T641"/>
      <c r="U641" s="127">
        <v>640</v>
      </c>
      <c r="V641"/>
      <c r="W641"/>
      <c r="X641"/>
      <c r="Y641"/>
      <c r="AB641" s="127">
        <v>640</v>
      </c>
    </row>
    <row r="642" spans="1:28" ht="14.4" x14ac:dyDescent="0.3">
      <c r="A642" s="4"/>
      <c r="B642" s="4"/>
      <c r="C642" s="4">
        <v>641</v>
      </c>
      <c r="D642" s="4"/>
      <c r="E642" s="4">
        <v>0</v>
      </c>
      <c r="F642" s="4">
        <v>641</v>
      </c>
      <c r="G642" s="4"/>
      <c r="H642" s="4"/>
      <c r="I642" s="4">
        <v>641</v>
      </c>
      <c r="J642" s="4"/>
      <c r="K642" s="4">
        <v>0</v>
      </c>
      <c r="L642" s="4">
        <v>641</v>
      </c>
      <c r="M642" s="4"/>
      <c r="O642" s="4">
        <v>641</v>
      </c>
      <c r="Q642" s="3">
        <v>0</v>
      </c>
      <c r="R642" s="3">
        <v>641</v>
      </c>
      <c r="T642"/>
      <c r="U642" s="127">
        <v>641</v>
      </c>
      <c r="V642"/>
      <c r="W642"/>
      <c r="X642"/>
      <c r="Y642"/>
      <c r="AB642" s="127">
        <v>641</v>
      </c>
    </row>
    <row r="643" spans="1:28" ht="14.4" x14ac:dyDescent="0.3">
      <c r="A643" s="4"/>
      <c r="B643" s="4"/>
      <c r="C643" s="4">
        <v>642</v>
      </c>
      <c r="D643" s="4"/>
      <c r="E643" s="4">
        <v>0</v>
      </c>
      <c r="F643" s="4">
        <v>642</v>
      </c>
      <c r="G643" s="4"/>
      <c r="H643" s="4"/>
      <c r="I643" s="4">
        <v>642</v>
      </c>
      <c r="J643" s="4"/>
      <c r="K643" s="4">
        <v>0</v>
      </c>
      <c r="L643" s="4">
        <v>642</v>
      </c>
      <c r="M643" s="4"/>
      <c r="O643" s="4">
        <v>642</v>
      </c>
      <c r="Q643" s="3">
        <v>0</v>
      </c>
      <c r="R643" s="3">
        <v>642</v>
      </c>
      <c r="T643"/>
      <c r="U643" s="127">
        <v>642</v>
      </c>
      <c r="V643"/>
      <c r="W643"/>
      <c r="X643"/>
      <c r="Y643"/>
      <c r="AB643" s="127">
        <v>642</v>
      </c>
    </row>
    <row r="644" spans="1:28" ht="14.4" x14ac:dyDescent="0.3">
      <c r="A644" s="4"/>
      <c r="B644" s="4"/>
      <c r="C644" s="4">
        <v>643</v>
      </c>
      <c r="D644" s="4"/>
      <c r="E644" s="4">
        <v>0</v>
      </c>
      <c r="F644" s="4">
        <v>643</v>
      </c>
      <c r="G644" s="4"/>
      <c r="H644" s="4"/>
      <c r="I644" s="4">
        <v>643</v>
      </c>
      <c r="J644" s="4"/>
      <c r="K644" s="4">
        <v>0</v>
      </c>
      <c r="L644" s="4">
        <v>643</v>
      </c>
      <c r="M644" s="4"/>
      <c r="O644" s="4">
        <v>643</v>
      </c>
      <c r="Q644" s="3">
        <v>0</v>
      </c>
      <c r="R644" s="3">
        <v>643</v>
      </c>
      <c r="T644"/>
      <c r="U644" s="127">
        <v>643</v>
      </c>
      <c r="V644"/>
      <c r="W644"/>
      <c r="X644"/>
      <c r="Y644"/>
      <c r="AB644" s="127">
        <v>643</v>
      </c>
    </row>
    <row r="645" spans="1:28" ht="14.4" x14ac:dyDescent="0.3">
      <c r="A645" s="4"/>
      <c r="B645" s="4"/>
      <c r="C645" s="4">
        <v>644</v>
      </c>
      <c r="D645" s="4"/>
      <c r="E645" s="4">
        <v>0</v>
      </c>
      <c r="F645" s="4">
        <v>644</v>
      </c>
      <c r="G645" s="4"/>
      <c r="H645" s="4"/>
      <c r="I645" s="4">
        <v>644</v>
      </c>
      <c r="J645" s="4"/>
      <c r="K645" s="4">
        <v>0</v>
      </c>
      <c r="L645" s="4">
        <v>644</v>
      </c>
      <c r="M645" s="4"/>
      <c r="O645" s="4">
        <v>644</v>
      </c>
      <c r="Q645" s="3">
        <v>0</v>
      </c>
      <c r="R645" s="3">
        <v>644</v>
      </c>
      <c r="T645"/>
      <c r="U645" s="127">
        <v>644</v>
      </c>
      <c r="V645"/>
      <c r="W645"/>
      <c r="X645"/>
      <c r="Y645"/>
      <c r="AB645" s="127">
        <v>644</v>
      </c>
    </row>
    <row r="646" spans="1:28" ht="14.4" x14ac:dyDescent="0.3">
      <c r="A646" s="4"/>
      <c r="B646" s="4"/>
      <c r="C646" s="4">
        <v>645</v>
      </c>
      <c r="D646" s="4"/>
      <c r="E646" s="4">
        <v>0</v>
      </c>
      <c r="F646" s="4">
        <v>645</v>
      </c>
      <c r="G646" s="4"/>
      <c r="H646" s="4"/>
      <c r="I646" s="4">
        <v>645</v>
      </c>
      <c r="J646" s="4"/>
      <c r="K646" s="4">
        <v>0</v>
      </c>
      <c r="L646" s="4">
        <v>645</v>
      </c>
      <c r="M646" s="4"/>
      <c r="O646" s="4">
        <v>645</v>
      </c>
      <c r="Q646" s="3">
        <v>0</v>
      </c>
      <c r="R646" s="3">
        <v>645</v>
      </c>
      <c r="T646"/>
      <c r="U646" s="127">
        <v>645</v>
      </c>
      <c r="V646"/>
      <c r="W646"/>
      <c r="X646"/>
      <c r="Y646"/>
      <c r="AB646" s="127">
        <v>645</v>
      </c>
    </row>
    <row r="647" spans="1:28" ht="14.4" x14ac:dyDescent="0.3">
      <c r="A647" s="4"/>
      <c r="B647" s="4"/>
      <c r="C647" s="4">
        <v>646</v>
      </c>
      <c r="D647" s="4"/>
      <c r="E647" s="4">
        <v>0</v>
      </c>
      <c r="F647" s="4">
        <v>646</v>
      </c>
      <c r="G647" s="4"/>
      <c r="H647" s="4"/>
      <c r="I647" s="4">
        <v>646</v>
      </c>
      <c r="J647" s="4"/>
      <c r="K647" s="4">
        <v>0</v>
      </c>
      <c r="L647" s="4">
        <v>646</v>
      </c>
      <c r="M647" s="4"/>
      <c r="O647" s="4">
        <v>646</v>
      </c>
      <c r="Q647" s="3">
        <v>0</v>
      </c>
      <c r="R647" s="3">
        <v>646</v>
      </c>
      <c r="T647"/>
      <c r="U647" s="127">
        <v>646</v>
      </c>
      <c r="V647"/>
      <c r="W647"/>
      <c r="X647"/>
      <c r="Y647"/>
      <c r="AB647" s="127">
        <v>646</v>
      </c>
    </row>
    <row r="648" spans="1:28" ht="14.4" x14ac:dyDescent="0.3">
      <c r="A648" s="4"/>
      <c r="B648" s="4"/>
      <c r="C648" s="4">
        <v>647</v>
      </c>
      <c r="D648" s="4"/>
      <c r="E648" s="4">
        <v>0</v>
      </c>
      <c r="F648" s="4">
        <v>647</v>
      </c>
      <c r="G648" s="4"/>
      <c r="H648" s="4"/>
      <c r="I648" s="4">
        <v>647</v>
      </c>
      <c r="J648" s="4"/>
      <c r="K648" s="4">
        <v>0</v>
      </c>
      <c r="L648" s="4">
        <v>647</v>
      </c>
      <c r="M648" s="4"/>
      <c r="O648" s="4">
        <v>647</v>
      </c>
      <c r="Q648" s="3">
        <v>0</v>
      </c>
      <c r="R648" s="3">
        <v>647</v>
      </c>
      <c r="T648"/>
      <c r="U648" s="127">
        <v>647</v>
      </c>
      <c r="V648"/>
      <c r="W648"/>
      <c r="X648"/>
      <c r="Y648"/>
      <c r="AB648" s="127">
        <v>647</v>
      </c>
    </row>
    <row r="649" spans="1:28" ht="14.4" x14ac:dyDescent="0.3">
      <c r="A649" s="4"/>
      <c r="B649" s="4"/>
      <c r="C649" s="4">
        <v>648</v>
      </c>
      <c r="D649" s="4"/>
      <c r="E649" s="4">
        <v>0</v>
      </c>
      <c r="F649" s="4">
        <v>648</v>
      </c>
      <c r="G649" s="4"/>
      <c r="H649" s="4"/>
      <c r="I649" s="4">
        <v>648</v>
      </c>
      <c r="J649" s="4"/>
      <c r="K649" s="4">
        <v>0</v>
      </c>
      <c r="L649" s="4">
        <v>648</v>
      </c>
      <c r="M649" s="4"/>
      <c r="O649" s="4">
        <v>648</v>
      </c>
      <c r="Q649" s="3">
        <v>0</v>
      </c>
      <c r="R649" s="3">
        <v>648</v>
      </c>
      <c r="T649"/>
      <c r="U649" s="127">
        <v>648</v>
      </c>
      <c r="V649"/>
      <c r="W649"/>
      <c r="X649"/>
      <c r="Y649"/>
      <c r="AB649" s="127">
        <v>648</v>
      </c>
    </row>
    <row r="650" spans="1:28" ht="14.4" x14ac:dyDescent="0.3">
      <c r="A650" s="4"/>
      <c r="B650" s="4"/>
      <c r="C650" s="4">
        <v>649</v>
      </c>
      <c r="D650" s="4"/>
      <c r="E650" s="4">
        <v>0</v>
      </c>
      <c r="F650" s="4">
        <v>649</v>
      </c>
      <c r="G650" s="4"/>
      <c r="H650" s="4"/>
      <c r="I650" s="4">
        <v>649</v>
      </c>
      <c r="J650" s="4"/>
      <c r="K650" s="4">
        <v>0</v>
      </c>
      <c r="L650" s="4">
        <v>649</v>
      </c>
      <c r="M650" s="4"/>
      <c r="O650" s="4">
        <v>649</v>
      </c>
      <c r="Q650" s="3">
        <v>0</v>
      </c>
      <c r="R650" s="3">
        <v>649</v>
      </c>
      <c r="T650"/>
      <c r="U650" s="127">
        <v>649</v>
      </c>
      <c r="V650"/>
      <c r="W650"/>
      <c r="X650"/>
      <c r="Y650"/>
      <c r="AB650" s="127">
        <v>649</v>
      </c>
    </row>
    <row r="651" spans="1:28" ht="14.4" x14ac:dyDescent="0.3">
      <c r="A651" s="4"/>
      <c r="B651" s="4"/>
      <c r="C651" s="4">
        <v>650</v>
      </c>
      <c r="D651" s="4"/>
      <c r="E651" s="4">
        <v>0</v>
      </c>
      <c r="F651" s="4">
        <v>650</v>
      </c>
      <c r="G651" s="4"/>
      <c r="H651" s="4"/>
      <c r="I651" s="4">
        <v>650</v>
      </c>
      <c r="J651" s="4"/>
      <c r="K651" s="4">
        <v>0</v>
      </c>
      <c r="L651" s="4">
        <v>650</v>
      </c>
      <c r="M651" s="4"/>
      <c r="O651" s="4">
        <v>650</v>
      </c>
      <c r="Q651" s="3">
        <v>0</v>
      </c>
      <c r="R651" s="3">
        <v>650</v>
      </c>
      <c r="T651"/>
      <c r="U651" s="127">
        <v>650</v>
      </c>
      <c r="V651"/>
      <c r="W651"/>
      <c r="X651"/>
      <c r="Y651"/>
      <c r="AB651" s="127">
        <v>650</v>
      </c>
    </row>
    <row r="652" spans="1:28" ht="14.4" x14ac:dyDescent="0.3">
      <c r="A652" s="4"/>
      <c r="B652" s="4"/>
      <c r="C652" s="4">
        <v>651</v>
      </c>
      <c r="D652" s="4"/>
      <c r="E652" s="4">
        <v>0</v>
      </c>
      <c r="F652" s="4">
        <v>651</v>
      </c>
      <c r="G652" s="4"/>
      <c r="H652" s="4"/>
      <c r="I652" s="4">
        <v>651</v>
      </c>
      <c r="J652" s="4"/>
      <c r="K652" s="4">
        <v>0</v>
      </c>
      <c r="L652" s="4">
        <v>651</v>
      </c>
      <c r="M652" s="4"/>
      <c r="O652" s="4">
        <v>651</v>
      </c>
      <c r="Q652" s="3">
        <v>0</v>
      </c>
      <c r="R652" s="3">
        <v>651</v>
      </c>
      <c r="T652"/>
      <c r="U652" s="127">
        <v>651</v>
      </c>
      <c r="V652"/>
      <c r="W652"/>
      <c r="X652"/>
      <c r="Y652"/>
      <c r="AB652" s="127">
        <v>651</v>
      </c>
    </row>
    <row r="653" spans="1:28" ht="14.4" x14ac:dyDescent="0.3">
      <c r="A653" s="4"/>
      <c r="B653" s="4"/>
      <c r="C653" s="4">
        <v>652</v>
      </c>
      <c r="D653" s="4"/>
      <c r="E653" s="4">
        <v>0</v>
      </c>
      <c r="F653" s="4">
        <v>652</v>
      </c>
      <c r="G653" s="4"/>
      <c r="H653" s="4"/>
      <c r="I653" s="4">
        <v>652</v>
      </c>
      <c r="J653" s="4"/>
      <c r="K653" s="4">
        <v>0</v>
      </c>
      <c r="L653" s="4">
        <v>652</v>
      </c>
      <c r="M653" s="4"/>
      <c r="O653" s="4">
        <v>652</v>
      </c>
      <c r="Q653" s="3">
        <v>0</v>
      </c>
      <c r="R653" s="3">
        <v>652</v>
      </c>
      <c r="T653"/>
      <c r="U653" s="127">
        <v>652</v>
      </c>
      <c r="V653"/>
      <c r="W653"/>
      <c r="X653"/>
      <c r="Y653"/>
      <c r="AB653" s="127">
        <v>652</v>
      </c>
    </row>
    <row r="654" spans="1:28" ht="14.4" x14ac:dyDescent="0.3">
      <c r="A654" s="4"/>
      <c r="B654" s="4"/>
      <c r="C654" s="4">
        <v>653</v>
      </c>
      <c r="D654" s="4"/>
      <c r="E654" s="4">
        <v>0</v>
      </c>
      <c r="F654" s="4">
        <v>653</v>
      </c>
      <c r="G654" s="4"/>
      <c r="H654" s="4"/>
      <c r="I654" s="4">
        <v>653</v>
      </c>
      <c r="J654" s="4"/>
      <c r="K654" s="4">
        <v>0</v>
      </c>
      <c r="L654" s="4">
        <v>653</v>
      </c>
      <c r="M654" s="4"/>
      <c r="O654" s="4">
        <v>653</v>
      </c>
      <c r="Q654" s="3">
        <v>0</v>
      </c>
      <c r="R654" s="3">
        <v>653</v>
      </c>
      <c r="T654"/>
      <c r="U654" s="127">
        <v>653</v>
      </c>
      <c r="V654"/>
      <c r="W654"/>
      <c r="X654"/>
      <c r="Y654"/>
      <c r="AB654" s="127">
        <v>653</v>
      </c>
    </row>
    <row r="655" spans="1:28" ht="14.4" x14ac:dyDescent="0.3">
      <c r="A655" s="4"/>
      <c r="B655" s="4"/>
      <c r="C655" s="4">
        <v>654</v>
      </c>
      <c r="D655" s="4"/>
      <c r="E655" s="4">
        <v>0</v>
      </c>
      <c r="F655" s="4">
        <v>654</v>
      </c>
      <c r="G655" s="4"/>
      <c r="H655" s="4"/>
      <c r="I655" s="4">
        <v>654</v>
      </c>
      <c r="J655" s="4"/>
      <c r="K655" s="4">
        <v>0</v>
      </c>
      <c r="L655" s="4">
        <v>654</v>
      </c>
      <c r="M655" s="4"/>
      <c r="O655" s="4">
        <v>654</v>
      </c>
      <c r="Q655" s="3">
        <v>0</v>
      </c>
      <c r="R655" s="3">
        <v>654</v>
      </c>
      <c r="T655"/>
      <c r="U655" s="127">
        <v>654</v>
      </c>
      <c r="V655"/>
      <c r="W655"/>
      <c r="X655"/>
      <c r="Y655"/>
      <c r="AB655" s="127">
        <v>654</v>
      </c>
    </row>
    <row r="656" spans="1:28" ht="14.4" x14ac:dyDescent="0.3">
      <c r="A656" s="4"/>
      <c r="B656" s="4"/>
      <c r="C656" s="4">
        <v>655</v>
      </c>
      <c r="D656" s="4"/>
      <c r="E656" s="4">
        <v>0</v>
      </c>
      <c r="F656" s="4">
        <v>655</v>
      </c>
      <c r="G656" s="4"/>
      <c r="H656" s="4"/>
      <c r="I656" s="4">
        <v>655</v>
      </c>
      <c r="J656" s="4"/>
      <c r="K656" s="4">
        <v>0</v>
      </c>
      <c r="L656" s="4">
        <v>655</v>
      </c>
      <c r="M656" s="4"/>
      <c r="O656" s="4">
        <v>655</v>
      </c>
      <c r="Q656" s="3">
        <v>0</v>
      </c>
      <c r="R656" s="3">
        <v>655</v>
      </c>
      <c r="T656"/>
      <c r="U656" s="127">
        <v>655</v>
      </c>
      <c r="V656"/>
      <c r="W656"/>
      <c r="X656"/>
      <c r="Y656"/>
      <c r="AB656" s="127">
        <v>655</v>
      </c>
    </row>
    <row r="657" spans="1:28" ht="14.4" x14ac:dyDescent="0.3">
      <c r="A657" s="4"/>
      <c r="B657" s="4"/>
      <c r="C657" s="4">
        <v>656</v>
      </c>
      <c r="D657" s="4"/>
      <c r="E657" s="4">
        <v>0</v>
      </c>
      <c r="F657" s="4">
        <v>656</v>
      </c>
      <c r="G657" s="4"/>
      <c r="H657" s="4"/>
      <c r="I657" s="4">
        <v>656</v>
      </c>
      <c r="J657" s="4"/>
      <c r="K657" s="4">
        <v>0</v>
      </c>
      <c r="L657" s="4">
        <v>656</v>
      </c>
      <c r="M657" s="4"/>
      <c r="O657" s="4">
        <v>656</v>
      </c>
      <c r="Q657" s="3">
        <v>0</v>
      </c>
      <c r="R657" s="3">
        <v>656</v>
      </c>
      <c r="T657"/>
      <c r="U657" s="127">
        <v>656</v>
      </c>
      <c r="V657"/>
      <c r="W657"/>
      <c r="X657"/>
      <c r="Y657"/>
      <c r="AB657" s="127">
        <v>656</v>
      </c>
    </row>
    <row r="658" spans="1:28" ht="14.4" x14ac:dyDescent="0.3">
      <c r="A658" s="4"/>
      <c r="B658" s="4"/>
      <c r="C658" s="4">
        <v>657</v>
      </c>
      <c r="D658" s="4"/>
      <c r="E658" s="4">
        <v>0</v>
      </c>
      <c r="F658" s="4">
        <v>657</v>
      </c>
      <c r="G658" s="4"/>
      <c r="H658" s="4"/>
      <c r="I658" s="4">
        <v>657</v>
      </c>
      <c r="J658" s="4"/>
      <c r="K658" s="4">
        <v>0</v>
      </c>
      <c r="L658" s="4">
        <v>657</v>
      </c>
      <c r="M658" s="4"/>
      <c r="O658" s="4">
        <v>657</v>
      </c>
      <c r="Q658" s="3">
        <v>0</v>
      </c>
      <c r="R658" s="3">
        <v>657</v>
      </c>
      <c r="T658"/>
      <c r="U658" s="127">
        <v>657</v>
      </c>
      <c r="V658"/>
      <c r="W658"/>
      <c r="X658"/>
      <c r="Y658"/>
      <c r="AB658" s="127">
        <v>657</v>
      </c>
    </row>
    <row r="659" spans="1:28" ht="14.4" x14ac:dyDescent="0.3">
      <c r="A659" s="4"/>
      <c r="B659" s="4"/>
      <c r="C659" s="4">
        <v>658</v>
      </c>
      <c r="D659" s="4"/>
      <c r="E659" s="4">
        <v>0</v>
      </c>
      <c r="F659" s="4">
        <v>658</v>
      </c>
      <c r="G659" s="4"/>
      <c r="H659" s="4"/>
      <c r="I659" s="4">
        <v>658</v>
      </c>
      <c r="J659" s="4"/>
      <c r="K659" s="4">
        <v>0</v>
      </c>
      <c r="L659" s="4">
        <v>658</v>
      </c>
      <c r="M659" s="4"/>
      <c r="O659" s="4">
        <v>658</v>
      </c>
      <c r="Q659" s="3">
        <v>0</v>
      </c>
      <c r="R659" s="3">
        <v>658</v>
      </c>
      <c r="T659"/>
      <c r="U659" s="127">
        <v>658</v>
      </c>
      <c r="V659"/>
      <c r="W659"/>
      <c r="X659"/>
      <c r="Y659"/>
      <c r="AB659" s="127">
        <v>658</v>
      </c>
    </row>
    <row r="660" spans="1:28" ht="14.4" x14ac:dyDescent="0.3">
      <c r="A660" s="4"/>
      <c r="B660" s="4"/>
      <c r="C660" s="4">
        <v>659</v>
      </c>
      <c r="D660" s="4"/>
      <c r="E660" s="4">
        <v>0</v>
      </c>
      <c r="F660" s="4">
        <v>659</v>
      </c>
      <c r="G660" s="4"/>
      <c r="H660" s="4"/>
      <c r="I660" s="4">
        <v>659</v>
      </c>
      <c r="J660" s="4"/>
      <c r="K660" s="4">
        <v>0</v>
      </c>
      <c r="L660" s="4">
        <v>659</v>
      </c>
      <c r="M660" s="4"/>
      <c r="O660" s="4">
        <v>659</v>
      </c>
      <c r="Q660" s="3">
        <v>0</v>
      </c>
      <c r="R660" s="3">
        <v>659</v>
      </c>
      <c r="T660"/>
      <c r="U660" s="127">
        <v>659</v>
      </c>
      <c r="V660"/>
      <c r="W660"/>
      <c r="X660"/>
      <c r="Y660"/>
      <c r="AB660" s="127">
        <v>659</v>
      </c>
    </row>
    <row r="661" spans="1:28" ht="14.4" x14ac:dyDescent="0.3">
      <c r="A661" s="4"/>
      <c r="B661" s="4"/>
      <c r="C661" s="4">
        <v>660</v>
      </c>
      <c r="D661" s="4"/>
      <c r="E661" s="4">
        <v>0</v>
      </c>
      <c r="F661" s="4">
        <v>660</v>
      </c>
      <c r="G661" s="4"/>
      <c r="H661" s="4"/>
      <c r="I661" s="4">
        <v>660</v>
      </c>
      <c r="J661" s="4"/>
      <c r="K661" s="4">
        <v>0</v>
      </c>
      <c r="L661" s="4">
        <v>660</v>
      </c>
      <c r="M661" s="4"/>
      <c r="O661" s="4">
        <v>660</v>
      </c>
      <c r="Q661" s="3">
        <v>0</v>
      </c>
      <c r="R661" s="3">
        <v>660</v>
      </c>
      <c r="T661"/>
      <c r="U661" s="127">
        <v>660</v>
      </c>
      <c r="V661"/>
      <c r="W661"/>
      <c r="X661"/>
      <c r="Y661"/>
      <c r="AB661" s="127">
        <v>660</v>
      </c>
    </row>
    <row r="662" spans="1:28" ht="14.4" x14ac:dyDescent="0.3">
      <c r="A662" s="4"/>
      <c r="B662" s="4"/>
      <c r="C662" s="4">
        <v>661</v>
      </c>
      <c r="D662" s="4"/>
      <c r="E662" s="4">
        <v>0</v>
      </c>
      <c r="F662" s="4">
        <v>661</v>
      </c>
      <c r="G662" s="4"/>
      <c r="H662" s="4"/>
      <c r="I662" s="4">
        <v>661</v>
      </c>
      <c r="J662" s="4"/>
      <c r="K662" s="4">
        <v>0</v>
      </c>
      <c r="L662" s="4">
        <v>661</v>
      </c>
      <c r="M662" s="4"/>
      <c r="O662" s="4">
        <v>661</v>
      </c>
      <c r="Q662" s="3">
        <v>0</v>
      </c>
      <c r="R662" s="3">
        <v>661</v>
      </c>
      <c r="T662"/>
      <c r="U662" s="127">
        <v>661</v>
      </c>
      <c r="V662"/>
      <c r="W662"/>
      <c r="X662"/>
      <c r="Y662"/>
      <c r="AB662" s="127">
        <v>661</v>
      </c>
    </row>
    <row r="663" spans="1:28" ht="14.4" x14ac:dyDescent="0.3">
      <c r="A663" s="4"/>
      <c r="B663" s="4"/>
      <c r="C663" s="4">
        <v>662</v>
      </c>
      <c r="D663" s="4"/>
      <c r="E663" s="4">
        <v>0</v>
      </c>
      <c r="F663" s="4">
        <v>662</v>
      </c>
      <c r="G663" s="4"/>
      <c r="H663" s="4"/>
      <c r="I663" s="4">
        <v>662</v>
      </c>
      <c r="J663" s="4"/>
      <c r="K663" s="4">
        <v>0</v>
      </c>
      <c r="L663" s="4">
        <v>662</v>
      </c>
      <c r="M663" s="4"/>
      <c r="O663" s="4">
        <v>662</v>
      </c>
      <c r="Q663" s="3">
        <v>0</v>
      </c>
      <c r="R663" s="3">
        <v>662</v>
      </c>
      <c r="T663"/>
      <c r="U663" s="127">
        <v>662</v>
      </c>
      <c r="V663"/>
      <c r="W663"/>
      <c r="X663"/>
      <c r="Y663"/>
      <c r="AB663" s="127">
        <v>662</v>
      </c>
    </row>
    <row r="664" spans="1:28" ht="14.4" x14ac:dyDescent="0.3">
      <c r="A664" s="4"/>
      <c r="B664" s="4"/>
      <c r="C664" s="4">
        <v>663</v>
      </c>
      <c r="D664" s="4"/>
      <c r="E664" s="4">
        <v>0</v>
      </c>
      <c r="F664" s="4">
        <v>663</v>
      </c>
      <c r="G664" s="4"/>
      <c r="H664" s="4"/>
      <c r="I664" s="4">
        <v>663</v>
      </c>
      <c r="J664" s="4"/>
      <c r="K664" s="4">
        <v>0</v>
      </c>
      <c r="L664" s="4">
        <v>663</v>
      </c>
      <c r="M664" s="4"/>
      <c r="O664" s="4">
        <v>663</v>
      </c>
      <c r="Q664" s="3">
        <v>0</v>
      </c>
      <c r="R664" s="3">
        <v>663</v>
      </c>
      <c r="T664"/>
      <c r="U664" s="127">
        <v>663</v>
      </c>
      <c r="V664"/>
      <c r="W664"/>
      <c r="X664"/>
      <c r="Y664"/>
      <c r="AB664" s="127">
        <v>663</v>
      </c>
    </row>
    <row r="665" spans="1:28" ht="14.4" x14ac:dyDescent="0.3">
      <c r="A665" s="4"/>
      <c r="B665" s="4"/>
      <c r="C665" s="4">
        <v>664</v>
      </c>
      <c r="D665" s="4"/>
      <c r="E665" s="4">
        <v>0</v>
      </c>
      <c r="F665" s="4">
        <v>664</v>
      </c>
      <c r="G665" s="4"/>
      <c r="H665" s="4"/>
      <c r="I665" s="4">
        <v>664</v>
      </c>
      <c r="J665" s="4"/>
      <c r="K665" s="4">
        <v>0</v>
      </c>
      <c r="L665" s="4">
        <v>664</v>
      </c>
      <c r="M665" s="4"/>
      <c r="O665" s="4">
        <v>664</v>
      </c>
      <c r="Q665" s="3">
        <v>0</v>
      </c>
      <c r="R665" s="3">
        <v>664</v>
      </c>
      <c r="T665"/>
      <c r="U665" s="127">
        <v>664</v>
      </c>
      <c r="V665"/>
      <c r="W665"/>
      <c r="X665"/>
      <c r="Y665"/>
      <c r="AB665" s="127">
        <v>664</v>
      </c>
    </row>
    <row r="666" spans="1:28" ht="14.4" x14ac:dyDescent="0.3">
      <c r="A666" s="4"/>
      <c r="B666" s="4"/>
      <c r="C666" s="4">
        <v>665</v>
      </c>
      <c r="D666" s="4"/>
      <c r="E666" s="4">
        <v>0</v>
      </c>
      <c r="F666" s="4">
        <v>665</v>
      </c>
      <c r="G666" s="4"/>
      <c r="H666" s="4"/>
      <c r="I666" s="4">
        <v>665</v>
      </c>
      <c r="J666" s="4"/>
      <c r="K666" s="4">
        <v>0</v>
      </c>
      <c r="L666" s="4">
        <v>665</v>
      </c>
      <c r="M666" s="4"/>
      <c r="O666" s="4">
        <v>665</v>
      </c>
      <c r="Q666" s="3">
        <v>0</v>
      </c>
      <c r="R666" s="3">
        <v>665</v>
      </c>
      <c r="T666"/>
      <c r="U666" s="127">
        <v>665</v>
      </c>
      <c r="V666"/>
      <c r="W666"/>
      <c r="X666"/>
      <c r="Y666"/>
      <c r="AB666" s="127">
        <v>665</v>
      </c>
    </row>
    <row r="667" spans="1:28" ht="14.4" x14ac:dyDescent="0.3">
      <c r="A667" s="4"/>
      <c r="B667" s="4"/>
      <c r="C667" s="4">
        <v>666</v>
      </c>
      <c r="D667" s="4"/>
      <c r="E667" s="4">
        <v>0</v>
      </c>
      <c r="F667" s="4">
        <v>666</v>
      </c>
      <c r="G667" s="4"/>
      <c r="H667" s="4"/>
      <c r="I667" s="4">
        <v>666</v>
      </c>
      <c r="J667" s="4"/>
      <c r="K667" s="4">
        <v>0</v>
      </c>
      <c r="L667" s="4">
        <v>666</v>
      </c>
      <c r="M667" s="4"/>
      <c r="O667" s="4">
        <v>666</v>
      </c>
      <c r="Q667" s="3">
        <v>0</v>
      </c>
      <c r="R667" s="3">
        <v>666</v>
      </c>
      <c r="T667"/>
      <c r="U667" s="127">
        <v>666</v>
      </c>
      <c r="V667"/>
      <c r="W667"/>
      <c r="X667"/>
      <c r="Y667"/>
      <c r="AB667" s="127">
        <v>666</v>
      </c>
    </row>
    <row r="668" spans="1:28" ht="14.4" x14ac:dyDescent="0.3">
      <c r="A668" s="4"/>
      <c r="B668" s="4"/>
      <c r="C668" s="4">
        <v>667</v>
      </c>
      <c r="D668" s="4"/>
      <c r="E668" s="4">
        <v>0</v>
      </c>
      <c r="F668" s="4">
        <v>667</v>
      </c>
      <c r="G668" s="4"/>
      <c r="H668" s="4"/>
      <c r="I668" s="4">
        <v>667</v>
      </c>
      <c r="J668" s="4"/>
      <c r="K668" s="4">
        <v>0</v>
      </c>
      <c r="L668" s="4">
        <v>667</v>
      </c>
      <c r="M668" s="4"/>
      <c r="O668" s="4">
        <v>667</v>
      </c>
      <c r="Q668" s="3">
        <v>0</v>
      </c>
      <c r="R668" s="3">
        <v>667</v>
      </c>
      <c r="T668"/>
      <c r="U668" s="127">
        <v>667</v>
      </c>
      <c r="V668"/>
      <c r="W668"/>
      <c r="X668"/>
      <c r="Y668"/>
      <c r="AB668" s="127">
        <v>667</v>
      </c>
    </row>
    <row r="669" spans="1:28" ht="14.4" x14ac:dyDescent="0.3">
      <c r="A669" s="4"/>
      <c r="B669" s="4"/>
      <c r="C669" s="4">
        <v>668</v>
      </c>
      <c r="D669" s="4"/>
      <c r="E669" s="4">
        <v>0</v>
      </c>
      <c r="F669" s="4">
        <v>668</v>
      </c>
      <c r="G669" s="4"/>
      <c r="H669" s="4"/>
      <c r="I669" s="4">
        <v>668</v>
      </c>
      <c r="J669" s="4"/>
      <c r="K669" s="4">
        <v>0</v>
      </c>
      <c r="L669" s="4">
        <v>668</v>
      </c>
      <c r="M669" s="4"/>
      <c r="O669" s="4">
        <v>668</v>
      </c>
      <c r="Q669" s="3">
        <v>0</v>
      </c>
      <c r="R669" s="3">
        <v>668</v>
      </c>
      <c r="T669"/>
      <c r="U669" s="127">
        <v>668</v>
      </c>
      <c r="V669"/>
      <c r="W669"/>
      <c r="X669"/>
      <c r="Y669"/>
      <c r="AB669" s="127">
        <v>668</v>
      </c>
    </row>
    <row r="670" spans="1:28" ht="14.4" x14ac:dyDescent="0.3">
      <c r="A670" s="4"/>
      <c r="B670" s="4"/>
      <c r="C670" s="4">
        <v>669</v>
      </c>
      <c r="D670" s="4"/>
      <c r="E670" s="4">
        <v>0</v>
      </c>
      <c r="F670" s="4">
        <v>669</v>
      </c>
      <c r="G670" s="4"/>
      <c r="H670" s="4"/>
      <c r="I670" s="4">
        <v>669</v>
      </c>
      <c r="J670" s="4"/>
      <c r="K670" s="4">
        <v>0</v>
      </c>
      <c r="L670" s="4">
        <v>669</v>
      </c>
      <c r="M670" s="4"/>
      <c r="O670" s="4">
        <v>669</v>
      </c>
      <c r="Q670" s="3">
        <v>0</v>
      </c>
      <c r="R670" s="3">
        <v>669</v>
      </c>
      <c r="T670"/>
      <c r="U670" s="127">
        <v>669</v>
      </c>
      <c r="V670"/>
      <c r="W670"/>
      <c r="X670"/>
      <c r="Y670"/>
      <c r="AB670" s="127">
        <v>669</v>
      </c>
    </row>
    <row r="671" spans="1:28" ht="14.4" x14ac:dyDescent="0.3">
      <c r="A671" s="4"/>
      <c r="B671" s="4"/>
      <c r="C671" s="4">
        <v>670</v>
      </c>
      <c r="D671" s="4"/>
      <c r="E671" s="4">
        <v>0</v>
      </c>
      <c r="F671" s="4">
        <v>670</v>
      </c>
      <c r="G671" s="4"/>
      <c r="H671" s="4"/>
      <c r="I671" s="4">
        <v>670</v>
      </c>
      <c r="J671" s="4"/>
      <c r="K671" s="4">
        <v>0</v>
      </c>
      <c r="L671" s="4">
        <v>670</v>
      </c>
      <c r="M671" s="4"/>
      <c r="O671" s="4">
        <v>670</v>
      </c>
      <c r="Q671" s="3">
        <v>0</v>
      </c>
      <c r="R671" s="3">
        <v>670</v>
      </c>
      <c r="T671"/>
      <c r="U671" s="127">
        <v>670</v>
      </c>
      <c r="V671"/>
      <c r="W671"/>
      <c r="X671"/>
      <c r="Y671"/>
      <c r="AB671" s="127">
        <v>670</v>
      </c>
    </row>
    <row r="672" spans="1:28" ht="14.4" x14ac:dyDescent="0.3">
      <c r="A672" s="4"/>
      <c r="B672" s="4"/>
      <c r="C672" s="4">
        <v>671</v>
      </c>
      <c r="D672" s="4"/>
      <c r="E672" s="4">
        <v>0</v>
      </c>
      <c r="F672" s="4">
        <v>671</v>
      </c>
      <c r="G672" s="4"/>
      <c r="H672" s="4"/>
      <c r="I672" s="4">
        <v>671</v>
      </c>
      <c r="J672" s="4"/>
      <c r="K672" s="4">
        <v>0</v>
      </c>
      <c r="L672" s="4">
        <v>671</v>
      </c>
      <c r="M672" s="4"/>
      <c r="O672" s="4">
        <v>671</v>
      </c>
      <c r="Q672" s="3">
        <v>0</v>
      </c>
      <c r="R672" s="3">
        <v>671</v>
      </c>
      <c r="T672"/>
      <c r="U672" s="127">
        <v>671</v>
      </c>
      <c r="V672"/>
      <c r="W672"/>
      <c r="X672"/>
      <c r="Y672"/>
      <c r="AB672" s="127">
        <v>671</v>
      </c>
    </row>
    <row r="673" spans="1:28" ht="14.4" x14ac:dyDescent="0.3">
      <c r="A673" s="4"/>
      <c r="B673" s="4"/>
      <c r="C673" s="4">
        <v>672</v>
      </c>
      <c r="D673" s="4"/>
      <c r="E673" s="4">
        <v>0</v>
      </c>
      <c r="F673" s="4">
        <v>672</v>
      </c>
      <c r="G673" s="4"/>
      <c r="H673" s="4"/>
      <c r="I673" s="4">
        <v>672</v>
      </c>
      <c r="J673" s="4"/>
      <c r="K673" s="4">
        <v>0</v>
      </c>
      <c r="L673" s="4">
        <v>672</v>
      </c>
      <c r="M673" s="4"/>
      <c r="O673" s="4">
        <v>672</v>
      </c>
      <c r="Q673" s="3">
        <v>0</v>
      </c>
      <c r="R673" s="3">
        <v>672</v>
      </c>
      <c r="T673"/>
      <c r="U673" s="127">
        <v>672</v>
      </c>
      <c r="V673"/>
      <c r="W673"/>
      <c r="X673"/>
      <c r="Y673"/>
      <c r="AB673" s="127">
        <v>672</v>
      </c>
    </row>
    <row r="674" spans="1:28" ht="14.4" x14ac:dyDescent="0.3">
      <c r="A674" s="4"/>
      <c r="B674" s="4"/>
      <c r="C674" s="4">
        <v>673</v>
      </c>
      <c r="D674" s="4"/>
      <c r="E674" s="4">
        <v>0</v>
      </c>
      <c r="F674" s="4">
        <v>673</v>
      </c>
      <c r="G674" s="4"/>
      <c r="H674" s="4"/>
      <c r="I674" s="4">
        <v>673</v>
      </c>
      <c r="J674" s="4"/>
      <c r="K674" s="4">
        <v>0</v>
      </c>
      <c r="L674" s="4">
        <v>673</v>
      </c>
      <c r="M674" s="4"/>
      <c r="O674" s="4">
        <v>673</v>
      </c>
      <c r="Q674" s="3">
        <v>0</v>
      </c>
      <c r="R674" s="3">
        <v>673</v>
      </c>
      <c r="T674"/>
      <c r="U674" s="127">
        <v>673</v>
      </c>
      <c r="V674"/>
      <c r="W674"/>
      <c r="X674"/>
      <c r="Y674"/>
      <c r="AB674" s="127">
        <v>673</v>
      </c>
    </row>
    <row r="675" spans="1:28" ht="14.4" x14ac:dyDescent="0.3">
      <c r="A675" s="4"/>
      <c r="B675" s="4"/>
      <c r="C675" s="4">
        <v>674</v>
      </c>
      <c r="D675" s="4"/>
      <c r="E675" s="4">
        <v>0</v>
      </c>
      <c r="F675" s="4">
        <v>674</v>
      </c>
      <c r="G675" s="4"/>
      <c r="H675" s="4"/>
      <c r="I675" s="4">
        <v>674</v>
      </c>
      <c r="J675" s="4"/>
      <c r="K675" s="4">
        <v>0</v>
      </c>
      <c r="L675" s="4">
        <v>674</v>
      </c>
      <c r="M675" s="4"/>
      <c r="O675" s="4">
        <v>674</v>
      </c>
      <c r="Q675" s="3">
        <v>0</v>
      </c>
      <c r="R675" s="3">
        <v>674</v>
      </c>
      <c r="T675"/>
      <c r="U675" s="127">
        <v>674</v>
      </c>
      <c r="V675"/>
      <c r="W675"/>
      <c r="X675"/>
      <c r="Y675"/>
      <c r="AB675" s="127">
        <v>674</v>
      </c>
    </row>
    <row r="676" spans="1:28" ht="14.4" x14ac:dyDescent="0.3">
      <c r="A676" s="4"/>
      <c r="B676" s="4"/>
      <c r="C676" s="4">
        <v>675</v>
      </c>
      <c r="D676" s="4"/>
      <c r="E676" s="4">
        <v>0</v>
      </c>
      <c r="F676" s="4">
        <v>675</v>
      </c>
      <c r="G676" s="4"/>
      <c r="H676" s="4"/>
      <c r="I676" s="4">
        <v>675</v>
      </c>
      <c r="J676" s="4"/>
      <c r="K676" s="4">
        <v>0</v>
      </c>
      <c r="L676" s="4">
        <v>675</v>
      </c>
      <c r="M676" s="4"/>
      <c r="O676" s="4">
        <v>675</v>
      </c>
      <c r="Q676" s="3">
        <v>0</v>
      </c>
      <c r="R676" s="3">
        <v>675</v>
      </c>
      <c r="T676"/>
      <c r="U676" s="127">
        <v>675</v>
      </c>
      <c r="V676"/>
      <c r="W676"/>
      <c r="X676"/>
      <c r="Y676"/>
      <c r="AB676" s="127">
        <v>675</v>
      </c>
    </row>
    <row r="677" spans="1:28" ht="14.4" x14ac:dyDescent="0.3">
      <c r="A677" s="4"/>
      <c r="B677" s="4"/>
      <c r="C677" s="4">
        <v>676</v>
      </c>
      <c r="D677" s="4"/>
      <c r="E677" s="4">
        <v>0</v>
      </c>
      <c r="F677" s="4">
        <v>676</v>
      </c>
      <c r="G677" s="4"/>
      <c r="H677" s="4"/>
      <c r="I677" s="4">
        <v>676</v>
      </c>
      <c r="J677" s="4"/>
      <c r="K677" s="4">
        <v>0</v>
      </c>
      <c r="L677" s="4">
        <v>676</v>
      </c>
      <c r="M677" s="4"/>
      <c r="O677" s="4">
        <v>676</v>
      </c>
      <c r="Q677" s="3">
        <v>0</v>
      </c>
      <c r="R677" s="3">
        <v>676</v>
      </c>
      <c r="T677"/>
      <c r="U677" s="127">
        <v>676</v>
      </c>
      <c r="V677"/>
      <c r="W677"/>
      <c r="X677"/>
      <c r="Y677"/>
      <c r="AB677" s="127">
        <v>676</v>
      </c>
    </row>
    <row r="678" spans="1:28" ht="14.4" x14ac:dyDescent="0.3">
      <c r="A678" s="4"/>
      <c r="B678" s="4"/>
      <c r="C678" s="4">
        <v>677</v>
      </c>
      <c r="D678" s="4"/>
      <c r="E678" s="4">
        <v>0</v>
      </c>
      <c r="F678" s="4">
        <v>677</v>
      </c>
      <c r="G678" s="4"/>
      <c r="H678" s="4"/>
      <c r="I678" s="4">
        <v>677</v>
      </c>
      <c r="J678" s="4"/>
      <c r="K678" s="4">
        <v>0</v>
      </c>
      <c r="L678" s="4">
        <v>677</v>
      </c>
      <c r="M678" s="4"/>
      <c r="O678" s="4">
        <v>677</v>
      </c>
      <c r="Q678" s="3">
        <v>0</v>
      </c>
      <c r="R678" s="3">
        <v>677</v>
      </c>
      <c r="T678"/>
      <c r="U678" s="127">
        <v>677</v>
      </c>
      <c r="V678"/>
      <c r="W678"/>
      <c r="X678"/>
      <c r="Y678"/>
      <c r="AB678" s="127">
        <v>677</v>
      </c>
    </row>
    <row r="679" spans="1:28" ht="14.4" x14ac:dyDescent="0.3">
      <c r="A679" s="4"/>
      <c r="B679" s="4"/>
      <c r="C679" s="4">
        <v>678</v>
      </c>
      <c r="D679" s="4"/>
      <c r="E679" s="4">
        <v>0</v>
      </c>
      <c r="F679" s="4">
        <v>678</v>
      </c>
      <c r="G679" s="4"/>
      <c r="H679" s="4"/>
      <c r="I679" s="4">
        <v>678</v>
      </c>
      <c r="J679" s="4"/>
      <c r="K679" s="4">
        <v>0</v>
      </c>
      <c r="L679" s="4">
        <v>678</v>
      </c>
      <c r="M679" s="4"/>
      <c r="O679" s="4">
        <v>678</v>
      </c>
      <c r="Q679" s="3">
        <v>0</v>
      </c>
      <c r="R679" s="3">
        <v>678</v>
      </c>
      <c r="T679"/>
      <c r="U679" s="127">
        <v>678</v>
      </c>
      <c r="V679"/>
      <c r="W679"/>
      <c r="X679"/>
      <c r="Y679"/>
      <c r="AB679" s="127">
        <v>678</v>
      </c>
    </row>
    <row r="680" spans="1:28" ht="14.4" x14ac:dyDescent="0.3">
      <c r="A680" s="4"/>
      <c r="B680" s="4"/>
      <c r="C680" s="4">
        <v>679</v>
      </c>
      <c r="D680" s="4"/>
      <c r="E680" s="4">
        <v>0</v>
      </c>
      <c r="F680" s="4">
        <v>679</v>
      </c>
      <c r="G680" s="4"/>
      <c r="H680" s="4"/>
      <c r="I680" s="4">
        <v>679</v>
      </c>
      <c r="J680" s="4"/>
      <c r="K680" s="4">
        <v>0</v>
      </c>
      <c r="L680" s="4">
        <v>679</v>
      </c>
      <c r="M680" s="4"/>
      <c r="O680" s="4">
        <v>679</v>
      </c>
      <c r="Q680" s="3">
        <v>0</v>
      </c>
      <c r="R680" s="3">
        <v>679</v>
      </c>
      <c r="T680"/>
      <c r="U680" s="127">
        <v>679</v>
      </c>
      <c r="V680"/>
      <c r="W680"/>
      <c r="X680"/>
      <c r="Y680"/>
      <c r="AB680" s="127">
        <v>679</v>
      </c>
    </row>
    <row r="681" spans="1:28" ht="14.4" x14ac:dyDescent="0.3">
      <c r="A681" s="4"/>
      <c r="B681" s="4"/>
      <c r="C681" s="4">
        <v>680</v>
      </c>
      <c r="D681" s="4"/>
      <c r="E681" s="4">
        <v>0</v>
      </c>
      <c r="F681" s="4">
        <v>680</v>
      </c>
      <c r="G681" s="4"/>
      <c r="H681" s="4"/>
      <c r="I681" s="4">
        <v>680</v>
      </c>
      <c r="J681" s="4"/>
      <c r="K681" s="4">
        <v>0</v>
      </c>
      <c r="L681" s="4">
        <v>680</v>
      </c>
      <c r="M681" s="4"/>
      <c r="O681" s="4">
        <v>680</v>
      </c>
      <c r="Q681" s="3">
        <v>0</v>
      </c>
      <c r="R681" s="3">
        <v>680</v>
      </c>
      <c r="T681"/>
      <c r="U681" s="127">
        <v>680</v>
      </c>
      <c r="V681"/>
      <c r="W681"/>
      <c r="X681"/>
      <c r="Y681"/>
      <c r="AB681" s="127">
        <v>680</v>
      </c>
    </row>
    <row r="682" spans="1:28" ht="14.4" x14ac:dyDescent="0.3">
      <c r="A682" s="4"/>
      <c r="B682" s="4"/>
      <c r="C682" s="4">
        <v>681</v>
      </c>
      <c r="D682" s="4"/>
      <c r="E682" s="4">
        <v>0</v>
      </c>
      <c r="F682" s="4">
        <v>681</v>
      </c>
      <c r="G682" s="4"/>
      <c r="H682" s="4"/>
      <c r="I682" s="4">
        <v>681</v>
      </c>
      <c r="J682" s="4"/>
      <c r="K682" s="4">
        <v>0</v>
      </c>
      <c r="L682" s="4">
        <v>681</v>
      </c>
      <c r="M682" s="4"/>
      <c r="O682" s="4">
        <v>681</v>
      </c>
      <c r="Q682" s="3">
        <v>0</v>
      </c>
      <c r="R682" s="3">
        <v>681</v>
      </c>
      <c r="T682"/>
      <c r="U682" s="127">
        <v>681</v>
      </c>
      <c r="V682"/>
      <c r="W682"/>
      <c r="X682"/>
      <c r="Y682"/>
      <c r="AB682" s="127">
        <v>681</v>
      </c>
    </row>
    <row r="683" spans="1:28" ht="14.4" x14ac:dyDescent="0.3">
      <c r="A683" s="4"/>
      <c r="B683" s="4"/>
      <c r="C683" s="4">
        <v>682</v>
      </c>
      <c r="D683" s="4"/>
      <c r="E683" s="4">
        <v>0</v>
      </c>
      <c r="F683" s="4">
        <v>682</v>
      </c>
      <c r="G683" s="4"/>
      <c r="H683" s="4"/>
      <c r="I683" s="4">
        <v>682</v>
      </c>
      <c r="J683" s="4"/>
      <c r="K683" s="4">
        <v>0</v>
      </c>
      <c r="L683" s="4">
        <v>682</v>
      </c>
      <c r="M683" s="4"/>
      <c r="O683" s="4">
        <v>682</v>
      </c>
      <c r="Q683" s="3">
        <v>0</v>
      </c>
      <c r="R683" s="3">
        <v>682</v>
      </c>
      <c r="T683"/>
      <c r="U683" s="127">
        <v>682</v>
      </c>
      <c r="V683"/>
      <c r="W683"/>
      <c r="X683"/>
      <c r="Y683"/>
      <c r="AB683" s="127">
        <v>682</v>
      </c>
    </row>
    <row r="684" spans="1:28" ht="14.4" x14ac:dyDescent="0.3">
      <c r="A684" s="4"/>
      <c r="B684" s="4"/>
      <c r="C684" s="4">
        <v>683</v>
      </c>
      <c r="D684" s="4"/>
      <c r="E684" s="4">
        <v>0</v>
      </c>
      <c r="F684" s="4">
        <v>683</v>
      </c>
      <c r="G684" s="4"/>
      <c r="H684" s="4"/>
      <c r="I684" s="4">
        <v>683</v>
      </c>
      <c r="J684" s="4"/>
      <c r="K684" s="4">
        <v>0</v>
      </c>
      <c r="L684" s="4">
        <v>683</v>
      </c>
      <c r="M684" s="4"/>
      <c r="O684" s="4">
        <v>683</v>
      </c>
      <c r="Q684" s="3">
        <v>0</v>
      </c>
      <c r="R684" s="3">
        <v>683</v>
      </c>
      <c r="T684"/>
      <c r="U684" s="127">
        <v>683</v>
      </c>
      <c r="V684"/>
      <c r="W684"/>
      <c r="X684"/>
      <c r="Y684"/>
      <c r="AB684" s="127">
        <v>683</v>
      </c>
    </row>
    <row r="685" spans="1:28" ht="14.4" x14ac:dyDescent="0.3">
      <c r="A685" s="4"/>
      <c r="B685" s="4"/>
      <c r="C685" s="4">
        <v>684</v>
      </c>
      <c r="D685" s="4"/>
      <c r="E685" s="4">
        <v>0</v>
      </c>
      <c r="F685" s="4">
        <v>684</v>
      </c>
      <c r="G685" s="4"/>
      <c r="H685" s="4"/>
      <c r="I685" s="4">
        <v>684</v>
      </c>
      <c r="J685" s="4"/>
      <c r="K685" s="4">
        <v>0</v>
      </c>
      <c r="L685" s="4">
        <v>684</v>
      </c>
      <c r="M685" s="4"/>
      <c r="O685" s="4">
        <v>684</v>
      </c>
      <c r="Q685" s="3">
        <v>0</v>
      </c>
      <c r="R685" s="3">
        <v>684</v>
      </c>
      <c r="T685"/>
      <c r="U685" s="127">
        <v>684</v>
      </c>
      <c r="V685"/>
      <c r="W685"/>
      <c r="X685"/>
      <c r="Y685"/>
      <c r="AB685" s="127">
        <v>684</v>
      </c>
    </row>
    <row r="686" spans="1:28" ht="14.4" x14ac:dyDescent="0.3">
      <c r="A686" s="4"/>
      <c r="B686" s="4"/>
      <c r="C686" s="4">
        <v>685</v>
      </c>
      <c r="D686" s="4"/>
      <c r="E686" s="4">
        <v>0</v>
      </c>
      <c r="F686" s="4">
        <v>685</v>
      </c>
      <c r="G686" s="4"/>
      <c r="H686" s="4"/>
      <c r="I686" s="4">
        <v>685</v>
      </c>
      <c r="J686" s="4"/>
      <c r="K686" s="4">
        <v>0</v>
      </c>
      <c r="L686" s="4">
        <v>685</v>
      </c>
      <c r="M686" s="4"/>
      <c r="O686" s="4">
        <v>685</v>
      </c>
      <c r="Q686" s="3">
        <v>0</v>
      </c>
      <c r="R686" s="3">
        <v>685</v>
      </c>
      <c r="T686"/>
      <c r="U686" s="127">
        <v>685</v>
      </c>
      <c r="V686"/>
      <c r="W686"/>
      <c r="X686"/>
      <c r="Y686"/>
      <c r="AB686" s="127">
        <v>685</v>
      </c>
    </row>
    <row r="687" spans="1:28" ht="14.4" x14ac:dyDescent="0.3">
      <c r="A687" s="4"/>
      <c r="B687" s="4"/>
      <c r="C687" s="4">
        <v>686</v>
      </c>
      <c r="D687" s="4"/>
      <c r="E687" s="4">
        <v>0</v>
      </c>
      <c r="F687" s="4">
        <v>686</v>
      </c>
      <c r="G687" s="4"/>
      <c r="H687" s="4"/>
      <c r="I687" s="4">
        <v>686</v>
      </c>
      <c r="J687" s="4"/>
      <c r="K687" s="4">
        <v>0</v>
      </c>
      <c r="L687" s="4">
        <v>686</v>
      </c>
      <c r="M687" s="4"/>
      <c r="O687" s="4">
        <v>686</v>
      </c>
      <c r="Q687" s="3">
        <v>0</v>
      </c>
      <c r="R687" s="3">
        <v>686</v>
      </c>
      <c r="T687"/>
      <c r="U687" s="127">
        <v>686</v>
      </c>
      <c r="V687"/>
      <c r="W687"/>
      <c r="X687"/>
      <c r="Y687"/>
      <c r="AB687" s="127">
        <v>686</v>
      </c>
    </row>
    <row r="688" spans="1:28" ht="14.4" x14ac:dyDescent="0.3">
      <c r="A688" s="4"/>
      <c r="B688" s="4"/>
      <c r="C688" s="4">
        <v>687</v>
      </c>
      <c r="D688" s="4"/>
      <c r="E688" s="4">
        <v>0</v>
      </c>
      <c r="F688" s="4">
        <v>687</v>
      </c>
      <c r="G688" s="4"/>
      <c r="H688" s="4"/>
      <c r="I688" s="4">
        <v>687</v>
      </c>
      <c r="J688" s="4"/>
      <c r="K688" s="4">
        <v>0</v>
      </c>
      <c r="L688" s="4">
        <v>687</v>
      </c>
      <c r="M688" s="4"/>
      <c r="O688" s="4">
        <v>687</v>
      </c>
      <c r="Q688" s="3">
        <v>0</v>
      </c>
      <c r="R688" s="3">
        <v>687</v>
      </c>
      <c r="T688"/>
      <c r="U688" s="127">
        <v>687</v>
      </c>
      <c r="V688"/>
      <c r="W688"/>
      <c r="X688"/>
      <c r="Y688"/>
      <c r="AB688" s="127">
        <v>687</v>
      </c>
    </row>
    <row r="689" spans="1:28" ht="14.4" x14ac:dyDescent="0.3">
      <c r="A689" s="4"/>
      <c r="B689" s="4"/>
      <c r="C689" s="4">
        <v>688</v>
      </c>
      <c r="D689" s="4"/>
      <c r="E689" s="4">
        <v>0</v>
      </c>
      <c r="F689" s="4">
        <v>688</v>
      </c>
      <c r="G689" s="4"/>
      <c r="H689" s="4"/>
      <c r="I689" s="4">
        <v>688</v>
      </c>
      <c r="J689" s="4"/>
      <c r="K689" s="4">
        <v>0</v>
      </c>
      <c r="L689" s="4">
        <v>688</v>
      </c>
      <c r="M689" s="4"/>
      <c r="O689" s="4">
        <v>688</v>
      </c>
      <c r="Q689" s="3">
        <v>0</v>
      </c>
      <c r="R689" s="3">
        <v>688</v>
      </c>
      <c r="T689"/>
      <c r="U689" s="127">
        <v>688</v>
      </c>
      <c r="V689"/>
      <c r="W689"/>
      <c r="X689"/>
      <c r="Y689"/>
      <c r="AB689" s="127">
        <v>688</v>
      </c>
    </row>
    <row r="690" spans="1:28" ht="14.4" x14ac:dyDescent="0.3">
      <c r="A690" s="4"/>
      <c r="B690" s="4"/>
      <c r="C690" s="4">
        <v>689</v>
      </c>
      <c r="D690" s="4"/>
      <c r="E690" s="4">
        <v>0</v>
      </c>
      <c r="F690" s="4">
        <v>689</v>
      </c>
      <c r="G690" s="4"/>
      <c r="H690" s="4"/>
      <c r="I690" s="4">
        <v>689</v>
      </c>
      <c r="J690" s="4"/>
      <c r="K690" s="4">
        <v>0</v>
      </c>
      <c r="L690" s="4">
        <v>689</v>
      </c>
      <c r="M690" s="4"/>
      <c r="O690" s="4">
        <v>689</v>
      </c>
      <c r="Q690" s="3">
        <v>0</v>
      </c>
      <c r="R690" s="3">
        <v>689</v>
      </c>
      <c r="T690"/>
      <c r="U690" s="127">
        <v>689</v>
      </c>
      <c r="V690"/>
      <c r="W690"/>
      <c r="X690"/>
      <c r="Y690"/>
      <c r="AB690" s="127">
        <v>689</v>
      </c>
    </row>
    <row r="691" spans="1:28" ht="14.4" x14ac:dyDescent="0.3">
      <c r="A691" s="4"/>
      <c r="B691" s="4"/>
      <c r="C691" s="4">
        <v>690</v>
      </c>
      <c r="D691" s="4"/>
      <c r="E691" s="4">
        <v>0</v>
      </c>
      <c r="F691" s="4">
        <v>690</v>
      </c>
      <c r="G691" s="4"/>
      <c r="H691" s="4"/>
      <c r="I691" s="4">
        <v>690</v>
      </c>
      <c r="J691" s="4"/>
      <c r="K691" s="4">
        <v>0</v>
      </c>
      <c r="L691" s="4">
        <v>690</v>
      </c>
      <c r="M691" s="4"/>
      <c r="O691" s="4">
        <v>690</v>
      </c>
      <c r="Q691" s="3">
        <v>0</v>
      </c>
      <c r="R691" s="3">
        <v>690</v>
      </c>
      <c r="T691"/>
      <c r="U691" s="127">
        <v>690</v>
      </c>
      <c r="V691"/>
      <c r="W691"/>
      <c r="X691"/>
      <c r="Y691"/>
      <c r="AB691" s="127">
        <v>690</v>
      </c>
    </row>
    <row r="692" spans="1:28" ht="14.4" x14ac:dyDescent="0.3">
      <c r="A692" s="4"/>
      <c r="B692" s="4"/>
      <c r="C692" s="4">
        <v>691</v>
      </c>
      <c r="D692" s="4"/>
      <c r="E692" s="4">
        <v>0</v>
      </c>
      <c r="F692" s="4">
        <v>691</v>
      </c>
      <c r="G692" s="4"/>
      <c r="H692" s="4"/>
      <c r="I692" s="4">
        <v>691</v>
      </c>
      <c r="J692" s="4"/>
      <c r="K692" s="4">
        <v>0</v>
      </c>
      <c r="L692" s="4">
        <v>691</v>
      </c>
      <c r="M692" s="4"/>
      <c r="O692" s="4">
        <v>691</v>
      </c>
      <c r="Q692" s="3">
        <v>0</v>
      </c>
      <c r="R692" s="3">
        <v>691</v>
      </c>
      <c r="T692"/>
      <c r="U692" s="127">
        <v>691</v>
      </c>
      <c r="V692"/>
      <c r="W692"/>
      <c r="X692"/>
      <c r="Y692"/>
      <c r="AB692" s="127">
        <v>691</v>
      </c>
    </row>
    <row r="693" spans="1:28" ht="14.4" x14ac:dyDescent="0.3">
      <c r="A693" s="4"/>
      <c r="B693" s="4"/>
      <c r="C693" s="4">
        <v>692</v>
      </c>
      <c r="D693" s="4"/>
      <c r="E693" s="4">
        <v>0</v>
      </c>
      <c r="F693" s="4">
        <v>692</v>
      </c>
      <c r="G693" s="4"/>
      <c r="H693" s="4"/>
      <c r="I693" s="4">
        <v>692</v>
      </c>
      <c r="J693" s="4"/>
      <c r="K693" s="4">
        <v>0</v>
      </c>
      <c r="L693" s="4">
        <v>692</v>
      </c>
      <c r="M693" s="4"/>
      <c r="O693" s="4">
        <v>692</v>
      </c>
      <c r="Q693" s="3">
        <v>0</v>
      </c>
      <c r="R693" s="3">
        <v>692</v>
      </c>
      <c r="T693"/>
      <c r="U693" s="127">
        <v>692</v>
      </c>
      <c r="V693"/>
      <c r="W693"/>
      <c r="X693"/>
      <c r="Y693"/>
      <c r="AB693" s="127">
        <v>692</v>
      </c>
    </row>
    <row r="694" spans="1:28" ht="14.4" x14ac:dyDescent="0.3">
      <c r="A694" s="4"/>
      <c r="B694" s="4"/>
      <c r="C694" s="4">
        <v>693</v>
      </c>
      <c r="D694" s="4"/>
      <c r="E694" s="4">
        <v>0</v>
      </c>
      <c r="F694" s="4">
        <v>693</v>
      </c>
      <c r="G694" s="4"/>
      <c r="H694" s="4"/>
      <c r="I694" s="4">
        <v>693</v>
      </c>
      <c r="J694" s="4"/>
      <c r="K694" s="4">
        <v>0</v>
      </c>
      <c r="L694" s="4">
        <v>693</v>
      </c>
      <c r="M694" s="4"/>
      <c r="O694" s="4">
        <v>693</v>
      </c>
      <c r="Q694" s="3">
        <v>0</v>
      </c>
      <c r="R694" s="3">
        <v>693</v>
      </c>
      <c r="T694"/>
      <c r="U694" s="127">
        <v>693</v>
      </c>
      <c r="V694"/>
      <c r="W694"/>
      <c r="X694"/>
      <c r="Y694"/>
      <c r="AB694" s="127">
        <v>693</v>
      </c>
    </row>
    <row r="695" spans="1:28" ht="14.4" x14ac:dyDescent="0.3">
      <c r="A695" s="4"/>
      <c r="B695" s="4"/>
      <c r="C695" s="4">
        <v>694</v>
      </c>
      <c r="D695" s="4"/>
      <c r="E695" s="4">
        <v>0</v>
      </c>
      <c r="F695" s="4">
        <v>694</v>
      </c>
      <c r="G695" s="4"/>
      <c r="H695" s="4"/>
      <c r="I695" s="4">
        <v>694</v>
      </c>
      <c r="J695" s="4"/>
      <c r="K695" s="4">
        <v>0</v>
      </c>
      <c r="L695" s="4">
        <v>694</v>
      </c>
      <c r="M695" s="4"/>
      <c r="O695" s="4">
        <v>694</v>
      </c>
      <c r="Q695" s="3">
        <v>0</v>
      </c>
      <c r="R695" s="3">
        <v>694</v>
      </c>
      <c r="T695"/>
      <c r="U695" s="127">
        <v>694</v>
      </c>
      <c r="V695"/>
      <c r="W695"/>
      <c r="X695"/>
      <c r="Y695"/>
      <c r="AB695" s="127">
        <v>694</v>
      </c>
    </row>
    <row r="696" spans="1:28" ht="14.4" x14ac:dyDescent="0.3">
      <c r="A696" s="4"/>
      <c r="B696" s="4"/>
      <c r="C696" s="4">
        <v>695</v>
      </c>
      <c r="D696" s="4"/>
      <c r="E696" s="4">
        <v>0</v>
      </c>
      <c r="F696" s="4">
        <v>695</v>
      </c>
      <c r="G696" s="4"/>
      <c r="H696" s="4"/>
      <c r="I696" s="4">
        <v>695</v>
      </c>
      <c r="J696" s="4"/>
      <c r="K696" s="4">
        <v>0</v>
      </c>
      <c r="L696" s="4">
        <v>695</v>
      </c>
      <c r="M696" s="4"/>
      <c r="O696" s="4">
        <v>695</v>
      </c>
      <c r="Q696" s="3">
        <v>0</v>
      </c>
      <c r="R696" s="3">
        <v>695</v>
      </c>
      <c r="T696"/>
      <c r="U696" s="127">
        <v>695</v>
      </c>
      <c r="V696"/>
      <c r="W696"/>
      <c r="X696"/>
      <c r="Y696"/>
      <c r="AB696" s="127">
        <v>695</v>
      </c>
    </row>
    <row r="697" spans="1:28" ht="14.4" x14ac:dyDescent="0.3">
      <c r="A697" s="4"/>
      <c r="B697" s="4"/>
      <c r="C697" s="4">
        <v>696</v>
      </c>
      <c r="D697" s="4"/>
      <c r="E697" s="4">
        <v>0</v>
      </c>
      <c r="F697" s="4">
        <v>696</v>
      </c>
      <c r="G697" s="4"/>
      <c r="H697" s="4"/>
      <c r="I697" s="4">
        <v>696</v>
      </c>
      <c r="J697" s="4"/>
      <c r="K697" s="4">
        <v>0</v>
      </c>
      <c r="L697" s="4">
        <v>696</v>
      </c>
      <c r="M697" s="4"/>
      <c r="O697" s="4">
        <v>696</v>
      </c>
      <c r="Q697" s="3">
        <v>0</v>
      </c>
      <c r="R697" s="3">
        <v>696</v>
      </c>
      <c r="T697"/>
      <c r="U697" s="127">
        <v>696</v>
      </c>
      <c r="V697"/>
      <c r="W697"/>
      <c r="X697"/>
      <c r="Y697"/>
      <c r="AB697" s="127">
        <v>696</v>
      </c>
    </row>
    <row r="698" spans="1:28" ht="14.4" x14ac:dyDescent="0.3">
      <c r="A698" s="4"/>
      <c r="B698" s="4"/>
      <c r="C698" s="4">
        <v>697</v>
      </c>
      <c r="D698" s="4"/>
      <c r="E698" s="4">
        <v>0</v>
      </c>
      <c r="F698" s="4">
        <v>697</v>
      </c>
      <c r="G698" s="4"/>
      <c r="H698" s="4"/>
      <c r="I698" s="4">
        <v>697</v>
      </c>
      <c r="J698" s="4"/>
      <c r="K698" s="4">
        <v>0</v>
      </c>
      <c r="L698" s="4">
        <v>697</v>
      </c>
      <c r="M698" s="4"/>
      <c r="O698" s="4">
        <v>697</v>
      </c>
      <c r="Q698" s="3">
        <v>0</v>
      </c>
      <c r="R698" s="3">
        <v>697</v>
      </c>
      <c r="T698"/>
      <c r="U698" s="127">
        <v>697</v>
      </c>
      <c r="V698"/>
      <c r="W698"/>
      <c r="X698"/>
      <c r="Y698"/>
      <c r="AB698" s="127">
        <v>697</v>
      </c>
    </row>
    <row r="699" spans="1:28" ht="14.4" x14ac:dyDescent="0.3">
      <c r="A699" s="4"/>
      <c r="B699" s="4"/>
      <c r="C699" s="4">
        <v>698</v>
      </c>
      <c r="D699" s="4"/>
      <c r="E699" s="4">
        <v>0</v>
      </c>
      <c r="F699" s="4">
        <v>698</v>
      </c>
      <c r="G699" s="4"/>
      <c r="H699" s="4"/>
      <c r="I699" s="4">
        <v>698</v>
      </c>
      <c r="J699" s="4"/>
      <c r="K699" s="4">
        <v>0</v>
      </c>
      <c r="L699" s="4">
        <v>698</v>
      </c>
      <c r="M699" s="4"/>
      <c r="O699" s="4">
        <v>698</v>
      </c>
      <c r="Q699" s="3">
        <v>0</v>
      </c>
      <c r="R699" s="3">
        <v>698</v>
      </c>
      <c r="T699"/>
      <c r="U699" s="127">
        <v>698</v>
      </c>
      <c r="V699"/>
      <c r="W699"/>
      <c r="X699"/>
      <c r="Y699"/>
      <c r="AB699" s="127">
        <v>698</v>
      </c>
    </row>
    <row r="700" spans="1:28" ht="14.4" x14ac:dyDescent="0.3">
      <c r="A700" s="4"/>
      <c r="B700" s="4"/>
      <c r="C700" s="4">
        <v>699</v>
      </c>
      <c r="D700" s="4"/>
      <c r="E700" s="4">
        <v>0</v>
      </c>
      <c r="F700" s="4">
        <v>699</v>
      </c>
      <c r="G700" s="4"/>
      <c r="H700" s="4"/>
      <c r="I700" s="4">
        <v>699</v>
      </c>
      <c r="J700" s="4"/>
      <c r="K700" s="4">
        <v>0</v>
      </c>
      <c r="L700" s="4">
        <v>699</v>
      </c>
      <c r="M700" s="4"/>
      <c r="O700" s="4">
        <v>699</v>
      </c>
      <c r="Q700" s="3">
        <v>0</v>
      </c>
      <c r="R700" s="3">
        <v>699</v>
      </c>
      <c r="T700"/>
      <c r="U700" s="127">
        <v>699</v>
      </c>
      <c r="V700"/>
      <c r="W700"/>
      <c r="X700"/>
      <c r="Y700"/>
      <c r="AB700" s="127">
        <v>699</v>
      </c>
    </row>
    <row r="701" spans="1:28" ht="14.4" x14ac:dyDescent="0.3">
      <c r="A701" s="4"/>
      <c r="B701" s="4"/>
      <c r="C701" s="4">
        <v>700</v>
      </c>
      <c r="D701" s="4"/>
      <c r="E701" s="4">
        <v>0</v>
      </c>
      <c r="F701" s="4">
        <v>700</v>
      </c>
      <c r="G701" s="4"/>
      <c r="H701" s="4"/>
      <c r="I701" s="4">
        <v>700</v>
      </c>
      <c r="J701" s="4"/>
      <c r="K701" s="4">
        <v>0</v>
      </c>
      <c r="L701" s="4">
        <v>700</v>
      </c>
      <c r="M701" s="4"/>
      <c r="O701" s="4">
        <v>700</v>
      </c>
      <c r="Q701" s="3">
        <v>0</v>
      </c>
      <c r="R701" s="3">
        <v>700</v>
      </c>
      <c r="T701"/>
      <c r="U701" s="127">
        <v>700</v>
      </c>
      <c r="V701"/>
      <c r="W701"/>
      <c r="X701"/>
      <c r="Y701"/>
      <c r="AB701" s="127">
        <v>700</v>
      </c>
    </row>
    <row r="702" spans="1:28" ht="14.4" x14ac:dyDescent="0.3">
      <c r="A702" s="4"/>
      <c r="B702" s="4"/>
      <c r="C702" s="4">
        <v>701</v>
      </c>
      <c r="D702" s="4"/>
      <c r="E702" s="4">
        <v>0</v>
      </c>
      <c r="F702" s="4">
        <v>701</v>
      </c>
      <c r="G702" s="4"/>
      <c r="H702" s="4"/>
      <c r="I702" s="4">
        <v>701</v>
      </c>
      <c r="J702" s="4"/>
      <c r="K702" s="4">
        <v>0</v>
      </c>
      <c r="L702" s="4">
        <v>701</v>
      </c>
      <c r="M702" s="4"/>
      <c r="O702" s="4">
        <v>701</v>
      </c>
      <c r="Q702" s="3">
        <v>0</v>
      </c>
      <c r="R702" s="3">
        <v>701</v>
      </c>
      <c r="T702"/>
      <c r="U702" s="127">
        <v>701</v>
      </c>
      <c r="V702"/>
      <c r="W702"/>
      <c r="X702"/>
      <c r="Y702"/>
      <c r="AB702" s="127">
        <v>701</v>
      </c>
    </row>
    <row r="703" spans="1:28" ht="14.4" x14ac:dyDescent="0.3">
      <c r="A703" s="4"/>
      <c r="B703" s="4"/>
      <c r="C703" s="4">
        <v>702</v>
      </c>
      <c r="D703" s="4"/>
      <c r="E703" s="4">
        <v>0</v>
      </c>
      <c r="F703" s="4">
        <v>702</v>
      </c>
      <c r="G703" s="4"/>
      <c r="H703" s="4"/>
      <c r="I703" s="4">
        <v>702</v>
      </c>
      <c r="J703" s="4"/>
      <c r="K703" s="4">
        <v>0</v>
      </c>
      <c r="L703" s="4">
        <v>702</v>
      </c>
      <c r="M703" s="4"/>
      <c r="O703" s="4">
        <v>702</v>
      </c>
      <c r="Q703" s="3">
        <v>0</v>
      </c>
      <c r="R703" s="3">
        <v>702</v>
      </c>
      <c r="T703"/>
      <c r="U703" s="127">
        <v>702</v>
      </c>
      <c r="V703"/>
      <c r="W703"/>
      <c r="X703"/>
      <c r="Y703"/>
      <c r="AB703" s="127">
        <v>702</v>
      </c>
    </row>
    <row r="704" spans="1:28" ht="14.4" x14ac:dyDescent="0.3">
      <c r="A704" s="4"/>
      <c r="B704" s="4"/>
      <c r="C704" s="4">
        <v>703</v>
      </c>
      <c r="D704" s="4"/>
      <c r="E704" s="4">
        <v>0</v>
      </c>
      <c r="F704" s="4">
        <v>703</v>
      </c>
      <c r="G704" s="4"/>
      <c r="H704" s="4"/>
      <c r="I704" s="4">
        <v>703</v>
      </c>
      <c r="J704" s="4"/>
      <c r="K704" s="4">
        <v>0</v>
      </c>
      <c r="L704" s="4">
        <v>703</v>
      </c>
      <c r="M704" s="4"/>
      <c r="O704" s="4">
        <v>703</v>
      </c>
      <c r="Q704" s="3">
        <v>0</v>
      </c>
      <c r="R704" s="3">
        <v>703</v>
      </c>
      <c r="T704"/>
      <c r="U704" s="127">
        <v>703</v>
      </c>
      <c r="V704"/>
      <c r="W704"/>
      <c r="X704"/>
      <c r="Y704"/>
      <c r="AB704" s="127">
        <v>703</v>
      </c>
    </row>
    <row r="705" spans="1:28" ht="14.4" x14ac:dyDescent="0.3">
      <c r="A705" s="4"/>
      <c r="B705" s="4"/>
      <c r="C705" s="4">
        <v>704</v>
      </c>
      <c r="D705" s="4"/>
      <c r="E705" s="4">
        <v>0</v>
      </c>
      <c r="F705" s="4">
        <v>704</v>
      </c>
      <c r="G705" s="4"/>
      <c r="H705" s="4"/>
      <c r="I705" s="4">
        <v>704</v>
      </c>
      <c r="J705" s="4"/>
      <c r="K705" s="4">
        <v>0</v>
      </c>
      <c r="L705" s="4">
        <v>704</v>
      </c>
      <c r="M705" s="4"/>
      <c r="O705" s="4">
        <v>704</v>
      </c>
      <c r="Q705" s="3">
        <v>0</v>
      </c>
      <c r="R705" s="3">
        <v>704</v>
      </c>
      <c r="T705"/>
      <c r="U705" s="127">
        <v>704</v>
      </c>
      <c r="V705"/>
      <c r="W705"/>
      <c r="X705"/>
      <c r="Y705"/>
      <c r="AB705" s="127">
        <v>704</v>
      </c>
    </row>
    <row r="706" spans="1:28" ht="14.4" x14ac:dyDescent="0.3">
      <c r="A706" s="4"/>
      <c r="B706" s="4"/>
      <c r="C706" s="4">
        <v>705</v>
      </c>
      <c r="D706" s="4"/>
      <c r="E706" s="4">
        <v>0</v>
      </c>
      <c r="F706" s="4">
        <v>705</v>
      </c>
      <c r="G706" s="4"/>
      <c r="H706" s="4"/>
      <c r="I706" s="4">
        <v>705</v>
      </c>
      <c r="J706" s="4"/>
      <c r="K706" s="4">
        <v>0</v>
      </c>
      <c r="L706" s="4">
        <v>705</v>
      </c>
      <c r="M706" s="4"/>
      <c r="O706" s="4">
        <v>705</v>
      </c>
      <c r="Q706" s="3">
        <v>0</v>
      </c>
      <c r="R706" s="3">
        <v>705</v>
      </c>
      <c r="T706"/>
      <c r="U706" s="127">
        <v>705</v>
      </c>
      <c r="V706"/>
      <c r="W706"/>
      <c r="X706"/>
      <c r="Y706"/>
      <c r="AB706" s="127">
        <v>705</v>
      </c>
    </row>
    <row r="707" spans="1:28" ht="14.4" x14ac:dyDescent="0.3">
      <c r="A707" s="4"/>
      <c r="B707" s="4"/>
      <c r="C707" s="4">
        <v>706</v>
      </c>
      <c r="D707" s="4"/>
      <c r="E707" s="4">
        <v>0</v>
      </c>
      <c r="F707" s="4">
        <v>706</v>
      </c>
      <c r="G707" s="4"/>
      <c r="H707" s="4"/>
      <c r="I707" s="4">
        <v>706</v>
      </c>
      <c r="J707" s="4"/>
      <c r="K707" s="4">
        <v>0</v>
      </c>
      <c r="L707" s="4">
        <v>706</v>
      </c>
      <c r="M707" s="4"/>
      <c r="O707" s="4">
        <v>706</v>
      </c>
      <c r="Q707" s="3">
        <v>0</v>
      </c>
      <c r="R707" s="3">
        <v>706</v>
      </c>
      <c r="T707"/>
      <c r="U707" s="127">
        <v>706</v>
      </c>
      <c r="V707"/>
      <c r="W707"/>
      <c r="X707"/>
      <c r="Y707"/>
      <c r="AB707" s="127">
        <v>706</v>
      </c>
    </row>
    <row r="708" spans="1:28" ht="14.4" x14ac:dyDescent="0.3">
      <c r="A708" s="4"/>
      <c r="B708" s="4"/>
      <c r="C708" s="4">
        <v>707</v>
      </c>
      <c r="D708" s="4"/>
      <c r="E708" s="4">
        <v>0</v>
      </c>
      <c r="F708" s="4">
        <v>707</v>
      </c>
      <c r="G708" s="4"/>
      <c r="H708" s="4"/>
      <c r="I708" s="4">
        <v>707</v>
      </c>
      <c r="J708" s="4"/>
      <c r="K708" s="4">
        <v>0</v>
      </c>
      <c r="L708" s="4">
        <v>707</v>
      </c>
      <c r="M708" s="4"/>
      <c r="O708" s="4">
        <v>707</v>
      </c>
      <c r="Q708" s="3">
        <v>0</v>
      </c>
      <c r="R708" s="3">
        <v>707</v>
      </c>
      <c r="T708"/>
      <c r="U708" s="127">
        <v>707</v>
      </c>
      <c r="V708"/>
      <c r="W708"/>
      <c r="X708"/>
      <c r="Y708"/>
      <c r="AB708" s="127">
        <v>707</v>
      </c>
    </row>
    <row r="709" spans="1:28" ht="14.4" x14ac:dyDescent="0.3">
      <c r="A709" s="4"/>
      <c r="B709" s="4"/>
      <c r="C709" s="4">
        <v>708</v>
      </c>
      <c r="D709" s="4"/>
      <c r="E709" s="4">
        <v>0</v>
      </c>
      <c r="F709" s="4">
        <v>708</v>
      </c>
      <c r="G709" s="4"/>
      <c r="H709" s="4"/>
      <c r="I709" s="4">
        <v>708</v>
      </c>
      <c r="J709" s="4"/>
      <c r="K709" s="4">
        <v>0</v>
      </c>
      <c r="L709" s="4">
        <v>708</v>
      </c>
      <c r="M709" s="4"/>
      <c r="O709" s="4">
        <v>708</v>
      </c>
      <c r="Q709" s="3">
        <v>0</v>
      </c>
      <c r="R709" s="3">
        <v>708</v>
      </c>
      <c r="T709"/>
      <c r="U709" s="127">
        <v>708</v>
      </c>
      <c r="V709"/>
      <c r="W709"/>
      <c r="X709"/>
      <c r="Y709"/>
      <c r="AB709" s="127">
        <v>708</v>
      </c>
    </row>
    <row r="710" spans="1:28" ht="14.4" x14ac:dyDescent="0.3">
      <c r="A710" s="4"/>
      <c r="B710" s="4"/>
      <c r="C710" s="4">
        <v>709</v>
      </c>
      <c r="D710" s="4"/>
      <c r="E710" s="4">
        <v>0</v>
      </c>
      <c r="F710" s="4">
        <v>709</v>
      </c>
      <c r="G710" s="4"/>
      <c r="H710" s="4"/>
      <c r="I710" s="4">
        <v>709</v>
      </c>
      <c r="J710" s="4"/>
      <c r="K710" s="4">
        <v>0</v>
      </c>
      <c r="L710" s="4">
        <v>709</v>
      </c>
      <c r="M710" s="4"/>
      <c r="O710" s="4">
        <v>709</v>
      </c>
      <c r="Q710" s="3">
        <v>0</v>
      </c>
      <c r="R710" s="3">
        <v>709</v>
      </c>
      <c r="T710"/>
      <c r="U710" s="127">
        <v>709</v>
      </c>
      <c r="V710"/>
      <c r="W710"/>
      <c r="X710"/>
      <c r="Y710"/>
      <c r="AB710" s="127">
        <v>709</v>
      </c>
    </row>
    <row r="711" spans="1:28" ht="14.4" x14ac:dyDescent="0.3">
      <c r="A711" s="4"/>
      <c r="B711" s="4"/>
      <c r="C711" s="4">
        <v>710</v>
      </c>
      <c r="D711" s="4"/>
      <c r="E711" s="4">
        <v>0</v>
      </c>
      <c r="F711" s="4">
        <v>710</v>
      </c>
      <c r="G711" s="4"/>
      <c r="H711" s="4"/>
      <c r="I711" s="4">
        <v>710</v>
      </c>
      <c r="J711" s="4"/>
      <c r="K711" s="4">
        <v>0</v>
      </c>
      <c r="L711" s="4">
        <v>710</v>
      </c>
      <c r="M711" s="4"/>
      <c r="O711" s="4">
        <v>710</v>
      </c>
      <c r="Q711" s="3">
        <v>0</v>
      </c>
      <c r="R711" s="3">
        <v>710</v>
      </c>
      <c r="T711"/>
      <c r="U711" s="127">
        <v>710</v>
      </c>
      <c r="V711"/>
      <c r="W711"/>
      <c r="X711"/>
      <c r="Y711"/>
      <c r="AB711" s="127">
        <v>710</v>
      </c>
    </row>
    <row r="712" spans="1:28" ht="14.4" x14ac:dyDescent="0.3">
      <c r="A712" s="4"/>
      <c r="B712" s="4"/>
      <c r="C712" s="4">
        <v>711</v>
      </c>
      <c r="D712" s="4"/>
      <c r="E712" s="4">
        <v>0</v>
      </c>
      <c r="F712" s="4">
        <v>711</v>
      </c>
      <c r="G712" s="4"/>
      <c r="H712" s="4"/>
      <c r="I712" s="4">
        <v>711</v>
      </c>
      <c r="J712" s="4"/>
      <c r="K712" s="4">
        <v>0</v>
      </c>
      <c r="L712" s="4">
        <v>711</v>
      </c>
      <c r="M712" s="4"/>
      <c r="O712" s="4">
        <v>711</v>
      </c>
      <c r="Q712" s="3">
        <v>0</v>
      </c>
      <c r="R712" s="3">
        <v>711</v>
      </c>
      <c r="T712"/>
      <c r="U712" s="127">
        <v>711</v>
      </c>
      <c r="V712"/>
      <c r="W712"/>
      <c r="X712"/>
      <c r="Y712"/>
      <c r="AB712" s="127">
        <v>711</v>
      </c>
    </row>
    <row r="713" spans="1:28" ht="14.4" x14ac:dyDescent="0.3">
      <c r="A713" s="4"/>
      <c r="B713" s="4"/>
      <c r="C713" s="4">
        <v>712</v>
      </c>
      <c r="D713" s="4"/>
      <c r="E713" s="4">
        <v>0</v>
      </c>
      <c r="F713" s="4">
        <v>712</v>
      </c>
      <c r="G713" s="4"/>
      <c r="H713" s="4"/>
      <c r="I713" s="4">
        <v>712</v>
      </c>
      <c r="J713" s="4"/>
      <c r="K713" s="4">
        <v>0</v>
      </c>
      <c r="L713" s="4">
        <v>712</v>
      </c>
      <c r="M713" s="4"/>
      <c r="O713" s="4">
        <v>712</v>
      </c>
      <c r="Q713" s="3">
        <v>0</v>
      </c>
      <c r="R713" s="3">
        <v>712</v>
      </c>
      <c r="T713"/>
      <c r="U713" s="127">
        <v>712</v>
      </c>
      <c r="V713"/>
      <c r="W713"/>
      <c r="X713"/>
      <c r="Y713"/>
      <c r="AB713" s="127">
        <v>712</v>
      </c>
    </row>
    <row r="714" spans="1:28" ht="14.4" x14ac:dyDescent="0.3">
      <c r="A714" s="4"/>
      <c r="B714" s="4"/>
      <c r="C714" s="4">
        <v>713</v>
      </c>
      <c r="D714" s="4"/>
      <c r="E714" s="4">
        <v>0</v>
      </c>
      <c r="F714" s="4">
        <v>713</v>
      </c>
      <c r="G714" s="4"/>
      <c r="H714" s="4"/>
      <c r="I714" s="4">
        <v>713</v>
      </c>
      <c r="J714" s="4"/>
      <c r="K714" s="4">
        <v>0</v>
      </c>
      <c r="L714" s="4">
        <v>713</v>
      </c>
      <c r="M714" s="4"/>
      <c r="O714" s="4">
        <v>713</v>
      </c>
      <c r="Q714" s="3">
        <v>0</v>
      </c>
      <c r="R714" s="3">
        <v>713</v>
      </c>
      <c r="T714"/>
      <c r="U714" s="127">
        <v>713</v>
      </c>
      <c r="V714"/>
      <c r="W714"/>
      <c r="X714"/>
      <c r="Y714"/>
      <c r="AB714" s="127">
        <v>713</v>
      </c>
    </row>
    <row r="715" spans="1:28" ht="14.4" x14ac:dyDescent="0.3">
      <c r="A715" s="4"/>
      <c r="B715" s="4"/>
      <c r="C715" s="4">
        <v>714</v>
      </c>
      <c r="D715" s="4"/>
      <c r="E715" s="4">
        <v>0</v>
      </c>
      <c r="F715" s="4">
        <v>714</v>
      </c>
      <c r="G715" s="4"/>
      <c r="H715" s="4"/>
      <c r="I715" s="4">
        <v>714</v>
      </c>
      <c r="J715" s="4"/>
      <c r="K715" s="4">
        <v>0</v>
      </c>
      <c r="L715" s="4">
        <v>714</v>
      </c>
      <c r="M715" s="4"/>
      <c r="O715" s="4">
        <v>714</v>
      </c>
      <c r="Q715" s="3">
        <v>0</v>
      </c>
      <c r="R715" s="3">
        <v>714</v>
      </c>
      <c r="T715"/>
      <c r="U715" s="127">
        <v>714</v>
      </c>
      <c r="V715"/>
      <c r="W715"/>
      <c r="X715"/>
      <c r="Y715"/>
      <c r="AB715" s="127">
        <v>714</v>
      </c>
    </row>
    <row r="716" spans="1:28" ht="14.4" x14ac:dyDescent="0.3">
      <c r="A716" s="4"/>
      <c r="B716" s="4"/>
      <c r="C716" s="4">
        <v>715</v>
      </c>
      <c r="D716" s="4"/>
      <c r="E716" s="4">
        <v>0</v>
      </c>
      <c r="F716" s="4">
        <v>715</v>
      </c>
      <c r="G716" s="4"/>
      <c r="H716" s="4"/>
      <c r="I716" s="4">
        <v>715</v>
      </c>
      <c r="J716" s="4"/>
      <c r="K716" s="4">
        <v>0</v>
      </c>
      <c r="L716" s="4">
        <v>715</v>
      </c>
      <c r="M716" s="4"/>
      <c r="O716" s="4">
        <v>715</v>
      </c>
      <c r="Q716" s="3">
        <v>0</v>
      </c>
      <c r="R716" s="3">
        <v>715</v>
      </c>
      <c r="T716"/>
      <c r="U716" s="127">
        <v>715</v>
      </c>
      <c r="V716"/>
      <c r="W716"/>
      <c r="X716"/>
      <c r="Y716"/>
      <c r="AB716" s="127">
        <v>715</v>
      </c>
    </row>
    <row r="717" spans="1:28" ht="14.4" x14ac:dyDescent="0.3">
      <c r="A717" s="4"/>
      <c r="B717" s="4"/>
      <c r="C717" s="4">
        <v>716</v>
      </c>
      <c r="D717" s="4"/>
      <c r="E717" s="4">
        <v>0</v>
      </c>
      <c r="F717" s="4">
        <v>716</v>
      </c>
      <c r="G717" s="4"/>
      <c r="H717" s="4"/>
      <c r="I717" s="4">
        <v>716</v>
      </c>
      <c r="J717" s="4"/>
      <c r="K717" s="4">
        <v>0</v>
      </c>
      <c r="L717" s="4">
        <v>716</v>
      </c>
      <c r="M717" s="4"/>
      <c r="O717" s="4">
        <v>716</v>
      </c>
      <c r="Q717" s="3">
        <v>0</v>
      </c>
      <c r="R717" s="3">
        <v>716</v>
      </c>
      <c r="T717"/>
      <c r="U717" s="127">
        <v>716</v>
      </c>
      <c r="V717"/>
      <c r="W717"/>
      <c r="X717"/>
      <c r="Y717"/>
      <c r="AB717" s="127">
        <v>716</v>
      </c>
    </row>
    <row r="718" spans="1:28" ht="14.4" x14ac:dyDescent="0.3">
      <c r="A718" s="4"/>
      <c r="B718" s="4"/>
      <c r="C718" s="4">
        <v>717</v>
      </c>
      <c r="D718" s="4"/>
      <c r="E718" s="4">
        <v>0</v>
      </c>
      <c r="F718" s="4">
        <v>717</v>
      </c>
      <c r="G718" s="4"/>
      <c r="H718" s="4"/>
      <c r="I718" s="4">
        <v>717</v>
      </c>
      <c r="J718" s="4"/>
      <c r="K718" s="4">
        <v>0</v>
      </c>
      <c r="L718" s="4">
        <v>717</v>
      </c>
      <c r="M718" s="4"/>
      <c r="O718" s="4">
        <v>717</v>
      </c>
      <c r="Q718" s="3">
        <v>0</v>
      </c>
      <c r="R718" s="3">
        <v>717</v>
      </c>
      <c r="T718"/>
      <c r="U718" s="127">
        <v>717</v>
      </c>
      <c r="V718"/>
      <c r="W718"/>
      <c r="X718"/>
      <c r="Y718"/>
      <c r="AB718" s="127">
        <v>717</v>
      </c>
    </row>
    <row r="719" spans="1:28" ht="14.4" x14ac:dyDescent="0.3">
      <c r="A719" s="4"/>
      <c r="B719" s="4"/>
      <c r="C719" s="4">
        <v>718</v>
      </c>
      <c r="D719" s="4"/>
      <c r="E719" s="4">
        <v>0</v>
      </c>
      <c r="F719" s="4">
        <v>718</v>
      </c>
      <c r="G719" s="4"/>
      <c r="H719" s="4"/>
      <c r="I719" s="4">
        <v>718</v>
      </c>
      <c r="J719" s="4"/>
      <c r="K719" s="4">
        <v>0</v>
      </c>
      <c r="L719" s="4">
        <v>718</v>
      </c>
      <c r="M719" s="4"/>
      <c r="O719" s="4">
        <v>718</v>
      </c>
      <c r="Q719" s="3">
        <v>0</v>
      </c>
      <c r="R719" s="3">
        <v>718</v>
      </c>
      <c r="T719"/>
      <c r="U719" s="127">
        <v>718</v>
      </c>
      <c r="V719"/>
      <c r="W719"/>
      <c r="X719"/>
      <c r="Y719"/>
      <c r="AB719" s="127">
        <v>718</v>
      </c>
    </row>
    <row r="720" spans="1:28" ht="14.4" x14ac:dyDescent="0.3">
      <c r="A720" s="4"/>
      <c r="B720" s="4"/>
      <c r="C720" s="4">
        <v>719</v>
      </c>
      <c r="D720" s="4"/>
      <c r="E720" s="4">
        <v>0</v>
      </c>
      <c r="F720" s="4">
        <v>719</v>
      </c>
      <c r="G720" s="4"/>
      <c r="H720" s="4"/>
      <c r="I720" s="4">
        <v>719</v>
      </c>
      <c r="J720" s="4"/>
      <c r="K720" s="4">
        <v>0</v>
      </c>
      <c r="L720" s="4">
        <v>719</v>
      </c>
      <c r="M720" s="4"/>
      <c r="O720" s="4">
        <v>719</v>
      </c>
      <c r="Q720" s="3">
        <v>0</v>
      </c>
      <c r="R720" s="3">
        <v>719</v>
      </c>
      <c r="T720"/>
      <c r="U720" s="127">
        <v>719</v>
      </c>
      <c r="V720"/>
      <c r="W720"/>
      <c r="X720"/>
      <c r="Y720"/>
      <c r="AB720" s="127">
        <v>719</v>
      </c>
    </row>
    <row r="721" spans="1:28" ht="14.4" x14ac:dyDescent="0.3">
      <c r="A721" s="4"/>
      <c r="B721" s="4"/>
      <c r="C721" s="4">
        <v>720</v>
      </c>
      <c r="D721" s="4"/>
      <c r="E721" s="4">
        <v>0</v>
      </c>
      <c r="F721" s="4">
        <v>720</v>
      </c>
      <c r="G721" s="4"/>
      <c r="H721" s="4"/>
      <c r="I721" s="4">
        <v>720</v>
      </c>
      <c r="J721" s="4"/>
      <c r="K721" s="4">
        <v>0</v>
      </c>
      <c r="L721" s="4">
        <v>720</v>
      </c>
      <c r="M721" s="4"/>
      <c r="O721" s="4">
        <v>720</v>
      </c>
      <c r="Q721" s="3">
        <v>0</v>
      </c>
      <c r="R721" s="3">
        <v>720</v>
      </c>
      <c r="T721"/>
      <c r="U721" s="127">
        <v>720</v>
      </c>
      <c r="V721"/>
      <c r="W721"/>
      <c r="X721"/>
      <c r="Y721"/>
      <c r="AB721" s="127">
        <v>720</v>
      </c>
    </row>
    <row r="722" spans="1:28" ht="14.4" x14ac:dyDescent="0.3">
      <c r="A722" s="4"/>
      <c r="B722" s="4"/>
      <c r="C722" s="4">
        <v>721</v>
      </c>
      <c r="D722" s="4"/>
      <c r="E722" s="4">
        <v>0</v>
      </c>
      <c r="F722" s="4">
        <v>721</v>
      </c>
      <c r="G722" s="4"/>
      <c r="H722" s="4"/>
      <c r="I722" s="4">
        <v>721</v>
      </c>
      <c r="J722" s="4"/>
      <c r="K722" s="4">
        <v>0</v>
      </c>
      <c r="L722" s="4">
        <v>721</v>
      </c>
      <c r="M722" s="4"/>
      <c r="O722" s="4">
        <v>721</v>
      </c>
      <c r="Q722" s="3">
        <v>0</v>
      </c>
      <c r="R722" s="3">
        <v>721</v>
      </c>
      <c r="T722"/>
      <c r="U722" s="127">
        <v>721</v>
      </c>
      <c r="V722"/>
      <c r="W722"/>
      <c r="X722"/>
      <c r="Y722"/>
      <c r="AB722" s="127">
        <v>721</v>
      </c>
    </row>
    <row r="723" spans="1:28" ht="14.4" x14ac:dyDescent="0.3">
      <c r="A723" s="4"/>
      <c r="B723" s="4"/>
      <c r="C723" s="4">
        <v>722</v>
      </c>
      <c r="D723" s="4"/>
      <c r="E723" s="4">
        <v>0</v>
      </c>
      <c r="F723" s="4">
        <v>722</v>
      </c>
      <c r="G723" s="4"/>
      <c r="H723" s="4"/>
      <c r="I723" s="4">
        <v>722</v>
      </c>
      <c r="J723" s="4"/>
      <c r="K723" s="4">
        <v>0</v>
      </c>
      <c r="L723" s="4">
        <v>722</v>
      </c>
      <c r="M723" s="4"/>
      <c r="O723" s="4">
        <v>722</v>
      </c>
      <c r="Q723" s="3">
        <v>0</v>
      </c>
      <c r="R723" s="3">
        <v>722</v>
      </c>
      <c r="T723"/>
      <c r="U723" s="127">
        <v>722</v>
      </c>
      <c r="V723"/>
      <c r="W723"/>
      <c r="X723"/>
      <c r="Y723"/>
      <c r="AB723" s="127">
        <v>722</v>
      </c>
    </row>
    <row r="724" spans="1:28" ht="14.4" x14ac:dyDescent="0.3">
      <c r="A724" s="4"/>
      <c r="B724" s="4"/>
      <c r="C724" s="4">
        <v>723</v>
      </c>
      <c r="D724" s="4"/>
      <c r="E724" s="4">
        <v>0</v>
      </c>
      <c r="F724" s="4">
        <v>723</v>
      </c>
      <c r="G724" s="4"/>
      <c r="H724" s="4"/>
      <c r="I724" s="4">
        <v>723</v>
      </c>
      <c r="J724" s="4"/>
      <c r="K724" s="4">
        <v>0</v>
      </c>
      <c r="L724" s="4">
        <v>723</v>
      </c>
      <c r="M724" s="4"/>
      <c r="O724" s="4">
        <v>723</v>
      </c>
      <c r="Q724" s="3">
        <v>0</v>
      </c>
      <c r="R724" s="3">
        <v>723</v>
      </c>
      <c r="T724"/>
      <c r="U724" s="127">
        <v>723</v>
      </c>
      <c r="V724"/>
      <c r="W724"/>
      <c r="X724"/>
      <c r="Y724"/>
      <c r="AB724" s="127">
        <v>723</v>
      </c>
    </row>
    <row r="725" spans="1:28" ht="14.4" x14ac:dyDescent="0.3">
      <c r="A725" s="4"/>
      <c r="B725" s="4"/>
      <c r="C725" s="4">
        <v>724</v>
      </c>
      <c r="D725" s="4"/>
      <c r="E725" s="4">
        <v>0</v>
      </c>
      <c r="F725" s="4">
        <v>724</v>
      </c>
      <c r="G725" s="4"/>
      <c r="H725" s="4"/>
      <c r="I725" s="4">
        <v>724</v>
      </c>
      <c r="J725" s="4"/>
      <c r="K725" s="4">
        <v>0</v>
      </c>
      <c r="L725" s="4">
        <v>724</v>
      </c>
      <c r="M725" s="4"/>
      <c r="O725" s="4">
        <v>724</v>
      </c>
      <c r="Q725" s="3">
        <v>0</v>
      </c>
      <c r="R725" s="3">
        <v>724</v>
      </c>
      <c r="T725"/>
      <c r="U725" s="127">
        <v>724</v>
      </c>
      <c r="V725"/>
      <c r="W725"/>
      <c r="X725"/>
      <c r="Y725"/>
      <c r="AB725" s="127">
        <v>724</v>
      </c>
    </row>
    <row r="726" spans="1:28" ht="14.4" x14ac:dyDescent="0.3">
      <c r="A726" s="4"/>
      <c r="B726" s="4"/>
      <c r="C726" s="4">
        <v>725</v>
      </c>
      <c r="D726" s="4"/>
      <c r="E726" s="4">
        <v>0</v>
      </c>
      <c r="F726" s="4">
        <v>725</v>
      </c>
      <c r="G726" s="4"/>
      <c r="H726" s="4"/>
      <c r="I726" s="4">
        <v>725</v>
      </c>
      <c r="J726" s="4"/>
      <c r="K726" s="4">
        <v>0</v>
      </c>
      <c r="L726" s="4">
        <v>725</v>
      </c>
      <c r="M726" s="4"/>
      <c r="O726" s="4">
        <v>725</v>
      </c>
      <c r="Q726" s="3">
        <v>0</v>
      </c>
      <c r="R726" s="3">
        <v>725</v>
      </c>
      <c r="T726"/>
      <c r="U726" s="127">
        <v>725</v>
      </c>
      <c r="V726"/>
      <c r="W726"/>
      <c r="X726"/>
      <c r="Y726"/>
      <c r="AB726" s="127">
        <v>725</v>
      </c>
    </row>
    <row r="727" spans="1:28" ht="14.4" x14ac:dyDescent="0.3">
      <c r="A727" s="4"/>
      <c r="B727" s="4"/>
      <c r="C727" s="4">
        <v>726</v>
      </c>
      <c r="D727" s="4"/>
      <c r="E727" s="4">
        <v>0</v>
      </c>
      <c r="F727" s="4">
        <v>726</v>
      </c>
      <c r="G727" s="4"/>
      <c r="H727" s="4"/>
      <c r="I727" s="4">
        <v>726</v>
      </c>
      <c r="J727" s="4"/>
      <c r="K727" s="4">
        <v>0</v>
      </c>
      <c r="L727" s="4">
        <v>726</v>
      </c>
      <c r="M727" s="4"/>
      <c r="O727" s="4">
        <v>726</v>
      </c>
      <c r="Q727" s="3">
        <v>0</v>
      </c>
      <c r="R727" s="3">
        <v>726</v>
      </c>
      <c r="T727"/>
      <c r="U727" s="127">
        <v>726</v>
      </c>
      <c r="V727"/>
      <c r="W727"/>
      <c r="X727"/>
      <c r="Y727"/>
      <c r="AB727" s="127">
        <v>726</v>
      </c>
    </row>
    <row r="728" spans="1:28" ht="14.4" x14ac:dyDescent="0.3">
      <c r="A728" s="4"/>
      <c r="B728" s="4"/>
      <c r="C728" s="4">
        <v>727</v>
      </c>
      <c r="D728" s="4"/>
      <c r="E728" s="4">
        <v>0</v>
      </c>
      <c r="F728" s="4">
        <v>727</v>
      </c>
      <c r="G728" s="4"/>
      <c r="H728" s="4"/>
      <c r="I728" s="4">
        <v>727</v>
      </c>
      <c r="J728" s="4"/>
      <c r="K728" s="4">
        <v>0</v>
      </c>
      <c r="L728" s="4">
        <v>727</v>
      </c>
      <c r="M728" s="4"/>
      <c r="O728" s="4">
        <v>727</v>
      </c>
      <c r="Q728" s="3">
        <v>0</v>
      </c>
      <c r="R728" s="3">
        <v>727</v>
      </c>
      <c r="T728"/>
      <c r="U728" s="127">
        <v>727</v>
      </c>
      <c r="V728"/>
      <c r="W728"/>
      <c r="X728"/>
      <c r="Y728"/>
      <c r="AB728" s="127">
        <v>727</v>
      </c>
    </row>
    <row r="729" spans="1:28" ht="14.4" x14ac:dyDescent="0.3">
      <c r="A729" s="4"/>
      <c r="B729" s="4"/>
      <c r="C729" s="4">
        <v>728</v>
      </c>
      <c r="D729" s="4"/>
      <c r="E729" s="4">
        <v>0</v>
      </c>
      <c r="F729" s="4">
        <v>728</v>
      </c>
      <c r="G729" s="4"/>
      <c r="H729" s="4"/>
      <c r="I729" s="4">
        <v>728</v>
      </c>
      <c r="J729" s="4"/>
      <c r="K729" s="4">
        <v>0</v>
      </c>
      <c r="L729" s="4">
        <v>728</v>
      </c>
      <c r="M729" s="4"/>
      <c r="O729" s="4">
        <v>728</v>
      </c>
      <c r="Q729" s="3">
        <v>0</v>
      </c>
      <c r="R729" s="3">
        <v>728</v>
      </c>
      <c r="T729"/>
      <c r="U729" s="127">
        <v>728</v>
      </c>
      <c r="V729"/>
      <c r="W729"/>
      <c r="X729"/>
      <c r="Y729"/>
      <c r="AB729" s="127">
        <v>728</v>
      </c>
    </row>
    <row r="730" spans="1:28" ht="14.4" x14ac:dyDescent="0.3">
      <c r="A730" s="4"/>
      <c r="B730" s="4"/>
      <c r="C730" s="4">
        <v>729</v>
      </c>
      <c r="D730" s="4"/>
      <c r="E730" s="4">
        <v>0</v>
      </c>
      <c r="F730" s="4">
        <v>729</v>
      </c>
      <c r="G730" s="4"/>
      <c r="H730" s="4"/>
      <c r="I730" s="4">
        <v>729</v>
      </c>
      <c r="J730" s="4"/>
      <c r="K730" s="4">
        <v>0</v>
      </c>
      <c r="L730" s="4">
        <v>729</v>
      </c>
      <c r="M730" s="4"/>
      <c r="O730" s="4">
        <v>729</v>
      </c>
      <c r="Q730" s="3">
        <v>0</v>
      </c>
      <c r="R730" s="3">
        <v>729</v>
      </c>
      <c r="T730"/>
      <c r="U730" s="127">
        <v>729</v>
      </c>
      <c r="V730"/>
      <c r="W730"/>
      <c r="X730"/>
      <c r="Y730"/>
      <c r="AB730" s="127">
        <v>729</v>
      </c>
    </row>
    <row r="731" spans="1:28" ht="14.4" x14ac:dyDescent="0.3">
      <c r="A731" s="4"/>
      <c r="B731" s="4"/>
      <c r="C731" s="4">
        <v>730</v>
      </c>
      <c r="D731" s="4"/>
      <c r="E731" s="4">
        <v>0</v>
      </c>
      <c r="F731" s="4">
        <v>730</v>
      </c>
      <c r="G731" s="4"/>
      <c r="H731" s="4"/>
      <c r="I731" s="4">
        <v>730</v>
      </c>
      <c r="J731" s="4"/>
      <c r="K731" s="4">
        <v>0</v>
      </c>
      <c r="L731" s="4">
        <v>730</v>
      </c>
      <c r="M731" s="4"/>
      <c r="O731" s="4">
        <v>730</v>
      </c>
      <c r="Q731" s="3">
        <v>0</v>
      </c>
      <c r="R731" s="3">
        <v>730</v>
      </c>
      <c r="T731"/>
      <c r="U731" s="127">
        <v>730</v>
      </c>
      <c r="V731"/>
      <c r="W731"/>
      <c r="X731"/>
      <c r="Y731"/>
      <c r="AB731" s="127">
        <v>730</v>
      </c>
    </row>
    <row r="732" spans="1:28" ht="14.4" x14ac:dyDescent="0.3">
      <c r="A732" s="4"/>
      <c r="B732" s="4"/>
      <c r="C732" s="4">
        <v>731</v>
      </c>
      <c r="D732" s="4"/>
      <c r="E732" s="4">
        <v>0</v>
      </c>
      <c r="F732" s="4">
        <v>731</v>
      </c>
      <c r="G732" s="4"/>
      <c r="H732" s="4"/>
      <c r="I732" s="4">
        <v>731</v>
      </c>
      <c r="J732" s="4"/>
      <c r="K732" s="4">
        <v>0</v>
      </c>
      <c r="L732" s="4">
        <v>731</v>
      </c>
      <c r="M732" s="4"/>
      <c r="O732" s="4">
        <v>731</v>
      </c>
      <c r="Q732" s="3">
        <v>0</v>
      </c>
      <c r="R732" s="3">
        <v>731</v>
      </c>
      <c r="T732"/>
      <c r="U732" s="127">
        <v>731</v>
      </c>
      <c r="V732"/>
      <c r="W732"/>
      <c r="X732"/>
      <c r="Y732"/>
      <c r="AB732" s="127">
        <v>731</v>
      </c>
    </row>
    <row r="733" spans="1:28" ht="14.4" x14ac:dyDescent="0.3">
      <c r="A733" s="4"/>
      <c r="B733" s="4"/>
      <c r="C733" s="4">
        <v>732</v>
      </c>
      <c r="D733" s="4"/>
      <c r="E733" s="4">
        <v>0</v>
      </c>
      <c r="F733" s="4">
        <v>732</v>
      </c>
      <c r="G733" s="4"/>
      <c r="H733" s="4"/>
      <c r="I733" s="4">
        <v>732</v>
      </c>
      <c r="J733" s="4"/>
      <c r="K733" s="4">
        <v>0</v>
      </c>
      <c r="L733" s="4">
        <v>732</v>
      </c>
      <c r="M733" s="4"/>
      <c r="O733" s="4">
        <v>732</v>
      </c>
      <c r="Q733" s="3">
        <v>0</v>
      </c>
      <c r="R733" s="3">
        <v>732</v>
      </c>
      <c r="T733"/>
      <c r="U733" s="127">
        <v>732</v>
      </c>
      <c r="V733"/>
      <c r="W733"/>
      <c r="X733"/>
      <c r="Y733"/>
      <c r="AB733" s="127">
        <v>732</v>
      </c>
    </row>
    <row r="734" spans="1:28" ht="14.4" x14ac:dyDescent="0.3">
      <c r="A734" s="4"/>
      <c r="B734" s="4"/>
      <c r="C734" s="4">
        <v>733</v>
      </c>
      <c r="D734" s="4"/>
      <c r="E734" s="4">
        <v>0</v>
      </c>
      <c r="F734" s="4">
        <v>733</v>
      </c>
      <c r="G734" s="4"/>
      <c r="H734" s="4"/>
      <c r="I734" s="4">
        <v>733</v>
      </c>
      <c r="J734" s="4"/>
      <c r="K734" s="4">
        <v>0</v>
      </c>
      <c r="L734" s="4">
        <v>733</v>
      </c>
      <c r="M734" s="4"/>
      <c r="O734" s="4">
        <v>733</v>
      </c>
      <c r="Q734" s="3">
        <v>0</v>
      </c>
      <c r="R734" s="3">
        <v>733</v>
      </c>
      <c r="T734"/>
      <c r="U734" s="127">
        <v>733</v>
      </c>
      <c r="V734"/>
      <c r="W734"/>
      <c r="X734"/>
      <c r="Y734"/>
      <c r="AB734" s="127">
        <v>733</v>
      </c>
    </row>
    <row r="735" spans="1:28" ht="14.4" x14ac:dyDescent="0.3">
      <c r="A735" s="4"/>
      <c r="B735" s="4"/>
      <c r="C735" s="4">
        <v>734</v>
      </c>
      <c r="D735" s="4"/>
      <c r="E735" s="4">
        <v>0</v>
      </c>
      <c r="F735" s="4">
        <v>734</v>
      </c>
      <c r="G735" s="4"/>
      <c r="H735" s="4"/>
      <c r="I735" s="4">
        <v>734</v>
      </c>
      <c r="J735" s="4"/>
      <c r="K735" s="4">
        <v>0</v>
      </c>
      <c r="L735" s="4">
        <v>734</v>
      </c>
      <c r="M735" s="4"/>
      <c r="O735" s="4">
        <v>734</v>
      </c>
      <c r="Q735" s="3">
        <v>0</v>
      </c>
      <c r="R735" s="3">
        <v>734</v>
      </c>
      <c r="T735"/>
      <c r="U735" s="127">
        <v>734</v>
      </c>
      <c r="V735"/>
      <c r="W735"/>
      <c r="X735"/>
      <c r="Y735"/>
      <c r="AB735" s="127">
        <v>734</v>
      </c>
    </row>
    <row r="736" spans="1:28" ht="14.4" x14ac:dyDescent="0.3">
      <c r="A736" s="4"/>
      <c r="B736" s="4"/>
      <c r="C736" s="4">
        <v>735</v>
      </c>
      <c r="D736" s="4"/>
      <c r="E736" s="4">
        <v>0</v>
      </c>
      <c r="F736" s="4">
        <v>735</v>
      </c>
      <c r="G736" s="4"/>
      <c r="H736" s="4"/>
      <c r="I736" s="4">
        <v>735</v>
      </c>
      <c r="J736" s="4"/>
      <c r="K736" s="4">
        <v>0</v>
      </c>
      <c r="L736" s="4">
        <v>735</v>
      </c>
      <c r="M736" s="4"/>
      <c r="O736" s="4">
        <v>735</v>
      </c>
      <c r="Q736" s="3">
        <v>0</v>
      </c>
      <c r="R736" s="3">
        <v>735</v>
      </c>
      <c r="T736"/>
      <c r="U736" s="127">
        <v>735</v>
      </c>
      <c r="V736"/>
      <c r="W736"/>
      <c r="X736"/>
      <c r="Y736"/>
      <c r="AB736" s="127">
        <v>735</v>
      </c>
    </row>
    <row r="737" spans="1:28" ht="14.4" x14ac:dyDescent="0.3">
      <c r="A737" s="4"/>
      <c r="B737" s="4"/>
      <c r="C737" s="4">
        <v>736</v>
      </c>
      <c r="D737" s="4"/>
      <c r="E737" s="4">
        <v>0</v>
      </c>
      <c r="F737" s="4">
        <v>736</v>
      </c>
      <c r="G737" s="4"/>
      <c r="H737" s="4"/>
      <c r="I737" s="4">
        <v>736</v>
      </c>
      <c r="J737" s="4"/>
      <c r="K737" s="4">
        <v>0</v>
      </c>
      <c r="L737" s="4">
        <v>736</v>
      </c>
      <c r="M737" s="4"/>
      <c r="O737" s="4">
        <v>736</v>
      </c>
      <c r="Q737" s="3">
        <v>0</v>
      </c>
      <c r="R737" s="3">
        <v>736</v>
      </c>
      <c r="T737"/>
      <c r="U737" s="127">
        <v>736</v>
      </c>
      <c r="V737"/>
      <c r="W737"/>
      <c r="X737"/>
      <c r="Y737"/>
      <c r="AB737" s="127">
        <v>736</v>
      </c>
    </row>
    <row r="738" spans="1:28" ht="14.4" x14ac:dyDescent="0.3">
      <c r="A738" s="4"/>
      <c r="B738" s="4"/>
      <c r="C738" s="4">
        <v>737</v>
      </c>
      <c r="D738" s="4"/>
      <c r="E738" s="4">
        <v>0</v>
      </c>
      <c r="F738" s="4">
        <v>737</v>
      </c>
      <c r="G738" s="4"/>
      <c r="H738" s="4"/>
      <c r="I738" s="4">
        <v>737</v>
      </c>
      <c r="J738" s="4"/>
      <c r="K738" s="4">
        <v>0</v>
      </c>
      <c r="L738" s="4">
        <v>737</v>
      </c>
      <c r="M738" s="4"/>
      <c r="O738" s="4">
        <v>737</v>
      </c>
      <c r="Q738" s="3">
        <v>0</v>
      </c>
      <c r="R738" s="3">
        <v>737</v>
      </c>
      <c r="T738"/>
      <c r="U738" s="127">
        <v>737</v>
      </c>
      <c r="V738"/>
      <c r="W738"/>
      <c r="X738"/>
      <c r="Y738"/>
      <c r="AB738" s="127">
        <v>737</v>
      </c>
    </row>
    <row r="739" spans="1:28" ht="14.4" x14ac:dyDescent="0.3">
      <c r="A739" s="4"/>
      <c r="B739" s="4"/>
      <c r="C739" s="4">
        <v>738</v>
      </c>
      <c r="D739" s="4"/>
      <c r="E739" s="4">
        <v>0</v>
      </c>
      <c r="F739" s="4">
        <v>738</v>
      </c>
      <c r="G739" s="4"/>
      <c r="H739" s="4"/>
      <c r="I739" s="4">
        <v>738</v>
      </c>
      <c r="J739" s="4"/>
      <c r="K739" s="4">
        <v>0</v>
      </c>
      <c r="L739" s="4">
        <v>738</v>
      </c>
      <c r="M739" s="4"/>
      <c r="O739" s="4">
        <v>738</v>
      </c>
      <c r="Q739" s="3">
        <v>0</v>
      </c>
      <c r="R739" s="3">
        <v>738</v>
      </c>
      <c r="T739"/>
      <c r="U739" s="127">
        <v>738</v>
      </c>
      <c r="V739"/>
      <c r="W739"/>
      <c r="X739"/>
      <c r="Y739"/>
      <c r="AB739" s="127">
        <v>738</v>
      </c>
    </row>
    <row r="740" spans="1:28" ht="14.4" x14ac:dyDescent="0.3">
      <c r="A740" s="4"/>
      <c r="B740" s="4"/>
      <c r="C740" s="4">
        <v>739</v>
      </c>
      <c r="D740" s="4"/>
      <c r="E740" s="4">
        <v>0</v>
      </c>
      <c r="F740" s="4">
        <v>739</v>
      </c>
      <c r="G740" s="4"/>
      <c r="H740" s="4"/>
      <c r="I740" s="4">
        <v>739</v>
      </c>
      <c r="J740" s="4"/>
      <c r="K740" s="4">
        <v>0</v>
      </c>
      <c r="L740" s="4">
        <v>739</v>
      </c>
      <c r="M740" s="4"/>
      <c r="O740" s="4">
        <v>739</v>
      </c>
      <c r="Q740" s="3">
        <v>0</v>
      </c>
      <c r="R740" s="3">
        <v>739</v>
      </c>
      <c r="T740"/>
      <c r="U740" s="127">
        <v>739</v>
      </c>
      <c r="V740"/>
      <c r="W740"/>
      <c r="X740"/>
      <c r="Y740"/>
      <c r="AB740" s="127">
        <v>739</v>
      </c>
    </row>
    <row r="741" spans="1:28" ht="14.4" x14ac:dyDescent="0.3">
      <c r="A741" s="4"/>
      <c r="B741" s="4"/>
      <c r="C741" s="4">
        <v>740</v>
      </c>
      <c r="D741" s="4"/>
      <c r="E741" s="4">
        <v>0</v>
      </c>
      <c r="F741" s="4">
        <v>740</v>
      </c>
      <c r="G741" s="4"/>
      <c r="H741" s="4"/>
      <c r="I741" s="4">
        <v>740</v>
      </c>
      <c r="J741" s="4"/>
      <c r="K741" s="4">
        <v>0</v>
      </c>
      <c r="L741" s="4">
        <v>740</v>
      </c>
      <c r="M741" s="4"/>
      <c r="O741" s="4">
        <v>740</v>
      </c>
      <c r="Q741" s="3">
        <v>0</v>
      </c>
      <c r="R741" s="3">
        <v>740</v>
      </c>
      <c r="T741"/>
      <c r="U741" s="127">
        <v>740</v>
      </c>
      <c r="V741"/>
      <c r="W741"/>
      <c r="X741"/>
      <c r="Y741"/>
      <c r="AB741" s="127">
        <v>740</v>
      </c>
    </row>
    <row r="742" spans="1:28" ht="14.4" x14ac:dyDescent="0.3">
      <c r="A742" s="4"/>
      <c r="B742" s="4"/>
      <c r="C742" s="4">
        <v>741</v>
      </c>
      <c r="D742" s="4"/>
      <c r="E742" s="4">
        <v>0</v>
      </c>
      <c r="F742" s="4">
        <v>741</v>
      </c>
      <c r="G742" s="4"/>
      <c r="H742" s="4"/>
      <c r="I742" s="4">
        <v>741</v>
      </c>
      <c r="J742" s="4"/>
      <c r="K742" s="4">
        <v>0</v>
      </c>
      <c r="L742" s="4">
        <v>741</v>
      </c>
      <c r="M742" s="4"/>
      <c r="O742" s="4">
        <v>741</v>
      </c>
      <c r="Q742" s="3">
        <v>0</v>
      </c>
      <c r="R742" s="3">
        <v>741</v>
      </c>
      <c r="T742"/>
      <c r="U742" s="127">
        <v>741</v>
      </c>
      <c r="V742"/>
      <c r="W742"/>
      <c r="X742"/>
      <c r="Y742"/>
      <c r="AB742" s="127">
        <v>741</v>
      </c>
    </row>
    <row r="743" spans="1:28" ht="14.4" x14ac:dyDescent="0.3">
      <c r="A743" s="4"/>
      <c r="B743" s="4"/>
      <c r="C743" s="4">
        <v>742</v>
      </c>
      <c r="D743" s="4"/>
      <c r="E743" s="4">
        <v>0</v>
      </c>
      <c r="F743" s="4">
        <v>742</v>
      </c>
      <c r="G743" s="4"/>
      <c r="H743" s="4"/>
      <c r="I743" s="4">
        <v>742</v>
      </c>
      <c r="J743" s="4"/>
      <c r="K743" s="4">
        <v>0</v>
      </c>
      <c r="L743" s="4">
        <v>742</v>
      </c>
      <c r="M743" s="4"/>
      <c r="O743" s="4">
        <v>742</v>
      </c>
      <c r="Q743" s="3">
        <v>0</v>
      </c>
      <c r="R743" s="3">
        <v>742</v>
      </c>
      <c r="T743"/>
      <c r="U743" s="127">
        <v>742</v>
      </c>
      <c r="V743"/>
      <c r="W743"/>
      <c r="X743"/>
      <c r="Y743"/>
      <c r="AB743" s="127">
        <v>742</v>
      </c>
    </row>
    <row r="744" spans="1:28" ht="14.4" x14ac:dyDescent="0.3">
      <c r="A744" s="4"/>
      <c r="B744" s="4"/>
      <c r="C744" s="4">
        <v>743</v>
      </c>
      <c r="D744" s="4"/>
      <c r="E744" s="4">
        <v>0</v>
      </c>
      <c r="F744" s="4">
        <v>743</v>
      </c>
      <c r="G744" s="4"/>
      <c r="H744" s="4"/>
      <c r="I744" s="4">
        <v>743</v>
      </c>
      <c r="J744" s="4"/>
      <c r="K744" s="4">
        <v>0</v>
      </c>
      <c r="L744" s="4">
        <v>743</v>
      </c>
      <c r="M744" s="4"/>
      <c r="O744" s="4">
        <v>743</v>
      </c>
      <c r="Q744" s="3">
        <v>0</v>
      </c>
      <c r="R744" s="3">
        <v>743</v>
      </c>
      <c r="T744"/>
      <c r="U744" s="127">
        <v>743</v>
      </c>
      <c r="V744"/>
      <c r="W744"/>
      <c r="X744"/>
      <c r="Y744"/>
      <c r="AB744" s="127">
        <v>743</v>
      </c>
    </row>
    <row r="745" spans="1:28" ht="14.4" x14ac:dyDescent="0.3">
      <c r="A745" s="4"/>
      <c r="B745" s="4"/>
      <c r="C745" s="4">
        <v>744</v>
      </c>
      <c r="D745" s="4"/>
      <c r="E745" s="4">
        <v>0</v>
      </c>
      <c r="F745" s="4">
        <v>744</v>
      </c>
      <c r="G745" s="4"/>
      <c r="H745" s="4"/>
      <c r="I745" s="4">
        <v>744</v>
      </c>
      <c r="J745" s="4"/>
      <c r="K745" s="4">
        <v>0</v>
      </c>
      <c r="L745" s="4">
        <v>744</v>
      </c>
      <c r="M745" s="4"/>
      <c r="O745" s="4">
        <v>744</v>
      </c>
      <c r="Q745" s="3">
        <v>0</v>
      </c>
      <c r="R745" s="3">
        <v>744</v>
      </c>
      <c r="T745"/>
      <c r="U745" s="127">
        <v>744</v>
      </c>
      <c r="V745"/>
      <c r="W745"/>
      <c r="X745"/>
      <c r="Y745"/>
      <c r="AB745" s="127">
        <v>744</v>
      </c>
    </row>
    <row r="746" spans="1:28" ht="14.4" x14ac:dyDescent="0.3">
      <c r="A746" s="4"/>
      <c r="B746" s="4"/>
      <c r="C746" s="4">
        <v>745</v>
      </c>
      <c r="D746" s="4"/>
      <c r="E746" s="4">
        <v>0</v>
      </c>
      <c r="F746" s="4">
        <v>745</v>
      </c>
      <c r="G746" s="4"/>
      <c r="H746" s="4"/>
      <c r="I746" s="4">
        <v>745</v>
      </c>
      <c r="J746" s="4"/>
      <c r="K746" s="4">
        <v>0</v>
      </c>
      <c r="L746" s="4">
        <v>745</v>
      </c>
      <c r="M746" s="4"/>
      <c r="O746" s="4">
        <v>745</v>
      </c>
      <c r="Q746" s="3">
        <v>0</v>
      </c>
      <c r="R746" s="3">
        <v>745</v>
      </c>
      <c r="T746"/>
      <c r="U746" s="127">
        <v>745</v>
      </c>
      <c r="V746"/>
      <c r="W746"/>
      <c r="X746"/>
      <c r="Y746"/>
      <c r="AB746" s="127">
        <v>745</v>
      </c>
    </row>
    <row r="747" spans="1:28" ht="14.4" x14ac:dyDescent="0.3">
      <c r="A747" s="4"/>
      <c r="B747" s="4"/>
      <c r="C747" s="4">
        <v>746</v>
      </c>
      <c r="D747" s="4"/>
      <c r="E747" s="4">
        <v>0</v>
      </c>
      <c r="F747" s="4">
        <v>746</v>
      </c>
      <c r="G747" s="4"/>
      <c r="H747" s="4"/>
      <c r="I747" s="4">
        <v>746</v>
      </c>
      <c r="J747" s="4"/>
      <c r="K747" s="4">
        <v>0</v>
      </c>
      <c r="L747" s="4">
        <v>746</v>
      </c>
      <c r="M747" s="4"/>
      <c r="O747" s="4">
        <v>746</v>
      </c>
      <c r="Q747" s="3">
        <v>0</v>
      </c>
      <c r="R747" s="3">
        <v>746</v>
      </c>
      <c r="T747"/>
      <c r="U747" s="127">
        <v>746</v>
      </c>
      <c r="V747"/>
      <c r="W747"/>
      <c r="X747"/>
      <c r="Y747"/>
      <c r="AB747" s="127">
        <v>746</v>
      </c>
    </row>
    <row r="748" spans="1:28" ht="14.4" x14ac:dyDescent="0.3">
      <c r="A748" s="4"/>
      <c r="B748" s="4"/>
      <c r="C748" s="4">
        <v>747</v>
      </c>
      <c r="D748" s="4"/>
      <c r="E748" s="4">
        <v>0</v>
      </c>
      <c r="F748" s="4">
        <v>747</v>
      </c>
      <c r="G748" s="4"/>
      <c r="H748" s="4"/>
      <c r="I748" s="4">
        <v>747</v>
      </c>
      <c r="J748" s="4"/>
      <c r="K748" s="4">
        <v>0</v>
      </c>
      <c r="L748" s="4">
        <v>747</v>
      </c>
      <c r="M748" s="4"/>
      <c r="O748" s="4">
        <v>747</v>
      </c>
      <c r="Q748" s="3">
        <v>0</v>
      </c>
      <c r="R748" s="3">
        <v>747</v>
      </c>
      <c r="T748"/>
      <c r="U748" s="127">
        <v>747</v>
      </c>
      <c r="V748"/>
      <c r="W748"/>
      <c r="X748"/>
      <c r="Y748"/>
      <c r="AB748" s="127">
        <v>747</v>
      </c>
    </row>
    <row r="749" spans="1:28" ht="14.4" x14ac:dyDescent="0.3">
      <c r="A749" s="4"/>
      <c r="B749" s="4"/>
      <c r="C749" s="4">
        <v>748</v>
      </c>
      <c r="D749" s="4"/>
      <c r="E749" s="4">
        <v>0</v>
      </c>
      <c r="F749" s="4">
        <v>748</v>
      </c>
      <c r="G749" s="4"/>
      <c r="H749" s="4"/>
      <c r="I749" s="4">
        <v>748</v>
      </c>
      <c r="J749" s="4"/>
      <c r="K749" s="4">
        <v>0</v>
      </c>
      <c r="L749" s="4">
        <v>748</v>
      </c>
      <c r="M749" s="4"/>
      <c r="O749" s="4">
        <v>748</v>
      </c>
      <c r="Q749" s="3">
        <v>0</v>
      </c>
      <c r="R749" s="3">
        <v>748</v>
      </c>
      <c r="T749"/>
      <c r="U749" s="127">
        <v>748</v>
      </c>
      <c r="V749"/>
      <c r="W749"/>
      <c r="X749"/>
      <c r="Y749"/>
      <c r="AB749" s="127">
        <v>748</v>
      </c>
    </row>
    <row r="750" spans="1:28" ht="14.4" x14ac:dyDescent="0.3">
      <c r="A750" s="4"/>
      <c r="B750" s="4"/>
      <c r="C750" s="4">
        <v>749</v>
      </c>
      <c r="D750" s="4"/>
      <c r="E750" s="4">
        <v>0</v>
      </c>
      <c r="F750" s="4">
        <v>749</v>
      </c>
      <c r="G750" s="4"/>
      <c r="H750" s="4"/>
      <c r="I750" s="4">
        <v>749</v>
      </c>
      <c r="J750" s="4"/>
      <c r="K750" s="4">
        <v>0</v>
      </c>
      <c r="L750" s="4">
        <v>749</v>
      </c>
      <c r="M750" s="4"/>
      <c r="O750" s="4">
        <v>749</v>
      </c>
      <c r="Q750" s="3">
        <v>0</v>
      </c>
      <c r="R750" s="3">
        <v>749</v>
      </c>
      <c r="T750"/>
      <c r="U750" s="127">
        <v>749</v>
      </c>
      <c r="V750"/>
      <c r="W750"/>
      <c r="X750"/>
      <c r="Y750"/>
      <c r="AB750" s="127">
        <v>749</v>
      </c>
    </row>
    <row r="751" spans="1:28" ht="14.4" x14ac:dyDescent="0.3">
      <c r="A751" s="4"/>
      <c r="B751" s="4"/>
      <c r="C751" s="4">
        <v>750</v>
      </c>
      <c r="D751" s="4"/>
      <c r="E751" s="4">
        <v>0</v>
      </c>
      <c r="F751" s="4">
        <v>750</v>
      </c>
      <c r="G751" s="4"/>
      <c r="H751" s="4"/>
      <c r="I751" s="4">
        <v>750</v>
      </c>
      <c r="J751" s="4"/>
      <c r="K751" s="4">
        <v>0</v>
      </c>
      <c r="L751" s="4">
        <v>750</v>
      </c>
      <c r="M751" s="4"/>
      <c r="O751" s="4">
        <v>750</v>
      </c>
      <c r="Q751" s="3">
        <v>0</v>
      </c>
      <c r="R751" s="3">
        <v>750</v>
      </c>
      <c r="T751"/>
      <c r="U751" s="127">
        <v>750</v>
      </c>
      <c r="V751"/>
      <c r="W751"/>
      <c r="X751"/>
      <c r="Y751"/>
      <c r="AB751" s="127">
        <v>750</v>
      </c>
    </row>
    <row r="752" spans="1:28" ht="14.4" x14ac:dyDescent="0.3">
      <c r="A752" s="4"/>
      <c r="B752" s="4"/>
      <c r="C752" s="4">
        <v>751</v>
      </c>
      <c r="D752" s="4"/>
      <c r="E752" s="4">
        <v>0</v>
      </c>
      <c r="F752" s="4">
        <v>751</v>
      </c>
      <c r="G752" s="4"/>
      <c r="H752" s="4"/>
      <c r="I752" s="4">
        <v>751</v>
      </c>
      <c r="J752" s="4"/>
      <c r="K752" s="4">
        <v>0</v>
      </c>
      <c r="L752" s="4">
        <v>751</v>
      </c>
      <c r="M752" s="4"/>
      <c r="O752" s="4">
        <v>751</v>
      </c>
      <c r="Q752" s="3">
        <v>0</v>
      </c>
      <c r="R752" s="3">
        <v>751</v>
      </c>
      <c r="T752"/>
      <c r="U752" s="127">
        <v>751</v>
      </c>
      <c r="V752"/>
      <c r="W752"/>
      <c r="X752"/>
      <c r="Y752"/>
      <c r="AB752" s="127">
        <v>751</v>
      </c>
    </row>
    <row r="753" spans="1:28" ht="14.4" x14ac:dyDescent="0.3">
      <c r="A753" s="4"/>
      <c r="B753" s="4"/>
      <c r="C753" s="4">
        <v>752</v>
      </c>
      <c r="D753" s="4"/>
      <c r="E753" s="4">
        <v>0</v>
      </c>
      <c r="F753" s="4">
        <v>752</v>
      </c>
      <c r="G753" s="4"/>
      <c r="H753" s="4"/>
      <c r="I753" s="4">
        <v>752</v>
      </c>
      <c r="J753" s="4"/>
      <c r="K753" s="4">
        <v>0</v>
      </c>
      <c r="L753" s="4">
        <v>752</v>
      </c>
      <c r="M753" s="4"/>
      <c r="O753" s="4">
        <v>752</v>
      </c>
      <c r="Q753" s="3">
        <v>0</v>
      </c>
      <c r="R753" s="3">
        <v>752</v>
      </c>
      <c r="T753"/>
      <c r="U753" s="127">
        <v>752</v>
      </c>
      <c r="V753"/>
      <c r="W753"/>
      <c r="X753"/>
      <c r="Y753"/>
      <c r="AB753" s="127">
        <v>752</v>
      </c>
    </row>
    <row r="754" spans="1:28" ht="14.4" x14ac:dyDescent="0.3">
      <c r="A754" s="4"/>
      <c r="B754" s="4"/>
      <c r="C754" s="4">
        <v>753</v>
      </c>
      <c r="D754" s="4"/>
      <c r="E754" s="4">
        <v>0</v>
      </c>
      <c r="F754" s="4">
        <v>753</v>
      </c>
      <c r="G754" s="4"/>
      <c r="H754" s="4"/>
      <c r="I754" s="4">
        <v>753</v>
      </c>
      <c r="J754" s="4"/>
      <c r="K754" s="4">
        <v>0</v>
      </c>
      <c r="L754" s="4">
        <v>753</v>
      </c>
      <c r="M754" s="4"/>
      <c r="O754" s="4">
        <v>753</v>
      </c>
      <c r="Q754" s="3">
        <v>0</v>
      </c>
      <c r="R754" s="3">
        <v>753</v>
      </c>
      <c r="T754"/>
      <c r="U754" s="127">
        <v>753</v>
      </c>
      <c r="V754"/>
      <c r="W754"/>
      <c r="X754"/>
      <c r="Y754"/>
      <c r="AB754" s="127">
        <v>753</v>
      </c>
    </row>
    <row r="755" spans="1:28" ht="14.4" x14ac:dyDescent="0.3">
      <c r="A755" s="4"/>
      <c r="B755" s="4"/>
      <c r="C755" s="4">
        <v>754</v>
      </c>
      <c r="D755" s="4"/>
      <c r="E755" s="4">
        <v>0</v>
      </c>
      <c r="F755" s="4">
        <v>754</v>
      </c>
      <c r="G755" s="4"/>
      <c r="H755" s="4"/>
      <c r="I755" s="4">
        <v>754</v>
      </c>
      <c r="J755" s="4"/>
      <c r="K755" s="4">
        <v>0</v>
      </c>
      <c r="L755" s="4">
        <v>754</v>
      </c>
      <c r="M755" s="4"/>
      <c r="O755" s="4">
        <v>754</v>
      </c>
      <c r="Q755" s="3">
        <v>0</v>
      </c>
      <c r="R755" s="3">
        <v>754</v>
      </c>
      <c r="T755"/>
      <c r="U755" s="127">
        <v>754</v>
      </c>
      <c r="V755"/>
      <c r="W755"/>
      <c r="X755"/>
      <c r="Y755"/>
      <c r="AB755" s="127">
        <v>754</v>
      </c>
    </row>
    <row r="756" spans="1:28" ht="14.4" x14ac:dyDescent="0.3">
      <c r="A756" s="4"/>
      <c r="B756" s="4"/>
      <c r="C756" s="4">
        <v>755</v>
      </c>
      <c r="D756" s="4"/>
      <c r="E756" s="4">
        <v>0</v>
      </c>
      <c r="F756" s="4">
        <v>755</v>
      </c>
      <c r="G756" s="4"/>
      <c r="H756" s="4"/>
      <c r="I756" s="4">
        <v>755</v>
      </c>
      <c r="J756" s="4"/>
      <c r="K756" s="4">
        <v>0</v>
      </c>
      <c r="L756" s="4">
        <v>755</v>
      </c>
      <c r="M756" s="4"/>
      <c r="O756" s="4">
        <v>755</v>
      </c>
      <c r="Q756" s="3">
        <v>0</v>
      </c>
      <c r="R756" s="3">
        <v>755</v>
      </c>
      <c r="T756"/>
      <c r="U756" s="127">
        <v>755</v>
      </c>
      <c r="V756"/>
      <c r="W756"/>
      <c r="X756"/>
      <c r="Y756"/>
      <c r="AB756" s="127">
        <v>755</v>
      </c>
    </row>
    <row r="757" spans="1:28" ht="14.4" x14ac:dyDescent="0.3">
      <c r="A757" s="4"/>
      <c r="B757" s="4"/>
      <c r="C757" s="4">
        <v>756</v>
      </c>
      <c r="D757" s="4"/>
      <c r="E757" s="4">
        <v>0</v>
      </c>
      <c r="F757" s="4">
        <v>756</v>
      </c>
      <c r="G757" s="4"/>
      <c r="H757" s="4"/>
      <c r="I757" s="4">
        <v>756</v>
      </c>
      <c r="J757" s="4"/>
      <c r="K757" s="4">
        <v>0</v>
      </c>
      <c r="L757" s="4">
        <v>756</v>
      </c>
      <c r="M757" s="4"/>
      <c r="O757" s="4">
        <v>756</v>
      </c>
      <c r="Q757" s="3">
        <v>0</v>
      </c>
      <c r="R757" s="3">
        <v>756</v>
      </c>
      <c r="T757"/>
      <c r="U757" s="127">
        <v>756</v>
      </c>
      <c r="V757"/>
      <c r="W757"/>
      <c r="X757"/>
      <c r="Y757"/>
      <c r="AB757" s="127">
        <v>756</v>
      </c>
    </row>
    <row r="758" spans="1:28" ht="14.4" x14ac:dyDescent="0.3">
      <c r="A758" s="4"/>
      <c r="B758" s="4"/>
      <c r="C758" s="4">
        <v>757</v>
      </c>
      <c r="D758" s="4"/>
      <c r="E758" s="4">
        <v>0</v>
      </c>
      <c r="F758" s="4">
        <v>757</v>
      </c>
      <c r="G758" s="4"/>
      <c r="H758" s="4"/>
      <c r="I758" s="4">
        <v>757</v>
      </c>
      <c r="J758" s="4"/>
      <c r="K758" s="4">
        <v>0</v>
      </c>
      <c r="L758" s="4">
        <v>757</v>
      </c>
      <c r="M758" s="4"/>
      <c r="O758" s="4">
        <v>757</v>
      </c>
      <c r="Q758" s="3">
        <v>0</v>
      </c>
      <c r="R758" s="3">
        <v>757</v>
      </c>
      <c r="T758"/>
      <c r="U758" s="127">
        <v>757</v>
      </c>
      <c r="V758"/>
      <c r="W758"/>
      <c r="X758"/>
      <c r="Y758"/>
      <c r="AB758" s="127">
        <v>757</v>
      </c>
    </row>
    <row r="759" spans="1:28" ht="14.4" x14ac:dyDescent="0.3">
      <c r="A759" s="4"/>
      <c r="B759" s="4"/>
      <c r="C759" s="4">
        <v>758</v>
      </c>
      <c r="D759" s="4"/>
      <c r="E759" s="4">
        <v>0</v>
      </c>
      <c r="F759" s="4">
        <v>758</v>
      </c>
      <c r="G759" s="4"/>
      <c r="H759" s="4"/>
      <c r="I759" s="4">
        <v>758</v>
      </c>
      <c r="J759" s="4"/>
      <c r="K759" s="4">
        <v>0</v>
      </c>
      <c r="L759" s="4">
        <v>758</v>
      </c>
      <c r="M759" s="4"/>
      <c r="O759" s="4">
        <v>758</v>
      </c>
      <c r="Q759" s="3">
        <v>0</v>
      </c>
      <c r="R759" s="3">
        <v>758</v>
      </c>
      <c r="T759"/>
      <c r="U759" s="127">
        <v>758</v>
      </c>
      <c r="V759"/>
      <c r="W759"/>
      <c r="X759"/>
      <c r="Y759"/>
      <c r="AB759" s="127">
        <v>758</v>
      </c>
    </row>
    <row r="760" spans="1:28" ht="14.4" x14ac:dyDescent="0.3">
      <c r="A760" s="4"/>
      <c r="B760" s="4"/>
      <c r="C760" s="4">
        <v>759</v>
      </c>
      <c r="D760" s="4"/>
      <c r="E760" s="4">
        <v>0</v>
      </c>
      <c r="F760" s="4">
        <v>759</v>
      </c>
      <c r="G760" s="4"/>
      <c r="H760" s="4"/>
      <c r="I760" s="4">
        <v>759</v>
      </c>
      <c r="J760" s="4"/>
      <c r="K760" s="4">
        <v>0</v>
      </c>
      <c r="L760" s="4">
        <v>759</v>
      </c>
      <c r="M760" s="4"/>
      <c r="O760" s="4">
        <v>759</v>
      </c>
      <c r="Q760" s="3">
        <v>0</v>
      </c>
      <c r="R760" s="3">
        <v>759</v>
      </c>
      <c r="T760"/>
      <c r="U760" s="127">
        <v>759</v>
      </c>
      <c r="V760"/>
      <c r="W760"/>
      <c r="X760"/>
      <c r="Y760"/>
      <c r="AB760" s="127">
        <v>759</v>
      </c>
    </row>
    <row r="761" spans="1:28" ht="14.4" x14ac:dyDescent="0.3">
      <c r="A761" s="4"/>
      <c r="B761" s="4"/>
      <c r="C761" s="4">
        <v>760</v>
      </c>
      <c r="D761" s="4"/>
      <c r="E761" s="4">
        <v>0</v>
      </c>
      <c r="F761" s="4">
        <v>760</v>
      </c>
      <c r="G761" s="4"/>
      <c r="H761" s="4"/>
      <c r="I761" s="4">
        <v>760</v>
      </c>
      <c r="J761" s="4"/>
      <c r="K761" s="4">
        <v>0</v>
      </c>
      <c r="L761" s="4">
        <v>760</v>
      </c>
      <c r="M761" s="4"/>
      <c r="O761" s="4">
        <v>760</v>
      </c>
      <c r="Q761" s="3">
        <v>0</v>
      </c>
      <c r="R761" s="3">
        <v>760</v>
      </c>
      <c r="T761"/>
      <c r="U761" s="127">
        <v>760</v>
      </c>
      <c r="V761"/>
      <c r="W761"/>
      <c r="X761"/>
      <c r="Y761"/>
      <c r="AB761" s="127">
        <v>760</v>
      </c>
    </row>
    <row r="762" spans="1:28" ht="14.4" x14ac:dyDescent="0.3">
      <c r="A762" s="4"/>
      <c r="B762" s="4"/>
      <c r="C762" s="4">
        <v>761</v>
      </c>
      <c r="D762" s="4"/>
      <c r="E762" s="4">
        <v>0</v>
      </c>
      <c r="F762" s="4">
        <v>761</v>
      </c>
      <c r="G762" s="4"/>
      <c r="H762" s="4"/>
      <c r="I762" s="4">
        <v>761</v>
      </c>
      <c r="J762" s="4"/>
      <c r="K762" s="4">
        <v>0</v>
      </c>
      <c r="L762" s="4">
        <v>761</v>
      </c>
      <c r="M762" s="4"/>
      <c r="O762" s="4">
        <v>761</v>
      </c>
      <c r="Q762" s="3">
        <v>0</v>
      </c>
      <c r="R762" s="3">
        <v>761</v>
      </c>
      <c r="T762"/>
      <c r="U762" s="127">
        <v>761</v>
      </c>
      <c r="V762"/>
      <c r="W762"/>
      <c r="X762"/>
      <c r="Y762"/>
      <c r="AB762" s="127">
        <v>761</v>
      </c>
    </row>
    <row r="763" spans="1:28" ht="14.4" x14ac:dyDescent="0.3">
      <c r="A763" s="4"/>
      <c r="B763" s="4"/>
      <c r="C763" s="4">
        <v>762</v>
      </c>
      <c r="D763" s="4"/>
      <c r="E763" s="4">
        <v>0</v>
      </c>
      <c r="F763" s="4">
        <v>762</v>
      </c>
      <c r="G763" s="4"/>
      <c r="H763" s="4"/>
      <c r="I763" s="4">
        <v>762</v>
      </c>
      <c r="J763" s="4"/>
      <c r="K763" s="4">
        <v>0</v>
      </c>
      <c r="L763" s="4">
        <v>762</v>
      </c>
      <c r="M763" s="4"/>
      <c r="O763" s="4">
        <v>762</v>
      </c>
      <c r="Q763" s="3">
        <v>0</v>
      </c>
      <c r="R763" s="3">
        <v>762</v>
      </c>
      <c r="T763"/>
      <c r="U763" s="127">
        <v>762</v>
      </c>
      <c r="V763"/>
      <c r="W763"/>
      <c r="X763"/>
      <c r="Y763"/>
      <c r="AB763" s="127">
        <v>762</v>
      </c>
    </row>
    <row r="764" spans="1:28" ht="14.4" x14ac:dyDescent="0.3">
      <c r="A764" s="4"/>
      <c r="B764" s="4"/>
      <c r="C764" s="4">
        <v>763</v>
      </c>
      <c r="D764" s="4"/>
      <c r="E764" s="4">
        <v>0</v>
      </c>
      <c r="F764" s="4">
        <v>763</v>
      </c>
      <c r="G764" s="4"/>
      <c r="H764" s="4"/>
      <c r="I764" s="4">
        <v>763</v>
      </c>
      <c r="J764" s="4"/>
      <c r="K764" s="4">
        <v>0</v>
      </c>
      <c r="L764" s="4">
        <v>763</v>
      </c>
      <c r="M764" s="4"/>
      <c r="O764" s="4">
        <v>763</v>
      </c>
      <c r="Q764" s="3">
        <v>0</v>
      </c>
      <c r="R764" s="3">
        <v>763</v>
      </c>
      <c r="T764"/>
      <c r="U764" s="127">
        <v>763</v>
      </c>
      <c r="V764"/>
      <c r="W764"/>
      <c r="X764"/>
      <c r="Y764"/>
      <c r="AB764" s="127">
        <v>763</v>
      </c>
    </row>
    <row r="765" spans="1:28" ht="14.4" x14ac:dyDescent="0.3">
      <c r="A765" s="4"/>
      <c r="B765" s="4"/>
      <c r="C765" s="4">
        <v>764</v>
      </c>
      <c r="D765" s="4"/>
      <c r="E765" s="4">
        <v>0</v>
      </c>
      <c r="F765" s="4">
        <v>764</v>
      </c>
      <c r="G765" s="4"/>
      <c r="H765" s="4"/>
      <c r="I765" s="4">
        <v>764</v>
      </c>
      <c r="J765" s="4"/>
      <c r="K765" s="4">
        <v>0</v>
      </c>
      <c r="L765" s="4">
        <v>764</v>
      </c>
      <c r="M765" s="4"/>
      <c r="O765" s="4">
        <v>764</v>
      </c>
      <c r="Q765" s="3">
        <v>0</v>
      </c>
      <c r="R765" s="3">
        <v>764</v>
      </c>
      <c r="T765"/>
      <c r="U765" s="127">
        <v>764</v>
      </c>
      <c r="V765"/>
      <c r="W765"/>
      <c r="X765"/>
      <c r="Y765"/>
      <c r="AB765" s="127">
        <v>764</v>
      </c>
    </row>
    <row r="766" spans="1:28" ht="14.4" x14ac:dyDescent="0.3">
      <c r="A766" s="4"/>
      <c r="B766" s="4"/>
      <c r="C766" s="4">
        <v>765</v>
      </c>
      <c r="D766" s="4"/>
      <c r="E766" s="4">
        <v>0</v>
      </c>
      <c r="F766" s="4">
        <v>765</v>
      </c>
      <c r="G766" s="4"/>
      <c r="H766" s="4"/>
      <c r="I766" s="4">
        <v>765</v>
      </c>
      <c r="J766" s="4"/>
      <c r="K766" s="4">
        <v>0</v>
      </c>
      <c r="L766" s="4">
        <v>765</v>
      </c>
      <c r="M766" s="4"/>
      <c r="O766" s="4">
        <v>765</v>
      </c>
      <c r="Q766" s="3">
        <v>0</v>
      </c>
      <c r="R766" s="3">
        <v>765</v>
      </c>
      <c r="T766"/>
      <c r="U766" s="127">
        <v>765</v>
      </c>
      <c r="V766"/>
      <c r="W766"/>
      <c r="X766"/>
      <c r="Y766"/>
      <c r="AB766" s="127">
        <v>765</v>
      </c>
    </row>
    <row r="767" spans="1:28" ht="14.4" x14ac:dyDescent="0.3">
      <c r="A767" s="4"/>
      <c r="B767" s="4"/>
      <c r="C767" s="4">
        <v>766</v>
      </c>
      <c r="D767" s="4"/>
      <c r="E767" s="4">
        <v>0</v>
      </c>
      <c r="F767" s="4">
        <v>766</v>
      </c>
      <c r="G767" s="4"/>
      <c r="H767" s="4"/>
      <c r="I767" s="4">
        <v>766</v>
      </c>
      <c r="J767" s="4"/>
      <c r="K767" s="4">
        <v>0</v>
      </c>
      <c r="L767" s="4">
        <v>766</v>
      </c>
      <c r="M767" s="4"/>
      <c r="O767" s="4">
        <v>766</v>
      </c>
      <c r="Q767" s="3">
        <v>0</v>
      </c>
      <c r="R767" s="3">
        <v>766</v>
      </c>
      <c r="T767"/>
      <c r="U767" s="127">
        <v>766</v>
      </c>
      <c r="V767"/>
      <c r="W767"/>
      <c r="X767"/>
      <c r="Y767"/>
      <c r="AB767" s="127">
        <v>766</v>
      </c>
    </row>
    <row r="768" spans="1:28" ht="14.4" x14ac:dyDescent="0.3">
      <c r="A768" s="4"/>
      <c r="B768" s="4"/>
      <c r="C768" s="4">
        <v>767</v>
      </c>
      <c r="D768" s="4"/>
      <c r="E768" s="4">
        <v>0</v>
      </c>
      <c r="F768" s="4">
        <v>767</v>
      </c>
      <c r="G768" s="4"/>
      <c r="H768" s="4"/>
      <c r="I768" s="4">
        <v>767</v>
      </c>
      <c r="J768" s="4"/>
      <c r="K768" s="4">
        <v>0</v>
      </c>
      <c r="L768" s="4">
        <v>767</v>
      </c>
      <c r="M768" s="4"/>
      <c r="O768" s="4">
        <v>767</v>
      </c>
      <c r="Q768" s="3">
        <v>0</v>
      </c>
      <c r="R768" s="3">
        <v>767</v>
      </c>
      <c r="T768"/>
      <c r="U768" s="127">
        <v>767</v>
      </c>
      <c r="V768"/>
      <c r="W768"/>
      <c r="X768"/>
      <c r="Y768"/>
      <c r="AB768" s="127">
        <v>767</v>
      </c>
    </row>
    <row r="769" spans="1:28" ht="14.4" x14ac:dyDescent="0.3">
      <c r="A769" s="4"/>
      <c r="B769" s="4"/>
      <c r="C769" s="4">
        <v>768</v>
      </c>
      <c r="D769" s="4"/>
      <c r="E769" s="4">
        <v>0</v>
      </c>
      <c r="F769" s="4">
        <v>768</v>
      </c>
      <c r="G769" s="4"/>
      <c r="H769" s="4"/>
      <c r="I769" s="4">
        <v>768</v>
      </c>
      <c r="J769" s="4"/>
      <c r="K769" s="4">
        <v>0</v>
      </c>
      <c r="L769" s="4">
        <v>768</v>
      </c>
      <c r="M769" s="4"/>
      <c r="O769" s="4">
        <v>768</v>
      </c>
      <c r="Q769" s="3">
        <v>0</v>
      </c>
      <c r="R769" s="3">
        <v>768</v>
      </c>
      <c r="T769"/>
      <c r="U769" s="127">
        <v>768</v>
      </c>
      <c r="V769"/>
      <c r="W769"/>
      <c r="X769"/>
      <c r="Y769"/>
      <c r="AB769" s="127">
        <v>768</v>
      </c>
    </row>
    <row r="770" spans="1:28" ht="14.4" x14ac:dyDescent="0.3">
      <c r="A770" s="4"/>
      <c r="B770" s="4"/>
      <c r="C770" s="4">
        <v>769</v>
      </c>
      <c r="D770" s="4"/>
      <c r="E770" s="4">
        <v>0</v>
      </c>
      <c r="F770" s="4">
        <v>769</v>
      </c>
      <c r="G770" s="4"/>
      <c r="H770" s="4"/>
      <c r="I770" s="4">
        <v>769</v>
      </c>
      <c r="J770" s="4"/>
      <c r="K770" s="4">
        <v>0</v>
      </c>
      <c r="L770" s="4">
        <v>769</v>
      </c>
      <c r="M770" s="4"/>
      <c r="O770" s="4">
        <v>769</v>
      </c>
      <c r="Q770" s="3">
        <v>0</v>
      </c>
      <c r="R770" s="3">
        <v>769</v>
      </c>
      <c r="T770"/>
      <c r="U770" s="127">
        <v>769</v>
      </c>
      <c r="V770"/>
      <c r="W770"/>
      <c r="X770"/>
      <c r="Y770"/>
      <c r="AB770" s="127">
        <v>769</v>
      </c>
    </row>
    <row r="771" spans="1:28" ht="14.4" x14ac:dyDescent="0.3">
      <c r="A771" s="4"/>
      <c r="B771" s="4"/>
      <c r="C771" s="4">
        <v>770</v>
      </c>
      <c r="D771" s="4"/>
      <c r="E771" s="4">
        <v>0</v>
      </c>
      <c r="F771" s="4">
        <v>770</v>
      </c>
      <c r="G771" s="4"/>
      <c r="H771" s="4"/>
      <c r="I771" s="4">
        <v>770</v>
      </c>
      <c r="J771" s="4"/>
      <c r="K771" s="4">
        <v>0</v>
      </c>
      <c r="L771" s="4">
        <v>770</v>
      </c>
      <c r="M771" s="4"/>
      <c r="O771" s="4">
        <v>770</v>
      </c>
      <c r="Q771" s="3">
        <v>0</v>
      </c>
      <c r="R771" s="3">
        <v>770</v>
      </c>
      <c r="T771"/>
      <c r="U771" s="127">
        <v>770</v>
      </c>
      <c r="V771"/>
      <c r="W771"/>
      <c r="X771"/>
      <c r="Y771"/>
      <c r="AB771" s="127">
        <v>770</v>
      </c>
    </row>
    <row r="772" spans="1:28" ht="14.4" x14ac:dyDescent="0.3">
      <c r="A772" s="4"/>
      <c r="B772" s="4"/>
      <c r="C772" s="4">
        <v>771</v>
      </c>
      <c r="D772" s="4"/>
      <c r="E772" s="4">
        <v>0</v>
      </c>
      <c r="F772" s="4">
        <v>771</v>
      </c>
      <c r="G772" s="4"/>
      <c r="H772" s="4"/>
      <c r="I772" s="4">
        <v>771</v>
      </c>
      <c r="J772" s="4"/>
      <c r="K772" s="4">
        <v>0</v>
      </c>
      <c r="L772" s="4">
        <v>771</v>
      </c>
      <c r="M772" s="4"/>
      <c r="O772" s="4">
        <v>771</v>
      </c>
      <c r="Q772" s="3">
        <v>0</v>
      </c>
      <c r="R772" s="3">
        <v>771</v>
      </c>
      <c r="T772"/>
      <c r="U772" s="127">
        <v>771</v>
      </c>
      <c r="V772"/>
      <c r="W772"/>
      <c r="X772"/>
      <c r="Y772"/>
      <c r="AB772" s="127">
        <v>771</v>
      </c>
    </row>
    <row r="773" spans="1:28" ht="14.4" x14ac:dyDescent="0.3">
      <c r="A773" s="4"/>
      <c r="B773" s="4"/>
      <c r="C773" s="4">
        <v>772</v>
      </c>
      <c r="D773" s="4"/>
      <c r="E773" s="4">
        <v>0</v>
      </c>
      <c r="F773" s="4">
        <v>772</v>
      </c>
      <c r="G773" s="4"/>
      <c r="H773" s="4"/>
      <c r="I773" s="4">
        <v>772</v>
      </c>
      <c r="J773" s="4"/>
      <c r="K773" s="4">
        <v>0</v>
      </c>
      <c r="L773" s="4">
        <v>772</v>
      </c>
      <c r="M773" s="4"/>
      <c r="O773" s="4">
        <v>772</v>
      </c>
      <c r="Q773" s="3">
        <v>0</v>
      </c>
      <c r="R773" s="3">
        <v>772</v>
      </c>
      <c r="T773"/>
      <c r="U773" s="127">
        <v>772</v>
      </c>
      <c r="V773"/>
      <c r="W773"/>
      <c r="X773"/>
      <c r="Y773"/>
      <c r="AB773" s="127">
        <v>772</v>
      </c>
    </row>
    <row r="774" spans="1:28" ht="14.4" x14ac:dyDescent="0.3">
      <c r="A774" s="4"/>
      <c r="B774" s="4"/>
      <c r="C774" s="4">
        <v>773</v>
      </c>
      <c r="D774" s="4"/>
      <c r="E774" s="4">
        <v>0</v>
      </c>
      <c r="F774" s="4">
        <v>773</v>
      </c>
      <c r="G774" s="4"/>
      <c r="H774" s="4"/>
      <c r="I774" s="4">
        <v>773</v>
      </c>
      <c r="J774" s="4"/>
      <c r="K774" s="4">
        <v>0</v>
      </c>
      <c r="L774" s="4">
        <v>773</v>
      </c>
      <c r="M774" s="4"/>
      <c r="O774" s="4">
        <v>773</v>
      </c>
      <c r="Q774" s="3">
        <v>0</v>
      </c>
      <c r="R774" s="3">
        <v>773</v>
      </c>
      <c r="T774"/>
      <c r="U774" s="127">
        <v>773</v>
      </c>
      <c r="V774"/>
      <c r="W774"/>
      <c r="X774"/>
      <c r="Y774"/>
      <c r="AB774" s="127">
        <v>773</v>
      </c>
    </row>
    <row r="775" spans="1:28" ht="14.4" x14ac:dyDescent="0.3">
      <c r="A775" s="4"/>
      <c r="B775" s="4"/>
      <c r="C775" s="4">
        <v>774</v>
      </c>
      <c r="D775" s="4"/>
      <c r="E775" s="4">
        <v>0</v>
      </c>
      <c r="F775" s="4">
        <v>774</v>
      </c>
      <c r="G775" s="4"/>
      <c r="H775" s="4"/>
      <c r="I775" s="4">
        <v>774</v>
      </c>
      <c r="J775" s="4"/>
      <c r="K775" s="4">
        <v>0</v>
      </c>
      <c r="L775" s="4">
        <v>774</v>
      </c>
      <c r="M775" s="4"/>
      <c r="O775" s="4">
        <v>774</v>
      </c>
      <c r="Q775" s="3">
        <v>0</v>
      </c>
      <c r="R775" s="3">
        <v>774</v>
      </c>
      <c r="T775"/>
      <c r="U775" s="127">
        <v>774</v>
      </c>
      <c r="V775"/>
      <c r="W775"/>
      <c r="X775"/>
      <c r="Y775"/>
      <c r="AB775" s="127">
        <v>774</v>
      </c>
    </row>
    <row r="776" spans="1:28" ht="14.4" x14ac:dyDescent="0.3">
      <c r="A776" s="4"/>
      <c r="B776" s="4"/>
      <c r="C776" s="4">
        <v>775</v>
      </c>
      <c r="D776" s="4"/>
      <c r="E776" s="4">
        <v>0</v>
      </c>
      <c r="F776" s="4">
        <v>775</v>
      </c>
      <c r="G776" s="4"/>
      <c r="H776" s="4"/>
      <c r="I776" s="4">
        <v>775</v>
      </c>
      <c r="J776" s="4"/>
      <c r="K776" s="4">
        <v>0</v>
      </c>
      <c r="L776" s="4">
        <v>775</v>
      </c>
      <c r="M776" s="4"/>
      <c r="O776" s="4">
        <v>775</v>
      </c>
      <c r="Q776" s="3">
        <v>0</v>
      </c>
      <c r="R776" s="3">
        <v>775</v>
      </c>
      <c r="T776"/>
      <c r="U776" s="127">
        <v>775</v>
      </c>
      <c r="V776"/>
      <c r="W776"/>
      <c r="X776"/>
      <c r="Y776"/>
      <c r="AB776" s="127">
        <v>775</v>
      </c>
    </row>
    <row r="777" spans="1:28" ht="14.4" x14ac:dyDescent="0.3">
      <c r="A777" s="4"/>
      <c r="B777" s="4"/>
      <c r="C777" s="4">
        <v>776</v>
      </c>
      <c r="D777" s="4"/>
      <c r="E777" s="4">
        <v>0</v>
      </c>
      <c r="F777" s="4">
        <v>776</v>
      </c>
      <c r="G777" s="4"/>
      <c r="H777" s="4"/>
      <c r="I777" s="4">
        <v>776</v>
      </c>
      <c r="J777" s="4"/>
      <c r="K777" s="4">
        <v>0</v>
      </c>
      <c r="L777" s="4">
        <v>776</v>
      </c>
      <c r="M777" s="4"/>
      <c r="O777" s="4">
        <v>776</v>
      </c>
      <c r="Q777" s="3">
        <v>0</v>
      </c>
      <c r="R777" s="3">
        <v>776</v>
      </c>
      <c r="T777"/>
      <c r="U777" s="127">
        <v>776</v>
      </c>
      <c r="V777"/>
      <c r="W777"/>
      <c r="X777"/>
      <c r="Y777"/>
      <c r="AB777" s="127">
        <v>776</v>
      </c>
    </row>
    <row r="778" spans="1:28" ht="14.4" x14ac:dyDescent="0.3">
      <c r="A778" s="4"/>
      <c r="B778" s="4"/>
      <c r="C778" s="4">
        <v>777</v>
      </c>
      <c r="D778" s="4"/>
      <c r="E778" s="4">
        <v>0</v>
      </c>
      <c r="F778" s="4">
        <v>777</v>
      </c>
      <c r="G778" s="4"/>
      <c r="H778" s="4"/>
      <c r="I778" s="4">
        <v>777</v>
      </c>
      <c r="J778" s="4"/>
      <c r="K778" s="4">
        <v>0</v>
      </c>
      <c r="L778" s="4">
        <v>777</v>
      </c>
      <c r="M778" s="4"/>
      <c r="O778" s="4">
        <v>777</v>
      </c>
      <c r="Q778" s="3">
        <v>0</v>
      </c>
      <c r="R778" s="3">
        <v>777</v>
      </c>
      <c r="T778"/>
      <c r="U778" s="127">
        <v>777</v>
      </c>
      <c r="V778"/>
      <c r="W778"/>
      <c r="X778"/>
      <c r="Y778"/>
      <c r="AB778" s="127">
        <v>777</v>
      </c>
    </row>
    <row r="779" spans="1:28" ht="14.4" x14ac:dyDescent="0.3">
      <c r="A779" s="4"/>
      <c r="B779" s="4"/>
      <c r="C779" s="4">
        <v>778</v>
      </c>
      <c r="D779" s="4"/>
      <c r="E779" s="4">
        <v>0</v>
      </c>
      <c r="F779" s="4">
        <v>778</v>
      </c>
      <c r="G779" s="4"/>
      <c r="H779" s="4"/>
      <c r="I779" s="4">
        <v>778</v>
      </c>
      <c r="J779" s="4"/>
      <c r="K779" s="4">
        <v>0</v>
      </c>
      <c r="L779" s="4">
        <v>778</v>
      </c>
      <c r="M779" s="4"/>
      <c r="O779" s="4">
        <v>778</v>
      </c>
      <c r="Q779" s="3">
        <v>0</v>
      </c>
      <c r="R779" s="3">
        <v>778</v>
      </c>
      <c r="T779"/>
      <c r="U779" s="127">
        <v>778</v>
      </c>
      <c r="V779"/>
      <c r="W779"/>
      <c r="X779"/>
      <c r="Y779"/>
      <c r="AB779" s="127">
        <v>778</v>
      </c>
    </row>
    <row r="780" spans="1:28" ht="14.4" x14ac:dyDescent="0.3">
      <c r="A780" s="4"/>
      <c r="B780" s="4"/>
      <c r="C780" s="4">
        <v>779</v>
      </c>
      <c r="D780" s="4"/>
      <c r="E780" s="4">
        <v>0</v>
      </c>
      <c r="F780" s="4">
        <v>779</v>
      </c>
      <c r="G780" s="4"/>
      <c r="H780" s="4"/>
      <c r="I780" s="4">
        <v>779</v>
      </c>
      <c r="J780" s="4"/>
      <c r="K780" s="4">
        <v>0</v>
      </c>
      <c r="L780" s="4">
        <v>779</v>
      </c>
      <c r="M780" s="4"/>
      <c r="O780" s="4">
        <v>779</v>
      </c>
      <c r="Q780" s="3">
        <v>0</v>
      </c>
      <c r="R780" s="3">
        <v>779</v>
      </c>
      <c r="T780"/>
      <c r="U780" s="127">
        <v>779</v>
      </c>
      <c r="V780"/>
      <c r="W780"/>
      <c r="X780"/>
      <c r="Y780"/>
      <c r="AB780" s="127">
        <v>779</v>
      </c>
    </row>
    <row r="781" spans="1:28" ht="14.4" x14ac:dyDescent="0.3">
      <c r="A781" s="4"/>
      <c r="B781" s="4"/>
      <c r="C781" s="4">
        <v>780</v>
      </c>
      <c r="D781" s="4"/>
      <c r="E781" s="4">
        <v>0</v>
      </c>
      <c r="F781" s="4">
        <v>780</v>
      </c>
      <c r="G781" s="4"/>
      <c r="H781" s="4"/>
      <c r="I781" s="4">
        <v>780</v>
      </c>
      <c r="J781" s="4"/>
      <c r="K781" s="4">
        <v>0</v>
      </c>
      <c r="L781" s="4">
        <v>780</v>
      </c>
      <c r="M781" s="4"/>
      <c r="O781" s="4">
        <v>780</v>
      </c>
      <c r="Q781" s="3">
        <v>0</v>
      </c>
      <c r="R781" s="3">
        <v>780</v>
      </c>
      <c r="T781"/>
      <c r="U781" s="127">
        <v>780</v>
      </c>
      <c r="V781"/>
      <c r="W781"/>
      <c r="X781"/>
      <c r="Y781"/>
      <c r="AB781" s="127">
        <v>780</v>
      </c>
    </row>
    <row r="782" spans="1:28" ht="14.4" x14ac:dyDescent="0.3">
      <c r="A782" s="4"/>
      <c r="B782" s="4"/>
      <c r="C782" s="4">
        <v>781</v>
      </c>
      <c r="D782" s="4"/>
      <c r="E782" s="4">
        <v>0</v>
      </c>
      <c r="F782" s="4">
        <v>781</v>
      </c>
      <c r="G782" s="4"/>
      <c r="H782" s="4"/>
      <c r="I782" s="4">
        <v>781</v>
      </c>
      <c r="J782" s="4"/>
      <c r="K782" s="4">
        <v>0</v>
      </c>
      <c r="L782" s="4">
        <v>781</v>
      </c>
      <c r="M782" s="4"/>
      <c r="O782" s="4">
        <v>781</v>
      </c>
      <c r="Q782" s="3">
        <v>0</v>
      </c>
      <c r="R782" s="3">
        <v>781</v>
      </c>
      <c r="T782"/>
      <c r="U782" s="127">
        <v>781</v>
      </c>
      <c r="V782"/>
      <c r="W782"/>
      <c r="X782"/>
      <c r="Y782"/>
      <c r="AB782" s="127">
        <v>781</v>
      </c>
    </row>
    <row r="783" spans="1:28" ht="14.4" x14ac:dyDescent="0.3">
      <c r="A783" s="4"/>
      <c r="B783" s="4"/>
      <c r="C783" s="4">
        <v>782</v>
      </c>
      <c r="D783" s="4"/>
      <c r="E783" s="4">
        <v>0</v>
      </c>
      <c r="F783" s="4">
        <v>782</v>
      </c>
      <c r="G783" s="4"/>
      <c r="H783" s="4"/>
      <c r="I783" s="4">
        <v>782</v>
      </c>
      <c r="J783" s="4"/>
      <c r="K783" s="4">
        <v>0</v>
      </c>
      <c r="L783" s="4">
        <v>782</v>
      </c>
      <c r="M783" s="4"/>
      <c r="O783" s="4">
        <v>782</v>
      </c>
      <c r="Q783" s="3">
        <v>0</v>
      </c>
      <c r="R783" s="3">
        <v>782</v>
      </c>
      <c r="T783"/>
      <c r="U783" s="127">
        <v>782</v>
      </c>
      <c r="V783"/>
      <c r="W783"/>
      <c r="X783"/>
      <c r="Y783"/>
      <c r="AB783" s="127">
        <v>782</v>
      </c>
    </row>
    <row r="784" spans="1:28" ht="14.4" x14ac:dyDescent="0.3">
      <c r="A784" s="4"/>
      <c r="B784" s="4"/>
      <c r="C784" s="4">
        <v>783</v>
      </c>
      <c r="D784" s="4"/>
      <c r="E784" s="4">
        <v>0</v>
      </c>
      <c r="F784" s="4">
        <v>783</v>
      </c>
      <c r="G784" s="4"/>
      <c r="H784" s="4"/>
      <c r="I784" s="4">
        <v>783</v>
      </c>
      <c r="J784" s="4"/>
      <c r="K784" s="4">
        <v>0</v>
      </c>
      <c r="L784" s="4">
        <v>783</v>
      </c>
      <c r="M784" s="4"/>
      <c r="O784" s="4">
        <v>783</v>
      </c>
      <c r="Q784" s="3">
        <v>0</v>
      </c>
      <c r="R784" s="3">
        <v>783</v>
      </c>
      <c r="T784"/>
      <c r="U784" s="127">
        <v>783</v>
      </c>
      <c r="V784"/>
      <c r="W784"/>
      <c r="X784"/>
      <c r="Y784"/>
      <c r="AB784" s="127">
        <v>783</v>
      </c>
    </row>
    <row r="785" spans="1:28" ht="14.4" x14ac:dyDescent="0.3">
      <c r="A785" s="4"/>
      <c r="B785" s="4"/>
      <c r="C785" s="4">
        <v>784</v>
      </c>
      <c r="D785" s="4"/>
      <c r="E785" s="4">
        <v>0</v>
      </c>
      <c r="F785" s="4">
        <v>784</v>
      </c>
      <c r="G785" s="4"/>
      <c r="H785" s="4"/>
      <c r="I785" s="4">
        <v>784</v>
      </c>
      <c r="J785" s="4"/>
      <c r="K785" s="4">
        <v>0</v>
      </c>
      <c r="L785" s="4">
        <v>784</v>
      </c>
      <c r="M785" s="4"/>
      <c r="O785" s="4">
        <v>784</v>
      </c>
      <c r="Q785" s="3">
        <v>0</v>
      </c>
      <c r="R785" s="3">
        <v>784</v>
      </c>
      <c r="T785"/>
      <c r="U785" s="127">
        <v>784</v>
      </c>
      <c r="V785"/>
      <c r="W785"/>
      <c r="X785"/>
      <c r="Y785"/>
      <c r="AB785" s="127">
        <v>784</v>
      </c>
    </row>
    <row r="786" spans="1:28" ht="14.4" x14ac:dyDescent="0.3">
      <c r="A786" s="4"/>
      <c r="B786" s="4"/>
      <c r="C786" s="4">
        <v>785</v>
      </c>
      <c r="D786" s="4"/>
      <c r="E786" s="4">
        <v>0</v>
      </c>
      <c r="F786" s="4">
        <v>785</v>
      </c>
      <c r="G786" s="4"/>
      <c r="H786" s="4"/>
      <c r="I786" s="4">
        <v>785</v>
      </c>
      <c r="J786" s="4"/>
      <c r="K786" s="4">
        <v>0</v>
      </c>
      <c r="L786" s="4">
        <v>785</v>
      </c>
      <c r="M786" s="4"/>
      <c r="O786" s="4">
        <v>785</v>
      </c>
      <c r="Q786" s="3">
        <v>0</v>
      </c>
      <c r="R786" s="3">
        <v>785</v>
      </c>
      <c r="T786"/>
      <c r="U786" s="127">
        <v>785</v>
      </c>
      <c r="V786"/>
      <c r="W786"/>
      <c r="X786"/>
      <c r="Y786"/>
      <c r="AB786" s="127">
        <v>785</v>
      </c>
    </row>
    <row r="787" spans="1:28" ht="14.4" x14ac:dyDescent="0.3">
      <c r="A787" s="4"/>
      <c r="B787" s="4"/>
      <c r="C787" s="4">
        <v>786</v>
      </c>
      <c r="D787" s="4"/>
      <c r="E787" s="4">
        <v>0</v>
      </c>
      <c r="F787" s="4">
        <v>786</v>
      </c>
      <c r="G787" s="4"/>
      <c r="H787" s="4"/>
      <c r="I787" s="4">
        <v>786</v>
      </c>
      <c r="J787" s="4"/>
      <c r="K787" s="4">
        <v>0</v>
      </c>
      <c r="L787" s="4">
        <v>786</v>
      </c>
      <c r="M787" s="4"/>
      <c r="O787" s="4">
        <v>786</v>
      </c>
      <c r="Q787" s="3">
        <v>0</v>
      </c>
      <c r="R787" s="3">
        <v>786</v>
      </c>
      <c r="T787"/>
      <c r="U787" s="127">
        <v>786</v>
      </c>
      <c r="V787"/>
      <c r="W787"/>
      <c r="X787"/>
      <c r="Y787"/>
      <c r="AB787" s="127">
        <v>786</v>
      </c>
    </row>
    <row r="788" spans="1:28" ht="14.4" x14ac:dyDescent="0.3">
      <c r="A788" s="4"/>
      <c r="B788" s="4"/>
      <c r="C788" s="4">
        <v>787</v>
      </c>
      <c r="D788" s="4"/>
      <c r="E788" s="4">
        <v>0</v>
      </c>
      <c r="F788" s="4">
        <v>787</v>
      </c>
      <c r="G788" s="4"/>
      <c r="H788" s="4"/>
      <c r="I788" s="4">
        <v>787</v>
      </c>
      <c r="J788" s="4"/>
      <c r="K788" s="4">
        <v>0</v>
      </c>
      <c r="L788" s="4">
        <v>787</v>
      </c>
      <c r="M788" s="4"/>
      <c r="O788" s="4">
        <v>787</v>
      </c>
      <c r="Q788" s="3">
        <v>0</v>
      </c>
      <c r="R788" s="3">
        <v>787</v>
      </c>
      <c r="T788"/>
      <c r="U788" s="127">
        <v>787</v>
      </c>
      <c r="V788"/>
      <c r="W788"/>
      <c r="X788"/>
      <c r="Y788"/>
      <c r="AB788" s="127">
        <v>787</v>
      </c>
    </row>
    <row r="789" spans="1:28" ht="14.4" x14ac:dyDescent="0.3">
      <c r="A789" s="4"/>
      <c r="B789" s="4"/>
      <c r="C789" s="4">
        <v>788</v>
      </c>
      <c r="D789" s="4"/>
      <c r="E789" s="4">
        <v>0</v>
      </c>
      <c r="F789" s="4">
        <v>788</v>
      </c>
      <c r="G789" s="4"/>
      <c r="H789" s="4"/>
      <c r="I789" s="4">
        <v>788</v>
      </c>
      <c r="J789" s="4"/>
      <c r="K789" s="4">
        <v>0</v>
      </c>
      <c r="L789" s="4">
        <v>788</v>
      </c>
      <c r="M789" s="4"/>
      <c r="O789" s="4">
        <v>788</v>
      </c>
      <c r="Q789" s="3">
        <v>0</v>
      </c>
      <c r="R789" s="3">
        <v>788</v>
      </c>
      <c r="T789"/>
      <c r="U789" s="127">
        <v>788</v>
      </c>
      <c r="V789"/>
      <c r="W789"/>
      <c r="X789"/>
      <c r="Y789"/>
      <c r="AB789" s="127">
        <v>788</v>
      </c>
    </row>
    <row r="790" spans="1:28" ht="14.4" x14ac:dyDescent="0.3">
      <c r="A790" s="4"/>
      <c r="B790" s="4"/>
      <c r="C790" s="4">
        <v>789</v>
      </c>
      <c r="D790" s="4"/>
      <c r="E790" s="4">
        <v>0</v>
      </c>
      <c r="F790" s="4">
        <v>789</v>
      </c>
      <c r="G790" s="4"/>
      <c r="H790" s="4"/>
      <c r="I790" s="4">
        <v>789</v>
      </c>
      <c r="J790" s="4"/>
      <c r="K790" s="4">
        <v>0</v>
      </c>
      <c r="L790" s="4">
        <v>789</v>
      </c>
      <c r="M790" s="4"/>
      <c r="O790" s="4">
        <v>789</v>
      </c>
      <c r="Q790" s="3">
        <v>0</v>
      </c>
      <c r="R790" s="3">
        <v>789</v>
      </c>
      <c r="T790"/>
      <c r="U790" s="127">
        <v>789</v>
      </c>
      <c r="V790"/>
      <c r="W790"/>
      <c r="X790"/>
      <c r="Y790"/>
      <c r="AB790" s="127">
        <v>789</v>
      </c>
    </row>
    <row r="791" spans="1:28" ht="14.4" x14ac:dyDescent="0.3">
      <c r="A791" s="4"/>
      <c r="B791" s="4"/>
      <c r="C791" s="4">
        <v>790</v>
      </c>
      <c r="D791" s="4"/>
      <c r="E791" s="4">
        <v>0</v>
      </c>
      <c r="F791" s="4">
        <v>790</v>
      </c>
      <c r="G791" s="4"/>
      <c r="H791" s="4"/>
      <c r="I791" s="4">
        <v>790</v>
      </c>
      <c r="J791" s="4"/>
      <c r="K791" s="4">
        <v>0</v>
      </c>
      <c r="L791" s="4">
        <v>790</v>
      </c>
      <c r="M791" s="4"/>
      <c r="O791" s="4">
        <v>790</v>
      </c>
      <c r="Q791" s="3">
        <v>0</v>
      </c>
      <c r="R791" s="3">
        <v>790</v>
      </c>
      <c r="T791"/>
      <c r="U791" s="127">
        <v>790</v>
      </c>
      <c r="V791"/>
      <c r="W791"/>
      <c r="X791"/>
      <c r="Y791"/>
      <c r="AB791" s="127">
        <v>790</v>
      </c>
    </row>
    <row r="792" spans="1:28" ht="14.4" x14ac:dyDescent="0.3">
      <c r="A792" s="4"/>
      <c r="B792" s="4"/>
      <c r="C792" s="4">
        <v>791</v>
      </c>
      <c r="D792" s="4"/>
      <c r="E792" s="4">
        <v>0</v>
      </c>
      <c r="F792" s="4">
        <v>791</v>
      </c>
      <c r="G792" s="4"/>
      <c r="H792" s="4"/>
      <c r="I792" s="4">
        <v>791</v>
      </c>
      <c r="J792" s="4"/>
      <c r="K792" s="4">
        <v>0</v>
      </c>
      <c r="L792" s="4">
        <v>791</v>
      </c>
      <c r="M792" s="4"/>
      <c r="O792" s="4">
        <v>791</v>
      </c>
      <c r="Q792" s="3">
        <v>0</v>
      </c>
      <c r="R792" s="3">
        <v>791</v>
      </c>
      <c r="T792"/>
      <c r="U792" s="127">
        <v>791</v>
      </c>
      <c r="V792"/>
      <c r="W792"/>
      <c r="X792"/>
      <c r="Y792"/>
      <c r="AB792" s="127">
        <v>791</v>
      </c>
    </row>
    <row r="793" spans="1:28" ht="14.4" x14ac:dyDescent="0.3">
      <c r="A793" s="4"/>
      <c r="B793" s="4"/>
      <c r="C793" s="4">
        <v>792</v>
      </c>
      <c r="D793" s="4"/>
      <c r="E793" s="4">
        <v>0</v>
      </c>
      <c r="F793" s="4">
        <v>792</v>
      </c>
      <c r="G793" s="4"/>
      <c r="H793" s="4"/>
      <c r="I793" s="4">
        <v>792</v>
      </c>
      <c r="J793" s="4"/>
      <c r="K793" s="4">
        <v>0</v>
      </c>
      <c r="L793" s="4">
        <v>792</v>
      </c>
      <c r="M793" s="4"/>
      <c r="O793" s="4">
        <v>792</v>
      </c>
      <c r="Q793" s="3">
        <v>0</v>
      </c>
      <c r="R793" s="3">
        <v>792</v>
      </c>
      <c r="T793"/>
      <c r="U793" s="127">
        <v>792</v>
      </c>
      <c r="V793"/>
      <c r="W793"/>
      <c r="X793"/>
      <c r="Y793"/>
      <c r="AB793" s="127">
        <v>792</v>
      </c>
    </row>
    <row r="794" spans="1:28" ht="14.4" x14ac:dyDescent="0.3">
      <c r="A794" s="4"/>
      <c r="B794" s="4"/>
      <c r="C794" s="4">
        <v>793</v>
      </c>
      <c r="D794" s="4"/>
      <c r="E794" s="4">
        <v>0</v>
      </c>
      <c r="F794" s="4">
        <v>793</v>
      </c>
      <c r="G794" s="4"/>
      <c r="H794" s="4"/>
      <c r="I794" s="4">
        <v>793</v>
      </c>
      <c r="J794" s="4"/>
      <c r="K794" s="4">
        <v>0</v>
      </c>
      <c r="L794" s="4">
        <v>793</v>
      </c>
      <c r="M794" s="4"/>
      <c r="O794" s="4">
        <v>793</v>
      </c>
      <c r="Q794" s="3">
        <v>0</v>
      </c>
      <c r="R794" s="3">
        <v>793</v>
      </c>
      <c r="T794"/>
      <c r="U794" s="127">
        <v>793</v>
      </c>
      <c r="V794"/>
      <c r="W794"/>
      <c r="X794"/>
      <c r="Y794"/>
      <c r="AB794" s="127">
        <v>793</v>
      </c>
    </row>
    <row r="795" spans="1:28" ht="14.4" x14ac:dyDescent="0.3">
      <c r="A795" s="4"/>
      <c r="B795" s="4"/>
      <c r="C795" s="4">
        <v>794</v>
      </c>
      <c r="D795" s="4"/>
      <c r="E795" s="4">
        <v>0</v>
      </c>
      <c r="F795" s="4">
        <v>794</v>
      </c>
      <c r="G795" s="4"/>
      <c r="H795" s="4"/>
      <c r="I795" s="4">
        <v>794</v>
      </c>
      <c r="J795" s="4"/>
      <c r="K795" s="4">
        <v>0</v>
      </c>
      <c r="L795" s="4">
        <v>794</v>
      </c>
      <c r="M795" s="4"/>
      <c r="O795" s="4">
        <v>794</v>
      </c>
      <c r="Q795" s="3">
        <v>0</v>
      </c>
      <c r="R795" s="3">
        <v>794</v>
      </c>
      <c r="T795"/>
      <c r="U795" s="127">
        <v>794</v>
      </c>
      <c r="V795"/>
      <c r="W795"/>
      <c r="X795"/>
      <c r="Y795"/>
      <c r="AB795" s="127">
        <v>794</v>
      </c>
    </row>
    <row r="796" spans="1:28" ht="14.4" x14ac:dyDescent="0.3">
      <c r="A796" s="4"/>
      <c r="B796" s="4"/>
      <c r="C796" s="4">
        <v>795</v>
      </c>
      <c r="D796" s="4"/>
      <c r="E796" s="4">
        <v>0</v>
      </c>
      <c r="F796" s="4">
        <v>795</v>
      </c>
      <c r="G796" s="4"/>
      <c r="H796" s="4"/>
      <c r="I796" s="4">
        <v>795</v>
      </c>
      <c r="J796" s="4"/>
      <c r="K796" s="4">
        <v>0</v>
      </c>
      <c r="L796" s="4">
        <v>795</v>
      </c>
      <c r="M796" s="4"/>
      <c r="O796" s="4">
        <v>795</v>
      </c>
      <c r="Q796" s="3">
        <v>0</v>
      </c>
      <c r="R796" s="3">
        <v>795</v>
      </c>
      <c r="T796"/>
      <c r="U796" s="127">
        <v>795</v>
      </c>
      <c r="V796"/>
      <c r="W796"/>
      <c r="X796"/>
      <c r="Y796"/>
      <c r="AB796" s="127">
        <v>795</v>
      </c>
    </row>
    <row r="797" spans="1:28" ht="14.4" x14ac:dyDescent="0.3">
      <c r="A797" s="4"/>
      <c r="B797" s="4"/>
      <c r="C797" s="4">
        <v>796</v>
      </c>
      <c r="D797" s="4"/>
      <c r="E797" s="4">
        <v>0</v>
      </c>
      <c r="F797" s="4">
        <v>796</v>
      </c>
      <c r="G797" s="4"/>
      <c r="H797" s="4"/>
      <c r="I797" s="4">
        <v>796</v>
      </c>
      <c r="J797" s="4"/>
      <c r="K797" s="4">
        <v>0</v>
      </c>
      <c r="L797" s="4">
        <v>796</v>
      </c>
      <c r="M797" s="4"/>
      <c r="O797" s="4">
        <v>796</v>
      </c>
      <c r="Q797" s="3">
        <v>0</v>
      </c>
      <c r="R797" s="3">
        <v>796</v>
      </c>
      <c r="T797"/>
      <c r="U797" s="127">
        <v>796</v>
      </c>
      <c r="V797"/>
      <c r="W797"/>
      <c r="X797"/>
      <c r="Y797"/>
      <c r="AB797" s="127">
        <v>796</v>
      </c>
    </row>
    <row r="798" spans="1:28" ht="14.4" x14ac:dyDescent="0.3">
      <c r="A798" s="4"/>
      <c r="B798" s="4"/>
      <c r="C798" s="4">
        <v>797</v>
      </c>
      <c r="D798" s="4"/>
      <c r="E798" s="4">
        <v>0</v>
      </c>
      <c r="F798" s="4">
        <v>797</v>
      </c>
      <c r="G798" s="4"/>
      <c r="H798" s="4"/>
      <c r="I798" s="4">
        <v>797</v>
      </c>
      <c r="J798" s="4"/>
      <c r="K798" s="4">
        <v>0</v>
      </c>
      <c r="L798" s="4">
        <v>797</v>
      </c>
      <c r="M798" s="4"/>
      <c r="O798" s="4">
        <v>797</v>
      </c>
      <c r="Q798" s="3">
        <v>0</v>
      </c>
      <c r="R798" s="3">
        <v>797</v>
      </c>
      <c r="T798"/>
      <c r="U798" s="127">
        <v>797</v>
      </c>
      <c r="V798"/>
      <c r="W798"/>
      <c r="X798"/>
      <c r="Y798"/>
      <c r="AB798" s="127">
        <v>797</v>
      </c>
    </row>
    <row r="799" spans="1:28" ht="14.4" x14ac:dyDescent="0.3">
      <c r="A799" s="4"/>
      <c r="B799" s="4"/>
      <c r="C799" s="4">
        <v>798</v>
      </c>
      <c r="D799" s="4"/>
      <c r="E799" s="4">
        <v>0</v>
      </c>
      <c r="F799" s="4">
        <v>798</v>
      </c>
      <c r="G799" s="4"/>
      <c r="H799" s="4"/>
      <c r="I799" s="4">
        <v>798</v>
      </c>
      <c r="J799" s="4"/>
      <c r="K799" s="4">
        <v>0</v>
      </c>
      <c r="L799" s="4">
        <v>798</v>
      </c>
      <c r="M799" s="4"/>
      <c r="O799" s="4">
        <v>798</v>
      </c>
      <c r="Q799" s="3">
        <v>0</v>
      </c>
      <c r="R799" s="3">
        <v>798</v>
      </c>
      <c r="T799"/>
      <c r="U799" s="127">
        <v>798</v>
      </c>
      <c r="V799"/>
      <c r="W799"/>
      <c r="X799"/>
      <c r="Y799"/>
      <c r="AB799" s="127">
        <v>798</v>
      </c>
    </row>
    <row r="800" spans="1:28" ht="14.4" x14ac:dyDescent="0.3">
      <c r="A800" s="4"/>
      <c r="B800" s="4"/>
      <c r="C800" s="4">
        <v>799</v>
      </c>
      <c r="D800" s="4"/>
      <c r="E800" s="4">
        <v>0</v>
      </c>
      <c r="F800" s="4">
        <v>799</v>
      </c>
      <c r="G800" s="4"/>
      <c r="H800" s="4"/>
      <c r="I800" s="4">
        <v>799</v>
      </c>
      <c r="J800" s="4"/>
      <c r="K800" s="4">
        <v>0</v>
      </c>
      <c r="L800" s="4">
        <v>799</v>
      </c>
      <c r="M800" s="4"/>
      <c r="O800" s="4">
        <v>799</v>
      </c>
      <c r="Q800" s="3">
        <v>0</v>
      </c>
      <c r="R800" s="3">
        <v>799</v>
      </c>
      <c r="T800"/>
      <c r="U800" s="127">
        <v>799</v>
      </c>
      <c r="V800"/>
      <c r="W800"/>
      <c r="X800"/>
      <c r="Y800"/>
      <c r="AB800" s="127">
        <v>799</v>
      </c>
    </row>
    <row r="801" spans="1:28" ht="14.4" x14ac:dyDescent="0.3">
      <c r="A801" s="4"/>
      <c r="B801" s="4"/>
      <c r="C801" s="4">
        <v>800</v>
      </c>
      <c r="D801" s="4"/>
      <c r="E801" s="4">
        <v>0</v>
      </c>
      <c r="F801" s="4">
        <v>800</v>
      </c>
      <c r="G801" s="4"/>
      <c r="H801" s="4"/>
      <c r="I801" s="4">
        <v>800</v>
      </c>
      <c r="J801" s="4"/>
      <c r="K801" s="4">
        <v>0</v>
      </c>
      <c r="L801" s="4">
        <v>800</v>
      </c>
      <c r="M801" s="4"/>
      <c r="O801" s="4">
        <v>800</v>
      </c>
      <c r="Q801" s="3">
        <v>0</v>
      </c>
      <c r="R801" s="3">
        <v>800</v>
      </c>
      <c r="T801"/>
      <c r="U801" s="127">
        <v>800</v>
      </c>
      <c r="V801"/>
      <c r="W801"/>
      <c r="X801"/>
      <c r="Y801"/>
      <c r="AB801" s="127">
        <v>800</v>
      </c>
    </row>
    <row r="802" spans="1:28" ht="14.4" x14ac:dyDescent="0.3">
      <c r="A802" s="4"/>
      <c r="B802" s="4"/>
      <c r="C802" s="4">
        <v>801</v>
      </c>
      <c r="D802" s="4"/>
      <c r="E802" s="4">
        <v>0</v>
      </c>
      <c r="F802" s="4">
        <v>801</v>
      </c>
      <c r="G802" s="4"/>
      <c r="H802" s="4"/>
      <c r="I802" s="4">
        <v>801</v>
      </c>
      <c r="J802" s="4"/>
      <c r="K802" s="4">
        <v>0</v>
      </c>
      <c r="L802" s="4">
        <v>801</v>
      </c>
      <c r="M802" s="4"/>
      <c r="O802" s="4">
        <v>801</v>
      </c>
      <c r="Q802" s="3">
        <v>0</v>
      </c>
      <c r="R802" s="3">
        <v>801</v>
      </c>
      <c r="T802"/>
      <c r="U802" s="127">
        <v>801</v>
      </c>
      <c r="V802"/>
      <c r="W802"/>
      <c r="X802"/>
      <c r="Y802"/>
      <c r="AB802" s="127">
        <v>801</v>
      </c>
    </row>
    <row r="803" spans="1:28" ht="14.4" x14ac:dyDescent="0.3">
      <c r="A803" s="4"/>
      <c r="B803" s="4"/>
      <c r="C803" s="4">
        <v>802</v>
      </c>
      <c r="D803" s="4"/>
      <c r="E803" s="4">
        <v>0</v>
      </c>
      <c r="F803" s="4">
        <v>802</v>
      </c>
      <c r="G803" s="4"/>
      <c r="H803" s="4"/>
      <c r="I803" s="4">
        <v>802</v>
      </c>
      <c r="J803" s="4"/>
      <c r="K803" s="4">
        <v>0</v>
      </c>
      <c r="L803" s="4">
        <v>802</v>
      </c>
      <c r="M803" s="4"/>
      <c r="O803" s="4">
        <v>802</v>
      </c>
      <c r="Q803" s="3">
        <v>0</v>
      </c>
      <c r="R803" s="3">
        <v>802</v>
      </c>
      <c r="T803"/>
      <c r="U803" s="127">
        <v>802</v>
      </c>
      <c r="V803"/>
      <c r="W803"/>
      <c r="X803"/>
      <c r="Y803"/>
      <c r="AB803" s="127">
        <v>802</v>
      </c>
    </row>
    <row r="804" spans="1:28" ht="14.4" x14ac:dyDescent="0.3">
      <c r="A804" s="4"/>
      <c r="B804" s="4"/>
      <c r="C804" s="4">
        <v>803</v>
      </c>
      <c r="D804" s="4"/>
      <c r="E804" s="4">
        <v>0</v>
      </c>
      <c r="F804" s="4">
        <v>803</v>
      </c>
      <c r="G804" s="4"/>
      <c r="H804" s="4"/>
      <c r="I804" s="4">
        <v>803</v>
      </c>
      <c r="J804" s="4"/>
      <c r="K804" s="4">
        <v>0</v>
      </c>
      <c r="L804" s="4">
        <v>803</v>
      </c>
      <c r="M804" s="4"/>
      <c r="O804" s="4">
        <v>803</v>
      </c>
      <c r="Q804" s="3">
        <v>0</v>
      </c>
      <c r="R804" s="3">
        <v>803</v>
      </c>
      <c r="T804"/>
      <c r="U804" s="127">
        <v>803</v>
      </c>
      <c r="V804"/>
      <c r="W804"/>
      <c r="X804"/>
      <c r="Y804"/>
      <c r="AB804" s="127">
        <v>803</v>
      </c>
    </row>
    <row r="805" spans="1:28" ht="14.4" x14ac:dyDescent="0.3">
      <c r="A805" s="4"/>
      <c r="B805" s="4"/>
      <c r="C805" s="4">
        <v>804</v>
      </c>
      <c r="D805" s="4"/>
      <c r="E805" s="4">
        <v>0</v>
      </c>
      <c r="F805" s="4">
        <v>804</v>
      </c>
      <c r="G805" s="4"/>
      <c r="H805" s="4"/>
      <c r="I805" s="4">
        <v>804</v>
      </c>
      <c r="J805" s="4"/>
      <c r="K805" s="4">
        <v>0</v>
      </c>
      <c r="L805" s="4">
        <v>804</v>
      </c>
      <c r="M805" s="4"/>
      <c r="O805" s="4">
        <v>804</v>
      </c>
      <c r="Q805" s="3">
        <v>0</v>
      </c>
      <c r="R805" s="3">
        <v>804</v>
      </c>
      <c r="T805"/>
      <c r="U805" s="127">
        <v>804</v>
      </c>
      <c r="V805"/>
      <c r="W805"/>
      <c r="X805"/>
      <c r="Y805"/>
      <c r="AB805" s="127">
        <v>804</v>
      </c>
    </row>
    <row r="806" spans="1:28" ht="14.4" x14ac:dyDescent="0.3">
      <c r="A806" s="4"/>
      <c r="B806" s="4"/>
      <c r="C806" s="4">
        <v>805</v>
      </c>
      <c r="D806" s="4"/>
      <c r="E806" s="4">
        <v>0</v>
      </c>
      <c r="F806" s="4">
        <v>805</v>
      </c>
      <c r="G806" s="4"/>
      <c r="H806" s="4"/>
      <c r="I806" s="4">
        <v>805</v>
      </c>
      <c r="J806" s="4"/>
      <c r="K806" s="4">
        <v>0</v>
      </c>
      <c r="L806" s="4">
        <v>805</v>
      </c>
      <c r="M806" s="4"/>
      <c r="O806" s="4">
        <v>805</v>
      </c>
      <c r="Q806" s="3">
        <v>0</v>
      </c>
      <c r="R806" s="3">
        <v>805</v>
      </c>
      <c r="T806"/>
      <c r="U806" s="127">
        <v>805</v>
      </c>
      <c r="V806"/>
      <c r="W806"/>
      <c r="X806"/>
      <c r="Y806"/>
      <c r="AB806" s="127">
        <v>805</v>
      </c>
    </row>
    <row r="807" spans="1:28" ht="14.4" x14ac:dyDescent="0.3">
      <c r="A807" s="4"/>
      <c r="B807" s="4"/>
      <c r="C807" s="4">
        <v>806</v>
      </c>
      <c r="D807" s="4"/>
      <c r="E807" s="4">
        <v>0</v>
      </c>
      <c r="F807" s="4">
        <v>806</v>
      </c>
      <c r="G807" s="4"/>
      <c r="H807" s="4"/>
      <c r="I807" s="4">
        <v>806</v>
      </c>
      <c r="J807" s="4"/>
      <c r="K807" s="4">
        <v>0</v>
      </c>
      <c r="L807" s="4">
        <v>806</v>
      </c>
      <c r="M807" s="4"/>
      <c r="O807" s="4">
        <v>806</v>
      </c>
      <c r="Q807" s="3">
        <v>0</v>
      </c>
      <c r="R807" s="3">
        <v>806</v>
      </c>
      <c r="T807"/>
      <c r="U807" s="127">
        <v>806</v>
      </c>
      <c r="V807"/>
      <c r="W807"/>
      <c r="X807"/>
      <c r="Y807"/>
      <c r="AB807" s="127">
        <v>806</v>
      </c>
    </row>
    <row r="808" spans="1:28" ht="14.4" x14ac:dyDescent="0.3">
      <c r="A808" s="4"/>
      <c r="B808" s="4"/>
      <c r="C808" s="4">
        <v>807</v>
      </c>
      <c r="D808" s="4"/>
      <c r="E808" s="4">
        <v>0</v>
      </c>
      <c r="F808" s="4">
        <v>807</v>
      </c>
      <c r="G808" s="4"/>
      <c r="H808" s="4"/>
      <c r="I808" s="4">
        <v>807</v>
      </c>
      <c r="J808" s="4"/>
      <c r="K808" s="4">
        <v>0</v>
      </c>
      <c r="L808" s="4">
        <v>807</v>
      </c>
      <c r="M808" s="4"/>
      <c r="O808" s="4">
        <v>807</v>
      </c>
      <c r="Q808" s="3">
        <v>0</v>
      </c>
      <c r="R808" s="3">
        <v>807</v>
      </c>
      <c r="T808"/>
      <c r="U808" s="127">
        <v>807</v>
      </c>
      <c r="V808"/>
      <c r="W808"/>
      <c r="X808"/>
      <c r="Y808"/>
      <c r="AB808" s="127">
        <v>807</v>
      </c>
    </row>
    <row r="809" spans="1:28" ht="14.4" x14ac:dyDescent="0.3">
      <c r="A809" s="4"/>
      <c r="B809" s="4"/>
      <c r="C809" s="4">
        <v>808</v>
      </c>
      <c r="D809" s="4"/>
      <c r="E809" s="4">
        <v>0</v>
      </c>
      <c r="F809" s="4">
        <v>808</v>
      </c>
      <c r="G809" s="4"/>
      <c r="H809" s="4"/>
      <c r="I809" s="4">
        <v>808</v>
      </c>
      <c r="J809" s="4"/>
      <c r="K809" s="4">
        <v>0</v>
      </c>
      <c r="L809" s="4">
        <v>808</v>
      </c>
      <c r="M809" s="4"/>
      <c r="O809" s="4">
        <v>808</v>
      </c>
      <c r="Q809" s="3">
        <v>0</v>
      </c>
      <c r="R809" s="3">
        <v>808</v>
      </c>
      <c r="T809"/>
      <c r="U809" s="127">
        <v>808</v>
      </c>
      <c r="V809"/>
      <c r="W809"/>
      <c r="X809"/>
      <c r="Y809"/>
      <c r="AB809" s="127">
        <v>808</v>
      </c>
    </row>
    <row r="810" spans="1:28" ht="14.4" x14ac:dyDescent="0.3">
      <c r="A810" s="4"/>
      <c r="B810" s="4"/>
      <c r="C810" s="4">
        <v>809</v>
      </c>
      <c r="D810" s="4"/>
      <c r="E810" s="4">
        <v>0</v>
      </c>
      <c r="F810" s="4">
        <v>809</v>
      </c>
      <c r="G810" s="4"/>
      <c r="H810" s="4"/>
      <c r="I810" s="4">
        <v>809</v>
      </c>
      <c r="J810" s="4"/>
      <c r="K810" s="4">
        <v>0</v>
      </c>
      <c r="L810" s="4">
        <v>809</v>
      </c>
      <c r="M810" s="4"/>
      <c r="O810" s="4">
        <v>809</v>
      </c>
      <c r="Q810" s="3">
        <v>0</v>
      </c>
      <c r="R810" s="3">
        <v>809</v>
      </c>
      <c r="T810"/>
      <c r="U810" s="127">
        <v>809</v>
      </c>
      <c r="V810"/>
      <c r="W810"/>
      <c r="X810"/>
      <c r="Y810"/>
      <c r="AB810" s="127">
        <v>809</v>
      </c>
    </row>
    <row r="811" spans="1:28" ht="14.4" x14ac:dyDescent="0.3">
      <c r="A811" s="4"/>
      <c r="B811" s="4"/>
      <c r="C811" s="4">
        <v>810</v>
      </c>
      <c r="D811" s="4"/>
      <c r="E811" s="4">
        <v>0</v>
      </c>
      <c r="F811" s="4">
        <v>810</v>
      </c>
      <c r="G811" s="4"/>
      <c r="H811" s="4"/>
      <c r="I811" s="4">
        <v>810</v>
      </c>
      <c r="J811" s="4"/>
      <c r="K811" s="4">
        <v>0</v>
      </c>
      <c r="L811" s="4">
        <v>810</v>
      </c>
      <c r="M811" s="4"/>
      <c r="O811" s="4">
        <v>810</v>
      </c>
      <c r="Q811" s="3">
        <v>0</v>
      </c>
      <c r="R811" s="3">
        <v>810</v>
      </c>
      <c r="T811"/>
      <c r="U811" s="127">
        <v>810</v>
      </c>
      <c r="V811"/>
      <c r="W811"/>
      <c r="X811"/>
      <c r="Y811"/>
      <c r="AB811" s="127">
        <v>810</v>
      </c>
    </row>
    <row r="812" spans="1:28" ht="14.4" x14ac:dyDescent="0.3">
      <c r="A812" s="4"/>
      <c r="B812" s="4"/>
      <c r="C812" s="4">
        <v>811</v>
      </c>
      <c r="D812" s="4"/>
      <c r="E812" s="4">
        <v>0</v>
      </c>
      <c r="F812" s="4">
        <v>811</v>
      </c>
      <c r="G812" s="4"/>
      <c r="H812" s="4"/>
      <c r="I812" s="4">
        <v>811</v>
      </c>
      <c r="J812" s="4"/>
      <c r="K812" s="4">
        <v>0</v>
      </c>
      <c r="L812" s="4">
        <v>811</v>
      </c>
      <c r="M812" s="4"/>
      <c r="O812" s="4">
        <v>811</v>
      </c>
      <c r="Q812" s="3">
        <v>0</v>
      </c>
      <c r="R812" s="3">
        <v>811</v>
      </c>
      <c r="T812"/>
      <c r="U812" s="127">
        <v>811</v>
      </c>
      <c r="V812"/>
      <c r="W812"/>
      <c r="X812"/>
      <c r="Y812"/>
      <c r="AB812" s="127">
        <v>811</v>
      </c>
    </row>
    <row r="813" spans="1:28" ht="14.4" x14ac:dyDescent="0.3">
      <c r="A813" s="4"/>
      <c r="B813" s="4"/>
      <c r="C813" s="4">
        <v>812</v>
      </c>
      <c r="D813" s="4"/>
      <c r="E813" s="4">
        <v>0</v>
      </c>
      <c r="F813" s="4">
        <v>812</v>
      </c>
      <c r="G813" s="4"/>
      <c r="H813" s="4"/>
      <c r="I813" s="4">
        <v>812</v>
      </c>
      <c r="J813" s="4"/>
      <c r="K813" s="4">
        <v>0</v>
      </c>
      <c r="L813" s="4">
        <v>812</v>
      </c>
      <c r="M813" s="4"/>
      <c r="O813" s="4">
        <v>812</v>
      </c>
      <c r="Q813" s="3">
        <v>0</v>
      </c>
      <c r="R813" s="3">
        <v>812</v>
      </c>
      <c r="T813"/>
      <c r="U813" s="127">
        <v>812</v>
      </c>
      <c r="V813"/>
      <c r="W813"/>
      <c r="X813"/>
      <c r="Y813"/>
      <c r="AB813" s="127">
        <v>812</v>
      </c>
    </row>
    <row r="814" spans="1:28" ht="14.4" x14ac:dyDescent="0.3">
      <c r="A814" s="4"/>
      <c r="B814" s="4"/>
      <c r="C814" s="4">
        <v>813</v>
      </c>
      <c r="D814" s="4"/>
      <c r="E814" s="4">
        <v>0</v>
      </c>
      <c r="F814" s="4">
        <v>813</v>
      </c>
      <c r="G814" s="4"/>
      <c r="H814" s="4"/>
      <c r="I814" s="4">
        <v>813</v>
      </c>
      <c r="J814" s="4"/>
      <c r="K814" s="4">
        <v>0</v>
      </c>
      <c r="L814" s="4">
        <v>813</v>
      </c>
      <c r="M814" s="4"/>
      <c r="O814" s="4">
        <v>813</v>
      </c>
      <c r="Q814" s="3">
        <v>0</v>
      </c>
      <c r="R814" s="3">
        <v>813</v>
      </c>
      <c r="T814"/>
      <c r="U814" s="127">
        <v>813</v>
      </c>
      <c r="V814"/>
      <c r="W814"/>
      <c r="X814"/>
      <c r="Y814"/>
      <c r="AB814" s="127">
        <v>813</v>
      </c>
    </row>
    <row r="815" spans="1:28" ht="14.4" x14ac:dyDescent="0.3">
      <c r="A815" s="4"/>
      <c r="B815" s="4"/>
      <c r="C815" s="4">
        <v>814</v>
      </c>
      <c r="D815" s="4"/>
      <c r="E815" s="4">
        <v>0</v>
      </c>
      <c r="F815" s="4">
        <v>814</v>
      </c>
      <c r="G815" s="4"/>
      <c r="H815" s="4"/>
      <c r="I815" s="4">
        <v>814</v>
      </c>
      <c r="J815" s="4"/>
      <c r="K815" s="4">
        <v>0</v>
      </c>
      <c r="L815" s="4">
        <v>814</v>
      </c>
      <c r="M815" s="4"/>
      <c r="O815" s="4">
        <v>814</v>
      </c>
      <c r="Q815" s="3">
        <v>0</v>
      </c>
      <c r="R815" s="3">
        <v>814</v>
      </c>
      <c r="T815"/>
      <c r="U815" s="127">
        <v>814</v>
      </c>
      <c r="V815"/>
      <c r="W815"/>
      <c r="X815"/>
      <c r="Y815"/>
      <c r="AB815" s="127">
        <v>814</v>
      </c>
    </row>
    <row r="816" spans="1:28" ht="14.4" x14ac:dyDescent="0.3">
      <c r="A816" s="4"/>
      <c r="B816" s="4"/>
      <c r="C816" s="4">
        <v>815</v>
      </c>
      <c r="D816" s="4"/>
      <c r="E816" s="4">
        <v>0</v>
      </c>
      <c r="F816" s="4">
        <v>815</v>
      </c>
      <c r="G816" s="4"/>
      <c r="H816" s="4"/>
      <c r="I816" s="4">
        <v>815</v>
      </c>
      <c r="J816" s="4"/>
      <c r="K816" s="4">
        <v>0</v>
      </c>
      <c r="L816" s="4">
        <v>815</v>
      </c>
      <c r="M816" s="4"/>
      <c r="O816" s="4">
        <v>815</v>
      </c>
      <c r="Q816" s="3">
        <v>0</v>
      </c>
      <c r="R816" s="3">
        <v>815</v>
      </c>
      <c r="T816"/>
      <c r="U816" s="127">
        <v>815</v>
      </c>
      <c r="V816"/>
      <c r="W816"/>
      <c r="X816"/>
      <c r="Y816"/>
      <c r="AB816" s="127">
        <v>815</v>
      </c>
    </row>
    <row r="817" spans="1:28" ht="14.4" x14ac:dyDescent="0.3">
      <c r="A817" s="4"/>
      <c r="B817" s="4"/>
      <c r="C817" s="4">
        <v>816</v>
      </c>
      <c r="D817" s="4"/>
      <c r="E817" s="4">
        <v>0</v>
      </c>
      <c r="F817" s="4">
        <v>816</v>
      </c>
      <c r="G817" s="4"/>
      <c r="H817" s="4"/>
      <c r="I817" s="4">
        <v>816</v>
      </c>
      <c r="J817" s="4"/>
      <c r="K817" s="4">
        <v>0</v>
      </c>
      <c r="L817" s="4">
        <v>816</v>
      </c>
      <c r="M817" s="4"/>
      <c r="O817" s="4">
        <v>816</v>
      </c>
      <c r="Q817" s="3">
        <v>0</v>
      </c>
      <c r="R817" s="3">
        <v>816</v>
      </c>
      <c r="T817"/>
      <c r="U817" s="127">
        <v>816</v>
      </c>
      <c r="V817"/>
      <c r="W817"/>
      <c r="X817"/>
      <c r="Y817"/>
      <c r="AB817" s="127">
        <v>816</v>
      </c>
    </row>
    <row r="818" spans="1:28" ht="14.4" x14ac:dyDescent="0.3">
      <c r="A818" s="4"/>
      <c r="B818" s="4"/>
      <c r="C818" s="4">
        <v>817</v>
      </c>
      <c r="D818" s="4"/>
      <c r="E818" s="4">
        <v>0</v>
      </c>
      <c r="F818" s="4">
        <v>817</v>
      </c>
      <c r="G818" s="4"/>
      <c r="H818" s="4"/>
      <c r="I818" s="4">
        <v>817</v>
      </c>
      <c r="J818" s="4"/>
      <c r="K818" s="4">
        <v>0</v>
      </c>
      <c r="L818" s="4">
        <v>817</v>
      </c>
      <c r="M818" s="4"/>
      <c r="O818" s="4">
        <v>817</v>
      </c>
      <c r="Q818" s="3">
        <v>0</v>
      </c>
      <c r="R818" s="3">
        <v>817</v>
      </c>
      <c r="T818"/>
      <c r="U818" s="127">
        <v>817</v>
      </c>
      <c r="V818"/>
      <c r="W818"/>
      <c r="X818"/>
      <c r="Y818"/>
      <c r="AB818" s="127">
        <v>817</v>
      </c>
    </row>
    <row r="819" spans="1:28" ht="14.4" x14ac:dyDescent="0.3">
      <c r="A819" s="4"/>
      <c r="B819" s="4"/>
      <c r="C819" s="4">
        <v>818</v>
      </c>
      <c r="D819" s="4"/>
      <c r="E819" s="4">
        <v>0</v>
      </c>
      <c r="F819" s="4">
        <v>818</v>
      </c>
      <c r="G819" s="4"/>
      <c r="H819" s="4"/>
      <c r="I819" s="4">
        <v>818</v>
      </c>
      <c r="J819" s="4"/>
      <c r="K819" s="4">
        <v>0</v>
      </c>
      <c r="L819" s="4">
        <v>818</v>
      </c>
      <c r="M819" s="4"/>
      <c r="O819" s="4">
        <v>818</v>
      </c>
      <c r="Q819" s="3">
        <v>0</v>
      </c>
      <c r="R819" s="3">
        <v>818</v>
      </c>
      <c r="T819"/>
      <c r="U819" s="127">
        <v>818</v>
      </c>
      <c r="V819"/>
      <c r="W819"/>
      <c r="X819"/>
      <c r="Y819"/>
      <c r="AB819" s="127">
        <v>818</v>
      </c>
    </row>
    <row r="820" spans="1:28" ht="14.4" x14ac:dyDescent="0.3">
      <c r="A820" s="4"/>
      <c r="B820" s="4"/>
      <c r="C820" s="4">
        <v>819</v>
      </c>
      <c r="D820" s="4"/>
      <c r="E820" s="4">
        <v>0</v>
      </c>
      <c r="F820" s="4">
        <v>819</v>
      </c>
      <c r="G820" s="4"/>
      <c r="H820" s="4"/>
      <c r="I820" s="4">
        <v>819</v>
      </c>
      <c r="J820" s="4"/>
      <c r="K820" s="4">
        <v>0</v>
      </c>
      <c r="L820" s="4">
        <v>819</v>
      </c>
      <c r="M820" s="4"/>
      <c r="O820" s="4">
        <v>819</v>
      </c>
      <c r="Q820" s="3">
        <v>0</v>
      </c>
      <c r="R820" s="3">
        <v>819</v>
      </c>
      <c r="T820"/>
      <c r="U820" s="127">
        <v>819</v>
      </c>
      <c r="V820"/>
      <c r="W820"/>
      <c r="X820"/>
      <c r="Y820"/>
      <c r="AB820" s="127">
        <v>819</v>
      </c>
    </row>
    <row r="821" spans="1:28" ht="14.4" x14ac:dyDescent="0.3">
      <c r="A821" s="4"/>
      <c r="B821" s="4"/>
      <c r="C821" s="4">
        <v>820</v>
      </c>
      <c r="D821" s="4"/>
      <c r="E821" s="4">
        <v>0</v>
      </c>
      <c r="F821" s="4">
        <v>820</v>
      </c>
      <c r="G821" s="4"/>
      <c r="H821" s="4"/>
      <c r="I821" s="4">
        <v>820</v>
      </c>
      <c r="J821" s="4"/>
      <c r="K821" s="4">
        <v>0</v>
      </c>
      <c r="L821" s="4">
        <v>820</v>
      </c>
      <c r="M821" s="4"/>
      <c r="O821" s="4">
        <v>820</v>
      </c>
      <c r="Q821" s="3">
        <v>0</v>
      </c>
      <c r="R821" s="3">
        <v>820</v>
      </c>
      <c r="T821"/>
      <c r="U821" s="127">
        <v>820</v>
      </c>
      <c r="V821"/>
      <c r="W821"/>
      <c r="X821"/>
      <c r="Y821"/>
      <c r="AB821" s="127">
        <v>820</v>
      </c>
    </row>
    <row r="822" spans="1:28" ht="14.4" x14ac:dyDescent="0.3">
      <c r="A822" s="4"/>
      <c r="B822" s="4"/>
      <c r="C822" s="4">
        <v>821</v>
      </c>
      <c r="D822" s="4"/>
      <c r="E822" s="4">
        <v>0</v>
      </c>
      <c r="F822" s="4">
        <v>821</v>
      </c>
      <c r="G822" s="4"/>
      <c r="H822" s="4"/>
      <c r="I822" s="4">
        <v>821</v>
      </c>
      <c r="J822" s="4"/>
      <c r="K822" s="4">
        <v>0</v>
      </c>
      <c r="L822" s="4">
        <v>821</v>
      </c>
      <c r="M822" s="4"/>
      <c r="O822" s="4">
        <v>821</v>
      </c>
      <c r="Q822" s="3">
        <v>0</v>
      </c>
      <c r="R822" s="3">
        <v>821</v>
      </c>
      <c r="T822"/>
      <c r="U822" s="127">
        <v>821</v>
      </c>
      <c r="V822"/>
      <c r="W822"/>
      <c r="X822"/>
      <c r="Y822"/>
      <c r="AB822" s="127">
        <v>821</v>
      </c>
    </row>
    <row r="823" spans="1:28" ht="14.4" x14ac:dyDescent="0.3">
      <c r="A823" s="4"/>
      <c r="B823" s="4"/>
      <c r="C823" s="4">
        <v>822</v>
      </c>
      <c r="D823" s="4"/>
      <c r="E823" s="4">
        <v>0</v>
      </c>
      <c r="F823" s="4">
        <v>822</v>
      </c>
      <c r="G823" s="4"/>
      <c r="H823" s="4"/>
      <c r="I823" s="4">
        <v>822</v>
      </c>
      <c r="J823" s="4"/>
      <c r="K823" s="4">
        <v>0</v>
      </c>
      <c r="L823" s="4">
        <v>822</v>
      </c>
      <c r="M823" s="4"/>
      <c r="O823" s="4">
        <v>822</v>
      </c>
      <c r="Q823" s="3">
        <v>0</v>
      </c>
      <c r="R823" s="3">
        <v>822</v>
      </c>
      <c r="T823"/>
      <c r="U823" s="127">
        <v>822</v>
      </c>
      <c r="V823"/>
      <c r="W823"/>
      <c r="X823"/>
      <c r="Y823"/>
      <c r="AB823" s="127">
        <v>822</v>
      </c>
    </row>
    <row r="824" spans="1:28" ht="14.4" x14ac:dyDescent="0.3">
      <c r="A824" s="4"/>
      <c r="B824" s="4"/>
      <c r="C824" s="4">
        <v>823</v>
      </c>
      <c r="D824" s="4"/>
      <c r="E824" s="4">
        <v>0</v>
      </c>
      <c r="F824" s="4">
        <v>823</v>
      </c>
      <c r="G824" s="4"/>
      <c r="H824" s="4"/>
      <c r="I824" s="4">
        <v>823</v>
      </c>
      <c r="J824" s="4"/>
      <c r="K824" s="4">
        <v>0</v>
      </c>
      <c r="L824" s="4">
        <v>823</v>
      </c>
      <c r="M824" s="4"/>
      <c r="O824" s="4">
        <v>823</v>
      </c>
      <c r="Q824" s="3">
        <v>0</v>
      </c>
      <c r="R824" s="3">
        <v>823</v>
      </c>
      <c r="T824"/>
      <c r="U824" s="127">
        <v>823</v>
      </c>
      <c r="V824"/>
      <c r="W824"/>
      <c r="X824"/>
      <c r="Y824"/>
      <c r="AB824" s="127">
        <v>823</v>
      </c>
    </row>
    <row r="825" spans="1:28" ht="14.4" x14ac:dyDescent="0.3">
      <c r="A825" s="4"/>
      <c r="B825" s="4"/>
      <c r="C825" s="4">
        <v>824</v>
      </c>
      <c r="D825" s="4"/>
      <c r="E825" s="4">
        <v>0</v>
      </c>
      <c r="F825" s="4">
        <v>824</v>
      </c>
      <c r="G825" s="4"/>
      <c r="H825" s="4"/>
      <c r="I825" s="4">
        <v>824</v>
      </c>
      <c r="J825" s="4"/>
      <c r="K825" s="4">
        <v>0</v>
      </c>
      <c r="L825" s="4">
        <v>824</v>
      </c>
      <c r="M825" s="4"/>
      <c r="O825" s="4">
        <v>824</v>
      </c>
      <c r="Q825" s="3">
        <v>0</v>
      </c>
      <c r="R825" s="3">
        <v>824</v>
      </c>
      <c r="T825"/>
      <c r="U825" s="127">
        <v>824</v>
      </c>
      <c r="V825"/>
      <c r="W825"/>
      <c r="X825"/>
      <c r="Y825"/>
      <c r="AB825" s="127">
        <v>824</v>
      </c>
    </row>
    <row r="826" spans="1:28" ht="14.4" x14ac:dyDescent="0.3">
      <c r="A826" s="4"/>
      <c r="B826" s="4"/>
      <c r="C826" s="4">
        <v>825</v>
      </c>
      <c r="D826" s="4"/>
      <c r="E826" s="4">
        <v>0</v>
      </c>
      <c r="F826" s="4">
        <v>825</v>
      </c>
      <c r="G826" s="4"/>
      <c r="H826" s="4"/>
      <c r="I826" s="4">
        <v>825</v>
      </c>
      <c r="J826" s="4"/>
      <c r="K826" s="4">
        <v>0</v>
      </c>
      <c r="L826" s="4">
        <v>825</v>
      </c>
      <c r="M826" s="4"/>
      <c r="O826" s="4">
        <v>825</v>
      </c>
      <c r="Q826" s="3">
        <v>0</v>
      </c>
      <c r="R826" s="3">
        <v>825</v>
      </c>
      <c r="T826"/>
      <c r="U826" s="127">
        <v>825</v>
      </c>
      <c r="V826"/>
      <c r="W826"/>
      <c r="X826"/>
      <c r="Y826"/>
      <c r="AB826" s="127">
        <v>825</v>
      </c>
    </row>
    <row r="827" spans="1:28" ht="14.4" x14ac:dyDescent="0.3">
      <c r="A827" s="4"/>
      <c r="B827" s="4"/>
      <c r="C827" s="4">
        <v>826</v>
      </c>
      <c r="D827" s="4"/>
      <c r="E827" s="4">
        <v>0</v>
      </c>
      <c r="F827" s="4">
        <v>826</v>
      </c>
      <c r="G827" s="4"/>
      <c r="H827" s="4"/>
      <c r="I827" s="4">
        <v>826</v>
      </c>
      <c r="J827" s="4"/>
      <c r="K827" s="4">
        <v>0</v>
      </c>
      <c r="L827" s="4">
        <v>826</v>
      </c>
      <c r="M827" s="4"/>
      <c r="O827" s="4">
        <v>826</v>
      </c>
      <c r="Q827" s="3">
        <v>0</v>
      </c>
      <c r="R827" s="3">
        <v>826</v>
      </c>
      <c r="T827"/>
      <c r="U827" s="127">
        <v>826</v>
      </c>
      <c r="V827"/>
      <c r="W827"/>
      <c r="X827"/>
      <c r="Y827"/>
      <c r="AB827" s="127">
        <v>826</v>
      </c>
    </row>
    <row r="828" spans="1:28" ht="14.4" x14ac:dyDescent="0.3">
      <c r="A828" s="4"/>
      <c r="B828" s="4"/>
      <c r="C828" s="4">
        <v>827</v>
      </c>
      <c r="D828" s="4"/>
      <c r="E828" s="4">
        <v>0</v>
      </c>
      <c r="F828" s="4">
        <v>827</v>
      </c>
      <c r="G828" s="4"/>
      <c r="H828" s="4"/>
      <c r="I828" s="4">
        <v>827</v>
      </c>
      <c r="J828" s="4"/>
      <c r="K828" s="4">
        <v>0</v>
      </c>
      <c r="L828" s="4">
        <v>827</v>
      </c>
      <c r="M828" s="4"/>
      <c r="O828" s="4">
        <v>827</v>
      </c>
      <c r="Q828" s="3">
        <v>0</v>
      </c>
      <c r="R828" s="3">
        <v>827</v>
      </c>
      <c r="T828"/>
      <c r="U828" s="127">
        <v>827</v>
      </c>
      <c r="V828"/>
      <c r="W828"/>
      <c r="X828"/>
      <c r="Y828"/>
      <c r="AB828" s="127">
        <v>827</v>
      </c>
    </row>
    <row r="829" spans="1:28" ht="14.4" x14ac:dyDescent="0.3">
      <c r="A829" s="4"/>
      <c r="B829" s="4"/>
      <c r="C829" s="4">
        <v>828</v>
      </c>
      <c r="D829" s="4"/>
      <c r="E829" s="4">
        <v>0</v>
      </c>
      <c r="F829" s="4">
        <v>828</v>
      </c>
      <c r="G829" s="4"/>
      <c r="H829" s="4"/>
      <c r="I829" s="4">
        <v>828</v>
      </c>
      <c r="J829" s="4"/>
      <c r="K829" s="4">
        <v>0</v>
      </c>
      <c r="L829" s="4">
        <v>828</v>
      </c>
      <c r="M829" s="4"/>
      <c r="O829" s="4">
        <v>828</v>
      </c>
      <c r="Q829" s="3">
        <v>0</v>
      </c>
      <c r="R829" s="3">
        <v>828</v>
      </c>
      <c r="T829"/>
      <c r="U829" s="127">
        <v>828</v>
      </c>
      <c r="V829"/>
      <c r="W829"/>
      <c r="X829"/>
      <c r="Y829"/>
      <c r="AB829" s="127">
        <v>828</v>
      </c>
    </row>
    <row r="830" spans="1:28" ht="14.4" x14ac:dyDescent="0.3">
      <c r="A830" s="4"/>
      <c r="B830" s="4"/>
      <c r="C830" s="4">
        <v>829</v>
      </c>
      <c r="D830" s="4"/>
      <c r="E830" s="4">
        <v>0</v>
      </c>
      <c r="F830" s="4">
        <v>829</v>
      </c>
      <c r="G830" s="4"/>
      <c r="H830" s="4"/>
      <c r="I830" s="4">
        <v>829</v>
      </c>
      <c r="J830" s="4"/>
      <c r="K830" s="4">
        <v>0</v>
      </c>
      <c r="L830" s="4">
        <v>829</v>
      </c>
      <c r="M830" s="4"/>
      <c r="O830" s="4">
        <v>829</v>
      </c>
      <c r="Q830" s="3">
        <v>0</v>
      </c>
      <c r="R830" s="3">
        <v>829</v>
      </c>
      <c r="T830"/>
      <c r="U830" s="127">
        <v>829</v>
      </c>
      <c r="V830"/>
      <c r="W830"/>
      <c r="X830"/>
      <c r="Y830"/>
      <c r="AB830" s="127">
        <v>829</v>
      </c>
    </row>
    <row r="831" spans="1:28" ht="14.4" x14ac:dyDescent="0.3">
      <c r="A831" s="4"/>
      <c r="B831" s="4"/>
      <c r="C831" s="4">
        <v>830</v>
      </c>
      <c r="D831" s="4"/>
      <c r="E831" s="4">
        <v>0</v>
      </c>
      <c r="F831" s="4">
        <v>830</v>
      </c>
      <c r="G831" s="4"/>
      <c r="H831" s="4"/>
      <c r="I831" s="4">
        <v>830</v>
      </c>
      <c r="J831" s="4"/>
      <c r="K831" s="4">
        <v>0</v>
      </c>
      <c r="L831" s="4">
        <v>830</v>
      </c>
      <c r="M831" s="4"/>
      <c r="O831" s="4">
        <v>830</v>
      </c>
      <c r="Q831" s="3">
        <v>0</v>
      </c>
      <c r="R831" s="3">
        <v>830</v>
      </c>
      <c r="T831"/>
      <c r="U831" s="127">
        <v>830</v>
      </c>
      <c r="V831"/>
      <c r="W831"/>
      <c r="X831"/>
      <c r="Y831"/>
      <c r="AB831" s="127">
        <v>830</v>
      </c>
    </row>
    <row r="832" spans="1:28" ht="14.4" x14ac:dyDescent="0.3">
      <c r="A832" s="4"/>
      <c r="B832" s="4"/>
      <c r="C832" s="4">
        <v>831</v>
      </c>
      <c r="D832" s="4"/>
      <c r="E832" s="4">
        <v>0</v>
      </c>
      <c r="F832" s="4">
        <v>831</v>
      </c>
      <c r="G832" s="4"/>
      <c r="H832" s="4"/>
      <c r="I832" s="4">
        <v>831</v>
      </c>
      <c r="J832" s="4"/>
      <c r="K832" s="4">
        <v>0</v>
      </c>
      <c r="L832" s="4">
        <v>831</v>
      </c>
      <c r="M832" s="4"/>
      <c r="O832" s="4">
        <v>831</v>
      </c>
      <c r="Q832" s="3">
        <v>0</v>
      </c>
      <c r="R832" s="3">
        <v>831</v>
      </c>
      <c r="T832"/>
      <c r="U832" s="127">
        <v>831</v>
      </c>
      <c r="V832"/>
      <c r="W832"/>
      <c r="X832"/>
      <c r="Y832"/>
      <c r="AB832" s="127">
        <v>831</v>
      </c>
    </row>
    <row r="833" spans="1:28" ht="14.4" x14ac:dyDescent="0.3">
      <c r="A833" s="4"/>
      <c r="B833" s="4"/>
      <c r="C833" s="4">
        <v>832</v>
      </c>
      <c r="D833" s="4"/>
      <c r="E833" s="4">
        <v>0</v>
      </c>
      <c r="F833" s="4">
        <v>832</v>
      </c>
      <c r="G833" s="4"/>
      <c r="H833" s="4"/>
      <c r="I833" s="4">
        <v>832</v>
      </c>
      <c r="J833" s="4"/>
      <c r="K833" s="4">
        <v>0</v>
      </c>
      <c r="L833" s="4">
        <v>832</v>
      </c>
      <c r="M833" s="4"/>
      <c r="O833" s="4">
        <v>832</v>
      </c>
      <c r="Q833" s="3">
        <v>0</v>
      </c>
      <c r="R833" s="3">
        <v>832</v>
      </c>
      <c r="T833"/>
      <c r="U833" s="127">
        <v>832</v>
      </c>
      <c r="V833"/>
      <c r="W833"/>
      <c r="X833"/>
      <c r="Y833"/>
      <c r="AB833" s="127">
        <v>832</v>
      </c>
    </row>
    <row r="834" spans="1:28" ht="14.4" x14ac:dyDescent="0.3">
      <c r="A834" s="4"/>
      <c r="B834" s="4"/>
      <c r="C834" s="4">
        <v>833</v>
      </c>
      <c r="D834" s="4"/>
      <c r="E834" s="4">
        <v>0</v>
      </c>
      <c r="F834" s="4">
        <v>833</v>
      </c>
      <c r="G834" s="4"/>
      <c r="H834" s="4"/>
      <c r="I834" s="4">
        <v>833</v>
      </c>
      <c r="J834" s="4"/>
      <c r="K834" s="4">
        <v>0</v>
      </c>
      <c r="L834" s="4">
        <v>833</v>
      </c>
      <c r="M834" s="4"/>
      <c r="O834" s="4">
        <v>833</v>
      </c>
      <c r="Q834" s="3">
        <v>0</v>
      </c>
      <c r="R834" s="3">
        <v>833</v>
      </c>
      <c r="T834"/>
      <c r="U834" s="127">
        <v>833</v>
      </c>
      <c r="V834"/>
      <c r="W834"/>
      <c r="X834"/>
      <c r="Y834"/>
      <c r="AB834" s="127">
        <v>833</v>
      </c>
    </row>
    <row r="835" spans="1:28" ht="14.4" x14ac:dyDescent="0.3">
      <c r="A835" s="4"/>
      <c r="B835" s="4"/>
      <c r="C835" s="4">
        <v>834</v>
      </c>
      <c r="D835" s="4"/>
      <c r="E835" s="4">
        <v>0</v>
      </c>
      <c r="F835" s="4">
        <v>834</v>
      </c>
      <c r="G835" s="4"/>
      <c r="H835" s="4"/>
      <c r="I835" s="4">
        <v>834</v>
      </c>
      <c r="J835" s="4"/>
      <c r="K835" s="4">
        <v>0</v>
      </c>
      <c r="L835" s="4">
        <v>834</v>
      </c>
      <c r="M835" s="4"/>
      <c r="O835" s="4">
        <v>834</v>
      </c>
      <c r="Q835" s="3">
        <v>0</v>
      </c>
      <c r="R835" s="3">
        <v>834</v>
      </c>
      <c r="T835"/>
      <c r="U835" s="127">
        <v>834</v>
      </c>
      <c r="V835"/>
      <c r="W835"/>
      <c r="X835"/>
      <c r="Y835"/>
      <c r="AB835" s="127">
        <v>834</v>
      </c>
    </row>
    <row r="836" spans="1:28" ht="14.4" x14ac:dyDescent="0.3">
      <c r="A836" s="4"/>
      <c r="B836" s="4"/>
      <c r="C836" s="4">
        <v>835</v>
      </c>
      <c r="D836" s="4"/>
      <c r="E836" s="4">
        <v>0</v>
      </c>
      <c r="F836" s="4">
        <v>835</v>
      </c>
      <c r="G836" s="4"/>
      <c r="H836" s="4"/>
      <c r="I836" s="4">
        <v>835</v>
      </c>
      <c r="J836" s="4"/>
      <c r="K836" s="4">
        <v>0</v>
      </c>
      <c r="L836" s="4">
        <v>835</v>
      </c>
      <c r="M836" s="4"/>
      <c r="O836" s="4">
        <v>835</v>
      </c>
      <c r="Q836" s="3">
        <v>0</v>
      </c>
      <c r="R836" s="3">
        <v>835</v>
      </c>
      <c r="T836"/>
      <c r="U836" s="127">
        <v>835</v>
      </c>
      <c r="V836"/>
      <c r="W836"/>
      <c r="X836"/>
      <c r="Y836"/>
      <c r="AB836" s="127">
        <v>835</v>
      </c>
    </row>
    <row r="837" spans="1:28" ht="14.4" x14ac:dyDescent="0.3">
      <c r="A837" s="4"/>
      <c r="B837" s="4"/>
      <c r="C837" s="4">
        <v>836</v>
      </c>
      <c r="D837" s="4"/>
      <c r="E837" s="4">
        <v>0</v>
      </c>
      <c r="F837" s="4">
        <v>836</v>
      </c>
      <c r="G837" s="4"/>
      <c r="H837" s="4"/>
      <c r="I837" s="4">
        <v>836</v>
      </c>
      <c r="J837" s="4"/>
      <c r="K837" s="4">
        <v>0</v>
      </c>
      <c r="L837" s="4">
        <v>836</v>
      </c>
      <c r="M837" s="4"/>
      <c r="O837" s="4">
        <v>836</v>
      </c>
      <c r="Q837" s="3">
        <v>0</v>
      </c>
      <c r="R837" s="3">
        <v>836</v>
      </c>
      <c r="T837"/>
      <c r="U837" s="127">
        <v>836</v>
      </c>
      <c r="V837"/>
      <c r="W837"/>
      <c r="X837"/>
      <c r="Y837"/>
      <c r="AB837" s="127">
        <v>836</v>
      </c>
    </row>
    <row r="838" spans="1:28" ht="14.4" x14ac:dyDescent="0.3">
      <c r="A838" s="4"/>
      <c r="B838" s="4"/>
      <c r="C838" s="4">
        <v>837</v>
      </c>
      <c r="D838" s="4"/>
      <c r="E838" s="4">
        <v>0</v>
      </c>
      <c r="F838" s="4">
        <v>837</v>
      </c>
      <c r="G838" s="4"/>
      <c r="H838" s="4"/>
      <c r="I838" s="4">
        <v>837</v>
      </c>
      <c r="J838" s="4"/>
      <c r="K838" s="4">
        <v>0</v>
      </c>
      <c r="L838" s="4">
        <v>837</v>
      </c>
      <c r="M838" s="4"/>
      <c r="O838" s="4">
        <v>837</v>
      </c>
      <c r="Q838" s="3">
        <v>0</v>
      </c>
      <c r="R838" s="3">
        <v>837</v>
      </c>
      <c r="T838"/>
      <c r="U838" s="127">
        <v>837</v>
      </c>
      <c r="V838"/>
      <c r="W838"/>
      <c r="X838"/>
      <c r="Y838"/>
      <c r="AB838" s="127">
        <v>837</v>
      </c>
    </row>
    <row r="839" spans="1:28" ht="14.4" x14ac:dyDescent="0.3">
      <c r="A839" s="4"/>
      <c r="B839" s="4"/>
      <c r="C839" s="4">
        <v>838</v>
      </c>
      <c r="D839" s="4"/>
      <c r="E839" s="4">
        <v>0</v>
      </c>
      <c r="F839" s="4">
        <v>838</v>
      </c>
      <c r="G839" s="4"/>
      <c r="H839" s="4"/>
      <c r="I839" s="4">
        <v>838</v>
      </c>
      <c r="J839" s="4"/>
      <c r="K839" s="4">
        <v>0</v>
      </c>
      <c r="L839" s="4">
        <v>838</v>
      </c>
      <c r="M839" s="4"/>
      <c r="O839" s="4">
        <v>838</v>
      </c>
      <c r="Q839" s="3">
        <v>0</v>
      </c>
      <c r="R839" s="3">
        <v>838</v>
      </c>
      <c r="T839"/>
      <c r="U839" s="127">
        <v>838</v>
      </c>
      <c r="V839"/>
      <c r="W839"/>
      <c r="X839"/>
      <c r="Y839"/>
      <c r="AB839" s="127">
        <v>838</v>
      </c>
    </row>
    <row r="840" spans="1:28" ht="14.4" x14ac:dyDescent="0.3">
      <c r="A840" s="4"/>
      <c r="B840" s="4"/>
      <c r="C840" s="4">
        <v>839</v>
      </c>
      <c r="D840" s="4"/>
      <c r="E840" s="4">
        <v>0</v>
      </c>
      <c r="F840" s="4">
        <v>839</v>
      </c>
      <c r="G840" s="4"/>
      <c r="H840" s="4"/>
      <c r="I840" s="4">
        <v>839</v>
      </c>
      <c r="J840" s="4"/>
      <c r="K840" s="4">
        <v>0</v>
      </c>
      <c r="L840" s="4">
        <v>839</v>
      </c>
      <c r="M840" s="4"/>
      <c r="O840" s="4">
        <v>839</v>
      </c>
      <c r="Q840" s="3">
        <v>0</v>
      </c>
      <c r="R840" s="3">
        <v>839</v>
      </c>
      <c r="T840"/>
      <c r="U840" s="127">
        <v>839</v>
      </c>
      <c r="V840"/>
      <c r="W840"/>
      <c r="X840"/>
      <c r="Y840"/>
      <c r="AB840" s="127">
        <v>839</v>
      </c>
    </row>
    <row r="841" spans="1:28" ht="14.4" x14ac:dyDescent="0.3">
      <c r="A841" s="4"/>
      <c r="B841" s="4"/>
      <c r="C841" s="4">
        <v>840</v>
      </c>
      <c r="D841" s="4"/>
      <c r="E841" s="4">
        <v>0</v>
      </c>
      <c r="F841" s="4">
        <v>840</v>
      </c>
      <c r="G841" s="4"/>
      <c r="H841" s="4"/>
      <c r="I841" s="4">
        <v>840</v>
      </c>
      <c r="J841" s="4"/>
      <c r="K841" s="4">
        <v>0</v>
      </c>
      <c r="L841" s="4">
        <v>840</v>
      </c>
      <c r="M841" s="4"/>
      <c r="O841" s="4">
        <v>840</v>
      </c>
      <c r="Q841" s="3">
        <v>0</v>
      </c>
      <c r="R841" s="3">
        <v>840</v>
      </c>
      <c r="T841"/>
      <c r="U841" s="127">
        <v>840</v>
      </c>
      <c r="V841"/>
      <c r="W841"/>
      <c r="X841"/>
      <c r="Y841"/>
      <c r="AB841" s="127">
        <v>840</v>
      </c>
    </row>
    <row r="842" spans="1:28" ht="14.4" x14ac:dyDescent="0.3">
      <c r="A842" s="4"/>
      <c r="B842" s="4"/>
      <c r="C842" s="4">
        <v>841</v>
      </c>
      <c r="D842" s="4"/>
      <c r="E842" s="4">
        <v>0</v>
      </c>
      <c r="F842" s="4">
        <v>841</v>
      </c>
      <c r="G842" s="4"/>
      <c r="H842" s="4"/>
      <c r="I842" s="4">
        <v>841</v>
      </c>
      <c r="J842" s="4"/>
      <c r="K842" s="4">
        <v>0</v>
      </c>
      <c r="L842" s="4">
        <v>841</v>
      </c>
      <c r="M842" s="4"/>
      <c r="O842" s="4">
        <v>841</v>
      </c>
      <c r="Q842" s="3">
        <v>0</v>
      </c>
      <c r="R842" s="3">
        <v>841</v>
      </c>
      <c r="T842"/>
      <c r="U842" s="127">
        <v>841</v>
      </c>
      <c r="V842"/>
      <c r="W842"/>
      <c r="X842"/>
      <c r="Y842"/>
      <c r="AB842" s="127">
        <v>841</v>
      </c>
    </row>
    <row r="843" spans="1:28" ht="14.4" x14ac:dyDescent="0.3">
      <c r="A843" s="4"/>
      <c r="B843" s="4"/>
      <c r="C843" s="4">
        <v>842</v>
      </c>
      <c r="D843" s="4"/>
      <c r="E843" s="4">
        <v>0</v>
      </c>
      <c r="F843" s="4">
        <v>842</v>
      </c>
      <c r="G843" s="4"/>
      <c r="H843" s="4"/>
      <c r="I843" s="4">
        <v>842</v>
      </c>
      <c r="J843" s="4"/>
      <c r="K843" s="4">
        <v>0</v>
      </c>
      <c r="L843" s="4">
        <v>842</v>
      </c>
      <c r="M843" s="4"/>
      <c r="O843" s="4">
        <v>842</v>
      </c>
      <c r="Q843" s="3">
        <v>0</v>
      </c>
      <c r="R843" s="3">
        <v>842</v>
      </c>
      <c r="T843"/>
      <c r="U843" s="127">
        <v>842</v>
      </c>
      <c r="V843"/>
      <c r="W843"/>
      <c r="X843"/>
      <c r="Y843"/>
      <c r="AB843" s="127">
        <v>842</v>
      </c>
    </row>
    <row r="844" spans="1:28" ht="14.4" x14ac:dyDescent="0.3">
      <c r="A844" s="4"/>
      <c r="B844" s="4"/>
      <c r="C844" s="4">
        <v>843</v>
      </c>
      <c r="D844" s="4"/>
      <c r="E844" s="4">
        <v>0</v>
      </c>
      <c r="F844" s="4">
        <v>843</v>
      </c>
      <c r="G844" s="4"/>
      <c r="H844" s="4"/>
      <c r="I844" s="4">
        <v>843</v>
      </c>
      <c r="J844" s="4"/>
      <c r="K844" s="4">
        <v>0</v>
      </c>
      <c r="L844" s="4">
        <v>843</v>
      </c>
      <c r="M844" s="4"/>
      <c r="O844" s="4">
        <v>843</v>
      </c>
      <c r="Q844" s="3">
        <v>0</v>
      </c>
      <c r="R844" s="3">
        <v>843</v>
      </c>
      <c r="T844"/>
      <c r="U844" s="127">
        <v>843</v>
      </c>
      <c r="V844"/>
      <c r="W844"/>
      <c r="X844"/>
      <c r="Y844"/>
      <c r="AB844" s="127">
        <v>843</v>
      </c>
    </row>
    <row r="845" spans="1:28" ht="14.4" x14ac:dyDescent="0.3">
      <c r="A845" s="4"/>
      <c r="B845" s="4"/>
      <c r="C845" s="4">
        <v>844</v>
      </c>
      <c r="D845" s="4"/>
      <c r="E845" s="4">
        <v>0</v>
      </c>
      <c r="F845" s="4">
        <v>844</v>
      </c>
      <c r="G845" s="4"/>
      <c r="H845" s="4"/>
      <c r="I845" s="4">
        <v>844</v>
      </c>
      <c r="J845" s="4"/>
      <c r="K845" s="4">
        <v>0</v>
      </c>
      <c r="L845" s="4">
        <v>844</v>
      </c>
      <c r="M845" s="4"/>
      <c r="O845" s="4">
        <v>844</v>
      </c>
      <c r="Q845" s="3">
        <v>0</v>
      </c>
      <c r="R845" s="3">
        <v>844</v>
      </c>
      <c r="T845"/>
      <c r="U845" s="127">
        <v>844</v>
      </c>
      <c r="V845"/>
      <c r="W845"/>
      <c r="X845"/>
      <c r="Y845"/>
      <c r="AB845" s="127">
        <v>844</v>
      </c>
    </row>
    <row r="846" spans="1:28" ht="14.4" x14ac:dyDescent="0.3">
      <c r="A846" s="4"/>
      <c r="B846" s="4"/>
      <c r="C846" s="4">
        <v>845</v>
      </c>
      <c r="D846" s="4"/>
      <c r="E846" s="4">
        <v>0</v>
      </c>
      <c r="F846" s="4">
        <v>845</v>
      </c>
      <c r="G846" s="4"/>
      <c r="H846" s="4"/>
      <c r="I846" s="4">
        <v>845</v>
      </c>
      <c r="J846" s="4"/>
      <c r="K846" s="4">
        <v>0</v>
      </c>
      <c r="L846" s="4">
        <v>845</v>
      </c>
      <c r="M846" s="4"/>
      <c r="O846" s="4">
        <v>845</v>
      </c>
      <c r="Q846" s="3">
        <v>0</v>
      </c>
      <c r="R846" s="3">
        <v>845</v>
      </c>
      <c r="T846"/>
      <c r="U846" s="127">
        <v>845</v>
      </c>
      <c r="V846"/>
      <c r="W846"/>
      <c r="X846"/>
      <c r="Y846"/>
      <c r="AB846" s="127">
        <v>845</v>
      </c>
    </row>
    <row r="847" spans="1:28" ht="14.4" x14ac:dyDescent="0.3">
      <c r="A847" s="4"/>
      <c r="B847" s="4"/>
      <c r="C847" s="4">
        <v>846</v>
      </c>
      <c r="D847" s="4"/>
      <c r="E847" s="4">
        <v>0</v>
      </c>
      <c r="F847" s="4">
        <v>846</v>
      </c>
      <c r="G847" s="4"/>
      <c r="H847" s="4"/>
      <c r="I847" s="4">
        <v>846</v>
      </c>
      <c r="J847" s="4"/>
      <c r="K847" s="4">
        <v>0</v>
      </c>
      <c r="L847" s="4">
        <v>846</v>
      </c>
      <c r="M847" s="4"/>
      <c r="O847" s="4">
        <v>846</v>
      </c>
      <c r="Q847" s="3">
        <v>0</v>
      </c>
      <c r="R847" s="3">
        <v>846</v>
      </c>
      <c r="T847"/>
      <c r="U847" s="127">
        <v>846</v>
      </c>
      <c r="V847"/>
      <c r="W847"/>
      <c r="X847"/>
      <c r="Y847"/>
      <c r="AB847" s="127">
        <v>846</v>
      </c>
    </row>
    <row r="848" spans="1:28" ht="14.4" x14ac:dyDescent="0.3">
      <c r="A848" s="4"/>
      <c r="B848" s="4"/>
      <c r="C848" s="4">
        <v>847</v>
      </c>
      <c r="D848" s="4"/>
      <c r="E848" s="4">
        <v>0</v>
      </c>
      <c r="F848" s="4">
        <v>847</v>
      </c>
      <c r="G848" s="4"/>
      <c r="H848" s="4"/>
      <c r="I848" s="4">
        <v>847</v>
      </c>
      <c r="J848" s="4"/>
      <c r="K848" s="4">
        <v>0</v>
      </c>
      <c r="L848" s="4">
        <v>847</v>
      </c>
      <c r="M848" s="4"/>
      <c r="O848" s="4">
        <v>847</v>
      </c>
      <c r="Q848" s="3">
        <v>0</v>
      </c>
      <c r="R848" s="3">
        <v>847</v>
      </c>
      <c r="T848"/>
      <c r="U848" s="127">
        <v>847</v>
      </c>
      <c r="V848"/>
      <c r="W848"/>
      <c r="X848"/>
      <c r="Y848"/>
      <c r="AB848" s="127">
        <v>847</v>
      </c>
    </row>
    <row r="849" spans="1:28" ht="14.4" x14ac:dyDescent="0.3">
      <c r="A849" s="4"/>
      <c r="B849" s="4"/>
      <c r="C849" s="4">
        <v>848</v>
      </c>
      <c r="D849" s="4"/>
      <c r="E849" s="4">
        <v>0</v>
      </c>
      <c r="F849" s="4">
        <v>848</v>
      </c>
      <c r="G849" s="4"/>
      <c r="H849" s="4"/>
      <c r="I849" s="4">
        <v>848</v>
      </c>
      <c r="J849" s="4"/>
      <c r="K849" s="4">
        <v>0</v>
      </c>
      <c r="L849" s="4">
        <v>848</v>
      </c>
      <c r="M849" s="4"/>
      <c r="O849" s="4">
        <v>848</v>
      </c>
      <c r="Q849" s="3">
        <v>0</v>
      </c>
      <c r="R849" s="3">
        <v>848</v>
      </c>
      <c r="T849"/>
      <c r="U849" s="127">
        <v>848</v>
      </c>
      <c r="V849"/>
      <c r="W849"/>
      <c r="X849"/>
      <c r="Y849"/>
      <c r="AB849" s="127">
        <v>848</v>
      </c>
    </row>
    <row r="850" spans="1:28" ht="14.4" x14ac:dyDescent="0.3">
      <c r="A850" s="4"/>
      <c r="B850" s="4"/>
      <c r="C850" s="4">
        <v>849</v>
      </c>
      <c r="D850" s="4"/>
      <c r="E850" s="4">
        <v>0</v>
      </c>
      <c r="F850" s="4">
        <v>849</v>
      </c>
      <c r="G850" s="4"/>
      <c r="H850" s="4"/>
      <c r="I850" s="4">
        <v>849</v>
      </c>
      <c r="J850" s="4"/>
      <c r="K850" s="4">
        <v>0</v>
      </c>
      <c r="L850" s="4">
        <v>849</v>
      </c>
      <c r="M850" s="4"/>
      <c r="O850" s="4">
        <v>849</v>
      </c>
      <c r="Q850" s="3">
        <v>0</v>
      </c>
      <c r="R850" s="3">
        <v>849</v>
      </c>
      <c r="T850"/>
      <c r="U850" s="127">
        <v>849</v>
      </c>
      <c r="V850"/>
      <c r="W850"/>
      <c r="X850"/>
      <c r="Y850"/>
      <c r="AB850" s="127">
        <v>849</v>
      </c>
    </row>
    <row r="851" spans="1:28" ht="14.4" x14ac:dyDescent="0.3">
      <c r="A851" s="4"/>
      <c r="B851" s="4"/>
      <c r="C851" s="4">
        <v>850</v>
      </c>
      <c r="D851" s="4"/>
      <c r="E851" s="4">
        <v>0</v>
      </c>
      <c r="F851" s="4">
        <v>850</v>
      </c>
      <c r="G851" s="4"/>
      <c r="H851" s="4"/>
      <c r="I851" s="4">
        <v>850</v>
      </c>
      <c r="J851" s="4"/>
      <c r="K851" s="4">
        <v>0</v>
      </c>
      <c r="L851" s="4">
        <v>850</v>
      </c>
      <c r="M851" s="4"/>
      <c r="O851" s="4">
        <v>850</v>
      </c>
      <c r="Q851" s="3">
        <v>0</v>
      </c>
      <c r="R851" s="3">
        <v>850</v>
      </c>
      <c r="T851"/>
      <c r="U851" s="127">
        <v>850</v>
      </c>
      <c r="V851"/>
      <c r="W851"/>
      <c r="X851"/>
      <c r="Y851"/>
      <c r="AB851" s="127">
        <v>850</v>
      </c>
    </row>
    <row r="852" spans="1:28" ht="14.4" x14ac:dyDescent="0.3">
      <c r="A852" s="4"/>
      <c r="B852" s="4"/>
      <c r="C852" s="4">
        <v>851</v>
      </c>
      <c r="D852" s="4"/>
      <c r="E852" s="4">
        <v>0</v>
      </c>
      <c r="F852" s="4">
        <v>851</v>
      </c>
      <c r="G852" s="4"/>
      <c r="H852" s="4"/>
      <c r="I852" s="4">
        <v>851</v>
      </c>
      <c r="J852" s="4"/>
      <c r="K852" s="4">
        <v>0</v>
      </c>
      <c r="L852" s="4">
        <v>851</v>
      </c>
      <c r="M852" s="4"/>
      <c r="O852" s="4">
        <v>851</v>
      </c>
      <c r="Q852" s="3">
        <v>0</v>
      </c>
      <c r="R852" s="3">
        <v>851</v>
      </c>
      <c r="T852"/>
      <c r="U852" s="127">
        <v>851</v>
      </c>
      <c r="V852"/>
      <c r="W852"/>
      <c r="X852"/>
      <c r="Y852"/>
      <c r="AB852" s="127">
        <v>851</v>
      </c>
    </row>
    <row r="853" spans="1:28" ht="14.4" x14ac:dyDescent="0.3">
      <c r="A853" s="4"/>
      <c r="B853" s="4"/>
      <c r="C853" s="4">
        <v>852</v>
      </c>
      <c r="D853" s="4"/>
      <c r="E853" s="4">
        <v>0</v>
      </c>
      <c r="F853" s="4">
        <v>852</v>
      </c>
      <c r="G853" s="4"/>
      <c r="H853" s="4"/>
      <c r="I853" s="4">
        <v>852</v>
      </c>
      <c r="J853" s="4"/>
      <c r="K853" s="4">
        <v>0</v>
      </c>
      <c r="L853" s="4">
        <v>852</v>
      </c>
      <c r="M853" s="4"/>
      <c r="O853" s="4">
        <v>852</v>
      </c>
      <c r="Q853" s="3">
        <v>0</v>
      </c>
      <c r="R853" s="3">
        <v>852</v>
      </c>
      <c r="T853"/>
      <c r="U853" s="127">
        <v>852</v>
      </c>
      <c r="V853"/>
      <c r="W853"/>
      <c r="X853"/>
      <c r="Y853"/>
      <c r="AB853" s="127">
        <v>852</v>
      </c>
    </row>
    <row r="854" spans="1:28" ht="14.4" x14ac:dyDescent="0.3">
      <c r="A854" s="4"/>
      <c r="B854" s="4"/>
      <c r="C854" s="4">
        <v>853</v>
      </c>
      <c r="D854" s="4"/>
      <c r="E854" s="4">
        <v>0</v>
      </c>
      <c r="F854" s="4">
        <v>853</v>
      </c>
      <c r="G854" s="4"/>
      <c r="H854" s="4"/>
      <c r="I854" s="4">
        <v>853</v>
      </c>
      <c r="J854" s="4"/>
      <c r="K854" s="4">
        <v>0</v>
      </c>
      <c r="L854" s="4">
        <v>853</v>
      </c>
      <c r="M854" s="4"/>
      <c r="O854" s="4">
        <v>853</v>
      </c>
      <c r="Q854" s="3">
        <v>0</v>
      </c>
      <c r="R854" s="3">
        <v>853</v>
      </c>
      <c r="T854"/>
      <c r="U854" s="127">
        <v>853</v>
      </c>
      <c r="V854"/>
      <c r="W854"/>
      <c r="X854"/>
      <c r="Y854"/>
      <c r="AB854" s="127">
        <v>853</v>
      </c>
    </row>
    <row r="855" spans="1:28" ht="14.4" x14ac:dyDescent="0.3">
      <c r="A855" s="4"/>
      <c r="B855" s="4"/>
      <c r="C855" s="4">
        <v>854</v>
      </c>
      <c r="D855" s="4"/>
      <c r="E855" s="4">
        <v>0</v>
      </c>
      <c r="F855" s="4">
        <v>854</v>
      </c>
      <c r="G855" s="4"/>
      <c r="H855" s="4"/>
      <c r="I855" s="4">
        <v>854</v>
      </c>
      <c r="J855" s="4"/>
      <c r="K855" s="4">
        <v>0</v>
      </c>
      <c r="L855" s="4">
        <v>854</v>
      </c>
      <c r="M855" s="4"/>
      <c r="O855" s="4">
        <v>854</v>
      </c>
      <c r="Q855" s="3">
        <v>0</v>
      </c>
      <c r="R855" s="3">
        <v>854</v>
      </c>
      <c r="T855"/>
      <c r="U855" s="127">
        <v>854</v>
      </c>
      <c r="V855"/>
      <c r="W855"/>
      <c r="X855"/>
      <c r="Y855"/>
      <c r="AB855" s="127">
        <v>854</v>
      </c>
    </row>
    <row r="856" spans="1:28" ht="14.4" x14ac:dyDescent="0.3">
      <c r="A856" s="4"/>
      <c r="B856" s="4"/>
      <c r="C856" s="4">
        <v>855</v>
      </c>
      <c r="D856" s="4"/>
      <c r="E856" s="4">
        <v>0</v>
      </c>
      <c r="F856" s="4">
        <v>855</v>
      </c>
      <c r="G856" s="4"/>
      <c r="H856" s="4"/>
      <c r="I856" s="4">
        <v>855</v>
      </c>
      <c r="J856" s="4"/>
      <c r="K856" s="4">
        <v>0</v>
      </c>
      <c r="L856" s="4">
        <v>855</v>
      </c>
      <c r="M856" s="4"/>
      <c r="O856" s="4">
        <v>855</v>
      </c>
      <c r="Q856" s="3">
        <v>0</v>
      </c>
      <c r="R856" s="3">
        <v>855</v>
      </c>
      <c r="T856"/>
      <c r="U856" s="127">
        <v>855</v>
      </c>
      <c r="V856"/>
      <c r="W856"/>
      <c r="X856"/>
      <c r="Y856"/>
      <c r="AB856" s="127">
        <v>855</v>
      </c>
    </row>
    <row r="857" spans="1:28" ht="14.4" x14ac:dyDescent="0.3">
      <c r="A857" s="4"/>
      <c r="B857" s="4"/>
      <c r="C857" s="4">
        <v>856</v>
      </c>
      <c r="D857" s="4"/>
      <c r="E857" s="4">
        <v>0</v>
      </c>
      <c r="F857" s="4">
        <v>856</v>
      </c>
      <c r="G857" s="4"/>
      <c r="H857" s="4"/>
      <c r="I857" s="4">
        <v>856</v>
      </c>
      <c r="J857" s="4"/>
      <c r="K857" s="4">
        <v>0</v>
      </c>
      <c r="L857" s="4">
        <v>856</v>
      </c>
      <c r="M857" s="4"/>
      <c r="O857" s="4">
        <v>856</v>
      </c>
      <c r="Q857" s="3">
        <v>0</v>
      </c>
      <c r="R857" s="3">
        <v>856</v>
      </c>
      <c r="T857"/>
      <c r="U857" s="127">
        <v>856</v>
      </c>
      <c r="V857"/>
      <c r="W857"/>
      <c r="X857"/>
      <c r="Y857"/>
      <c r="AB857" s="127">
        <v>856</v>
      </c>
    </row>
    <row r="858" spans="1:28" ht="14.4" x14ac:dyDescent="0.3">
      <c r="A858" s="4"/>
      <c r="B858" s="4"/>
      <c r="C858" s="4">
        <v>857</v>
      </c>
      <c r="D858" s="4"/>
      <c r="E858" s="4">
        <v>0</v>
      </c>
      <c r="F858" s="4">
        <v>857</v>
      </c>
      <c r="G858" s="4"/>
      <c r="H858" s="4"/>
      <c r="I858" s="4">
        <v>857</v>
      </c>
      <c r="J858" s="4"/>
      <c r="K858" s="4">
        <v>0</v>
      </c>
      <c r="L858" s="4">
        <v>857</v>
      </c>
      <c r="M858" s="4"/>
      <c r="O858" s="4">
        <v>857</v>
      </c>
      <c r="Q858" s="3">
        <v>0</v>
      </c>
      <c r="R858" s="3">
        <v>857</v>
      </c>
      <c r="T858"/>
      <c r="U858" s="127">
        <v>857</v>
      </c>
      <c r="V858"/>
      <c r="W858"/>
      <c r="X858"/>
      <c r="Y858"/>
      <c r="AB858" s="127">
        <v>857</v>
      </c>
    </row>
    <row r="859" spans="1:28" ht="14.4" x14ac:dyDescent="0.3">
      <c r="A859" s="4"/>
      <c r="B859" s="4"/>
      <c r="C859" s="4">
        <v>858</v>
      </c>
      <c r="D859" s="4"/>
      <c r="E859" s="4">
        <v>0</v>
      </c>
      <c r="F859" s="4">
        <v>858</v>
      </c>
      <c r="G859" s="4"/>
      <c r="H859" s="4"/>
      <c r="I859" s="4">
        <v>858</v>
      </c>
      <c r="J859" s="4"/>
      <c r="K859" s="4">
        <v>0</v>
      </c>
      <c r="L859" s="4">
        <v>858</v>
      </c>
      <c r="M859" s="4"/>
      <c r="O859" s="4">
        <v>858</v>
      </c>
      <c r="Q859" s="3">
        <v>0</v>
      </c>
      <c r="R859" s="3">
        <v>858</v>
      </c>
      <c r="T859"/>
      <c r="U859" s="127">
        <v>858</v>
      </c>
      <c r="V859"/>
      <c r="W859"/>
      <c r="X859"/>
      <c r="Y859"/>
      <c r="AB859" s="127">
        <v>858</v>
      </c>
    </row>
    <row r="860" spans="1:28" ht="14.4" x14ac:dyDescent="0.3">
      <c r="A860" s="4"/>
      <c r="B860" s="4"/>
      <c r="C860" s="4">
        <v>859</v>
      </c>
      <c r="D860" s="4"/>
      <c r="E860" s="4">
        <v>0</v>
      </c>
      <c r="F860" s="4">
        <v>859</v>
      </c>
      <c r="G860" s="4"/>
      <c r="H860" s="4"/>
      <c r="I860" s="4">
        <v>859</v>
      </c>
      <c r="J860" s="4"/>
      <c r="K860" s="4">
        <v>0</v>
      </c>
      <c r="L860" s="4">
        <v>859</v>
      </c>
      <c r="M860" s="4"/>
      <c r="O860" s="4">
        <v>859</v>
      </c>
      <c r="Q860" s="3">
        <v>0</v>
      </c>
      <c r="R860" s="3">
        <v>859</v>
      </c>
      <c r="T860"/>
      <c r="U860" s="127">
        <v>859</v>
      </c>
      <c r="V860"/>
      <c r="W860"/>
      <c r="X860"/>
      <c r="Y860"/>
      <c r="AB860" s="127">
        <v>859</v>
      </c>
    </row>
    <row r="861" spans="1:28" ht="14.4" x14ac:dyDescent="0.3">
      <c r="A861" s="4"/>
      <c r="B861" s="4"/>
      <c r="C861" s="4">
        <v>860</v>
      </c>
      <c r="D861" s="4"/>
      <c r="E861" s="4">
        <v>0</v>
      </c>
      <c r="F861" s="4">
        <v>860</v>
      </c>
      <c r="G861" s="4"/>
      <c r="H861" s="4"/>
      <c r="I861" s="4">
        <v>860</v>
      </c>
      <c r="J861" s="4"/>
      <c r="K861" s="4">
        <v>0</v>
      </c>
      <c r="L861" s="4">
        <v>860</v>
      </c>
      <c r="M861" s="4"/>
      <c r="O861" s="4">
        <v>860</v>
      </c>
      <c r="Q861" s="3">
        <v>0</v>
      </c>
      <c r="R861" s="3">
        <v>860</v>
      </c>
      <c r="T861"/>
      <c r="U861" s="127">
        <v>860</v>
      </c>
      <c r="V861"/>
      <c r="W861"/>
      <c r="X861"/>
      <c r="Y861"/>
      <c r="AB861" s="127">
        <v>860</v>
      </c>
    </row>
    <row r="862" spans="1:28" ht="14.4" x14ac:dyDescent="0.3">
      <c r="A862" s="4"/>
      <c r="B862" s="4"/>
      <c r="C862" s="4">
        <v>861</v>
      </c>
      <c r="D862" s="4"/>
      <c r="E862" s="4">
        <v>0</v>
      </c>
      <c r="F862" s="4">
        <v>861</v>
      </c>
      <c r="G862" s="4"/>
      <c r="H862" s="4"/>
      <c r="I862" s="4">
        <v>861</v>
      </c>
      <c r="J862" s="4"/>
      <c r="K862" s="4">
        <v>0</v>
      </c>
      <c r="L862" s="4">
        <v>861</v>
      </c>
      <c r="M862" s="4"/>
      <c r="O862" s="4">
        <v>861</v>
      </c>
      <c r="Q862" s="3">
        <v>0</v>
      </c>
      <c r="R862" s="3">
        <v>861</v>
      </c>
      <c r="T862"/>
      <c r="U862" s="127">
        <v>861</v>
      </c>
      <c r="V862"/>
      <c r="W862"/>
      <c r="X862"/>
      <c r="Y862"/>
      <c r="AB862" s="127">
        <v>861</v>
      </c>
    </row>
    <row r="863" spans="1:28" ht="14.4" x14ac:dyDescent="0.3">
      <c r="A863" s="4"/>
      <c r="B863" s="4"/>
      <c r="C863" s="4">
        <v>862</v>
      </c>
      <c r="D863" s="4"/>
      <c r="E863" s="4">
        <v>0</v>
      </c>
      <c r="F863" s="4">
        <v>862</v>
      </c>
      <c r="G863" s="4"/>
      <c r="H863" s="4"/>
      <c r="I863" s="4">
        <v>862</v>
      </c>
      <c r="J863" s="4"/>
      <c r="K863" s="4">
        <v>0</v>
      </c>
      <c r="L863" s="4">
        <v>862</v>
      </c>
      <c r="M863" s="4"/>
      <c r="O863" s="4">
        <v>862</v>
      </c>
      <c r="Q863" s="3">
        <v>0</v>
      </c>
      <c r="R863" s="3">
        <v>862</v>
      </c>
      <c r="T863"/>
      <c r="U863" s="127">
        <v>862</v>
      </c>
      <c r="V863"/>
      <c r="W863"/>
      <c r="X863"/>
      <c r="Y863"/>
      <c r="AB863" s="127">
        <v>862</v>
      </c>
    </row>
    <row r="864" spans="1:28" ht="14.4" x14ac:dyDescent="0.3">
      <c r="A864" s="4"/>
      <c r="B864" s="4"/>
      <c r="C864" s="4">
        <v>863</v>
      </c>
      <c r="D864" s="4"/>
      <c r="E864" s="4">
        <v>0</v>
      </c>
      <c r="F864" s="4">
        <v>863</v>
      </c>
      <c r="G864" s="4"/>
      <c r="H864" s="4"/>
      <c r="I864" s="4">
        <v>863</v>
      </c>
      <c r="J864" s="4"/>
      <c r="K864" s="4">
        <v>0</v>
      </c>
      <c r="L864" s="4">
        <v>863</v>
      </c>
      <c r="M864" s="4"/>
      <c r="O864" s="4">
        <v>863</v>
      </c>
      <c r="Q864" s="3">
        <v>0</v>
      </c>
      <c r="R864" s="3">
        <v>863</v>
      </c>
      <c r="T864"/>
      <c r="U864" s="127">
        <v>863</v>
      </c>
      <c r="V864"/>
      <c r="W864"/>
      <c r="X864"/>
      <c r="Y864"/>
      <c r="AB864" s="127">
        <v>863</v>
      </c>
    </row>
    <row r="865" spans="1:28" ht="14.4" x14ac:dyDescent="0.3">
      <c r="A865" s="4"/>
      <c r="B865" s="4"/>
      <c r="C865" s="4">
        <v>864</v>
      </c>
      <c r="D865" s="4"/>
      <c r="E865" s="4">
        <v>0</v>
      </c>
      <c r="F865" s="4">
        <v>864</v>
      </c>
      <c r="G865" s="4"/>
      <c r="H865" s="4"/>
      <c r="I865" s="4">
        <v>864</v>
      </c>
      <c r="J865" s="4"/>
      <c r="K865" s="4">
        <v>0</v>
      </c>
      <c r="L865" s="4">
        <v>864</v>
      </c>
      <c r="M865" s="4"/>
      <c r="O865" s="4">
        <v>864</v>
      </c>
      <c r="Q865" s="3">
        <v>0</v>
      </c>
      <c r="R865" s="3">
        <v>864</v>
      </c>
      <c r="T865"/>
      <c r="U865" s="127">
        <v>864</v>
      </c>
      <c r="V865"/>
      <c r="W865"/>
      <c r="X865"/>
      <c r="Y865"/>
      <c r="AB865" s="127">
        <v>864</v>
      </c>
    </row>
    <row r="866" spans="1:28" ht="14.4" x14ac:dyDescent="0.3">
      <c r="A866" s="4"/>
      <c r="B866" s="4"/>
      <c r="C866" s="4">
        <v>865</v>
      </c>
      <c r="D866" s="4"/>
      <c r="E866" s="4">
        <v>0</v>
      </c>
      <c r="F866" s="4">
        <v>865</v>
      </c>
      <c r="G866" s="4"/>
      <c r="H866" s="4"/>
      <c r="I866" s="4">
        <v>865</v>
      </c>
      <c r="J866" s="4"/>
      <c r="K866" s="4">
        <v>0</v>
      </c>
      <c r="L866" s="4">
        <v>865</v>
      </c>
      <c r="M866" s="4"/>
      <c r="O866" s="4">
        <v>865</v>
      </c>
      <c r="Q866" s="3">
        <v>0</v>
      </c>
      <c r="R866" s="3">
        <v>865</v>
      </c>
      <c r="T866"/>
      <c r="U866" s="127">
        <v>865</v>
      </c>
      <c r="V866"/>
      <c r="W866"/>
      <c r="X866"/>
      <c r="Y866"/>
      <c r="AB866" s="127">
        <v>865</v>
      </c>
    </row>
    <row r="867" spans="1:28" ht="14.4" x14ac:dyDescent="0.3">
      <c r="A867" s="4"/>
      <c r="B867" s="4"/>
      <c r="C867" s="4">
        <v>866</v>
      </c>
      <c r="D867" s="4"/>
      <c r="E867" s="4">
        <v>0</v>
      </c>
      <c r="F867" s="4">
        <v>866</v>
      </c>
      <c r="G867" s="4"/>
      <c r="H867" s="4"/>
      <c r="I867" s="4">
        <v>866</v>
      </c>
      <c r="J867" s="4"/>
      <c r="K867" s="4">
        <v>0</v>
      </c>
      <c r="L867" s="4">
        <v>866</v>
      </c>
      <c r="M867" s="4"/>
      <c r="O867" s="4">
        <v>866</v>
      </c>
      <c r="Q867" s="3">
        <v>0</v>
      </c>
      <c r="R867" s="3">
        <v>866</v>
      </c>
      <c r="T867"/>
      <c r="U867" s="127">
        <v>866</v>
      </c>
      <c r="V867"/>
      <c r="W867"/>
      <c r="X867"/>
      <c r="Y867"/>
      <c r="AB867" s="127">
        <v>866</v>
      </c>
    </row>
    <row r="868" spans="1:28" ht="14.4" x14ac:dyDescent="0.3">
      <c r="A868" s="4"/>
      <c r="B868" s="4"/>
      <c r="C868" s="4">
        <v>867</v>
      </c>
      <c r="D868" s="4"/>
      <c r="E868" s="4">
        <v>0</v>
      </c>
      <c r="F868" s="4">
        <v>867</v>
      </c>
      <c r="G868" s="4"/>
      <c r="H868" s="4"/>
      <c r="I868" s="4">
        <v>867</v>
      </c>
      <c r="J868" s="4"/>
      <c r="K868" s="4">
        <v>0</v>
      </c>
      <c r="L868" s="4">
        <v>867</v>
      </c>
      <c r="M868" s="4"/>
      <c r="O868" s="4">
        <v>867</v>
      </c>
      <c r="Q868" s="3">
        <v>0</v>
      </c>
      <c r="R868" s="3">
        <v>867</v>
      </c>
      <c r="T868"/>
      <c r="U868" s="127">
        <v>867</v>
      </c>
      <c r="V868"/>
      <c r="W868"/>
      <c r="X868"/>
      <c r="Y868"/>
      <c r="AB868" s="127">
        <v>867</v>
      </c>
    </row>
    <row r="869" spans="1:28" ht="14.4" x14ac:dyDescent="0.3">
      <c r="A869" s="4"/>
      <c r="B869" s="4"/>
      <c r="C869" s="4">
        <v>868</v>
      </c>
      <c r="D869" s="4"/>
      <c r="E869" s="4">
        <v>0</v>
      </c>
      <c r="F869" s="4">
        <v>868</v>
      </c>
      <c r="G869" s="4"/>
      <c r="H869" s="4"/>
      <c r="I869" s="4">
        <v>868</v>
      </c>
      <c r="J869" s="4"/>
      <c r="K869" s="4">
        <v>0</v>
      </c>
      <c r="L869" s="4">
        <v>868</v>
      </c>
      <c r="M869" s="4"/>
      <c r="O869" s="4">
        <v>868</v>
      </c>
      <c r="Q869" s="3">
        <v>0</v>
      </c>
      <c r="R869" s="3">
        <v>868</v>
      </c>
      <c r="T869"/>
      <c r="U869" s="127">
        <v>868</v>
      </c>
      <c r="V869"/>
      <c r="W869"/>
      <c r="X869"/>
      <c r="Y869"/>
      <c r="AB869" s="127">
        <v>868</v>
      </c>
    </row>
    <row r="870" spans="1:28" ht="14.4" x14ac:dyDescent="0.3">
      <c r="A870" s="4"/>
      <c r="B870" s="4"/>
      <c r="C870" s="4">
        <v>869</v>
      </c>
      <c r="D870" s="4"/>
      <c r="E870" s="4">
        <v>0</v>
      </c>
      <c r="F870" s="4">
        <v>869</v>
      </c>
      <c r="G870" s="4"/>
      <c r="H870" s="4"/>
      <c r="I870" s="4">
        <v>869</v>
      </c>
      <c r="J870" s="4"/>
      <c r="K870" s="4">
        <v>0</v>
      </c>
      <c r="L870" s="4">
        <v>869</v>
      </c>
      <c r="M870" s="4"/>
      <c r="O870" s="4">
        <v>869</v>
      </c>
      <c r="Q870" s="3">
        <v>0</v>
      </c>
      <c r="R870" s="3">
        <v>869</v>
      </c>
      <c r="T870"/>
      <c r="U870" s="127">
        <v>869</v>
      </c>
      <c r="V870"/>
      <c r="W870"/>
      <c r="X870"/>
      <c r="Y870"/>
      <c r="AB870" s="127">
        <v>869</v>
      </c>
    </row>
    <row r="871" spans="1:28" ht="14.4" x14ac:dyDescent="0.3">
      <c r="A871" s="4"/>
      <c r="B871" s="4"/>
      <c r="C871" s="4">
        <v>870</v>
      </c>
      <c r="D871" s="4"/>
      <c r="E871" s="4">
        <v>0</v>
      </c>
      <c r="F871" s="4">
        <v>870</v>
      </c>
      <c r="G871" s="4"/>
      <c r="H871" s="4"/>
      <c r="I871" s="4">
        <v>870</v>
      </c>
      <c r="J871" s="4"/>
      <c r="K871" s="4">
        <v>0</v>
      </c>
      <c r="L871" s="4">
        <v>870</v>
      </c>
      <c r="M871" s="4"/>
      <c r="O871" s="4">
        <v>870</v>
      </c>
      <c r="Q871" s="3">
        <v>0</v>
      </c>
      <c r="R871" s="3">
        <v>870</v>
      </c>
      <c r="T871"/>
      <c r="U871" s="127">
        <v>870</v>
      </c>
      <c r="V871"/>
      <c r="W871"/>
      <c r="X871"/>
      <c r="Y871"/>
      <c r="AB871" s="127">
        <v>870</v>
      </c>
    </row>
    <row r="872" spans="1:28" ht="14.4" x14ac:dyDescent="0.3">
      <c r="A872" s="4"/>
      <c r="B872" s="4"/>
      <c r="C872" s="4">
        <v>871</v>
      </c>
      <c r="D872" s="4"/>
      <c r="E872" s="4">
        <v>0</v>
      </c>
      <c r="F872" s="4">
        <v>871</v>
      </c>
      <c r="G872" s="4"/>
      <c r="H872" s="4"/>
      <c r="I872" s="4">
        <v>871</v>
      </c>
      <c r="J872" s="4"/>
      <c r="K872" s="4">
        <v>0</v>
      </c>
      <c r="L872" s="4">
        <v>871</v>
      </c>
      <c r="M872" s="4"/>
      <c r="O872" s="4">
        <v>871</v>
      </c>
      <c r="Q872" s="3">
        <v>0</v>
      </c>
      <c r="R872" s="3">
        <v>871</v>
      </c>
      <c r="T872"/>
      <c r="U872" s="127">
        <v>871</v>
      </c>
      <c r="V872"/>
      <c r="W872"/>
      <c r="X872"/>
      <c r="Y872"/>
      <c r="AB872" s="127">
        <v>871</v>
      </c>
    </row>
    <row r="873" spans="1:28" ht="14.4" x14ac:dyDescent="0.3">
      <c r="A873" s="4"/>
      <c r="B873" s="4"/>
      <c r="C873" s="4">
        <v>872</v>
      </c>
      <c r="D873" s="4"/>
      <c r="E873" s="4">
        <v>0</v>
      </c>
      <c r="F873" s="4">
        <v>872</v>
      </c>
      <c r="G873" s="4"/>
      <c r="H873" s="4"/>
      <c r="I873" s="4">
        <v>872</v>
      </c>
      <c r="J873" s="4"/>
      <c r="K873" s="4">
        <v>0</v>
      </c>
      <c r="L873" s="4">
        <v>872</v>
      </c>
      <c r="M873" s="4"/>
      <c r="O873" s="4">
        <v>872</v>
      </c>
      <c r="Q873" s="3">
        <v>0</v>
      </c>
      <c r="R873" s="3">
        <v>872</v>
      </c>
      <c r="T873"/>
      <c r="U873" s="127">
        <v>872</v>
      </c>
      <c r="V873"/>
      <c r="W873"/>
      <c r="X873"/>
      <c r="Y873"/>
      <c r="AB873" s="127">
        <v>872</v>
      </c>
    </row>
    <row r="874" spans="1:28" ht="14.4" x14ac:dyDescent="0.3">
      <c r="A874" s="4"/>
      <c r="B874" s="4"/>
      <c r="C874" s="4">
        <v>873</v>
      </c>
      <c r="D874" s="4"/>
      <c r="E874" s="4">
        <v>0</v>
      </c>
      <c r="F874" s="4">
        <v>873</v>
      </c>
      <c r="G874" s="4"/>
      <c r="H874" s="4"/>
      <c r="I874" s="4">
        <v>873</v>
      </c>
      <c r="J874" s="4"/>
      <c r="K874" s="4">
        <v>0</v>
      </c>
      <c r="L874" s="4">
        <v>873</v>
      </c>
      <c r="M874" s="4"/>
      <c r="O874" s="4">
        <v>873</v>
      </c>
      <c r="Q874" s="3">
        <v>0</v>
      </c>
      <c r="R874" s="3">
        <v>873</v>
      </c>
      <c r="T874"/>
      <c r="U874" s="127">
        <v>873</v>
      </c>
      <c r="V874"/>
      <c r="W874"/>
      <c r="X874"/>
      <c r="Y874"/>
      <c r="AB874" s="127">
        <v>873</v>
      </c>
    </row>
    <row r="875" spans="1:28" ht="14.4" x14ac:dyDescent="0.3">
      <c r="A875" s="4"/>
      <c r="B875" s="4"/>
      <c r="C875" s="4">
        <v>874</v>
      </c>
      <c r="D875" s="4"/>
      <c r="E875" s="4">
        <v>0</v>
      </c>
      <c r="F875" s="4">
        <v>874</v>
      </c>
      <c r="G875" s="4"/>
      <c r="H875" s="4"/>
      <c r="I875" s="4">
        <v>874</v>
      </c>
      <c r="J875" s="4"/>
      <c r="K875" s="4">
        <v>0</v>
      </c>
      <c r="L875" s="4">
        <v>874</v>
      </c>
      <c r="M875" s="4"/>
      <c r="O875" s="4">
        <v>874</v>
      </c>
      <c r="Q875" s="3">
        <v>0</v>
      </c>
      <c r="R875" s="3">
        <v>874</v>
      </c>
      <c r="T875"/>
      <c r="U875" s="127">
        <v>874</v>
      </c>
      <c r="V875"/>
      <c r="W875"/>
      <c r="X875"/>
      <c r="Y875"/>
      <c r="AB875" s="127">
        <v>874</v>
      </c>
    </row>
    <row r="876" spans="1:28" ht="14.4" x14ac:dyDescent="0.3">
      <c r="A876" s="4"/>
      <c r="B876" s="4"/>
      <c r="C876" s="4">
        <v>875</v>
      </c>
      <c r="D876" s="4"/>
      <c r="E876" s="4">
        <v>0</v>
      </c>
      <c r="F876" s="4">
        <v>875</v>
      </c>
      <c r="G876" s="4"/>
      <c r="H876" s="4"/>
      <c r="I876" s="4">
        <v>875</v>
      </c>
      <c r="J876" s="4"/>
      <c r="K876" s="4">
        <v>0</v>
      </c>
      <c r="L876" s="4">
        <v>875</v>
      </c>
      <c r="M876" s="4"/>
      <c r="O876" s="4">
        <v>875</v>
      </c>
      <c r="Q876" s="3">
        <v>0</v>
      </c>
      <c r="R876" s="3">
        <v>875</v>
      </c>
      <c r="T876"/>
      <c r="U876" s="127">
        <v>875</v>
      </c>
      <c r="V876"/>
      <c r="W876"/>
      <c r="X876"/>
      <c r="Y876"/>
      <c r="AB876" s="127">
        <v>875</v>
      </c>
    </row>
    <row r="877" spans="1:28" ht="14.4" x14ac:dyDescent="0.3">
      <c r="A877" s="4"/>
      <c r="B877" s="4"/>
      <c r="C877" s="4">
        <v>876</v>
      </c>
      <c r="D877" s="4"/>
      <c r="E877" s="4">
        <v>0</v>
      </c>
      <c r="F877" s="4">
        <v>876</v>
      </c>
      <c r="G877" s="4"/>
      <c r="H877" s="4"/>
      <c r="I877" s="4">
        <v>876</v>
      </c>
      <c r="J877" s="4"/>
      <c r="K877" s="4">
        <v>0</v>
      </c>
      <c r="L877" s="4">
        <v>876</v>
      </c>
      <c r="M877" s="4"/>
      <c r="O877" s="4">
        <v>876</v>
      </c>
      <c r="Q877" s="3">
        <v>0</v>
      </c>
      <c r="R877" s="3">
        <v>876</v>
      </c>
      <c r="T877"/>
      <c r="U877" s="127">
        <v>876</v>
      </c>
      <c r="V877"/>
      <c r="W877"/>
      <c r="X877"/>
      <c r="Y877"/>
      <c r="AB877" s="127">
        <v>876</v>
      </c>
    </row>
    <row r="878" spans="1:28" ht="14.4" x14ac:dyDescent="0.3">
      <c r="A878" s="4"/>
      <c r="B878" s="4"/>
      <c r="C878" s="4">
        <v>877</v>
      </c>
      <c r="D878" s="4"/>
      <c r="E878" s="4">
        <v>0</v>
      </c>
      <c r="F878" s="4">
        <v>877</v>
      </c>
      <c r="G878" s="4"/>
      <c r="H878" s="4"/>
      <c r="I878" s="4">
        <v>877</v>
      </c>
      <c r="J878" s="4"/>
      <c r="K878" s="4">
        <v>0</v>
      </c>
      <c r="L878" s="4">
        <v>877</v>
      </c>
      <c r="M878" s="4"/>
      <c r="O878" s="4">
        <v>877</v>
      </c>
      <c r="Q878" s="3">
        <v>0</v>
      </c>
      <c r="R878" s="3">
        <v>877</v>
      </c>
      <c r="T878"/>
      <c r="U878" s="127">
        <v>877</v>
      </c>
      <c r="V878"/>
      <c r="W878"/>
      <c r="X878"/>
      <c r="Y878"/>
      <c r="AB878" s="127">
        <v>877</v>
      </c>
    </row>
    <row r="879" spans="1:28" ht="14.4" x14ac:dyDescent="0.3">
      <c r="A879" s="4"/>
      <c r="B879" s="4"/>
      <c r="C879" s="4">
        <v>878</v>
      </c>
      <c r="D879" s="4"/>
      <c r="E879" s="4">
        <v>0</v>
      </c>
      <c r="F879" s="4">
        <v>878</v>
      </c>
      <c r="G879" s="4"/>
      <c r="H879" s="4"/>
      <c r="I879" s="4">
        <v>878</v>
      </c>
      <c r="J879" s="4"/>
      <c r="K879" s="4">
        <v>0</v>
      </c>
      <c r="L879" s="4">
        <v>878</v>
      </c>
      <c r="M879" s="4"/>
      <c r="O879" s="4">
        <v>878</v>
      </c>
      <c r="Q879" s="3">
        <v>0</v>
      </c>
      <c r="R879" s="3">
        <v>878</v>
      </c>
      <c r="T879"/>
      <c r="U879" s="127">
        <v>878</v>
      </c>
      <c r="V879"/>
      <c r="W879"/>
      <c r="X879"/>
      <c r="Y879"/>
      <c r="AB879" s="127">
        <v>878</v>
      </c>
    </row>
    <row r="880" spans="1:28" ht="14.4" x14ac:dyDescent="0.3">
      <c r="A880" s="4"/>
      <c r="B880" s="4"/>
      <c r="C880" s="4">
        <v>879</v>
      </c>
      <c r="D880" s="4"/>
      <c r="E880" s="4">
        <v>0</v>
      </c>
      <c r="F880" s="4">
        <v>879</v>
      </c>
      <c r="G880" s="4"/>
      <c r="H880" s="4"/>
      <c r="I880" s="4">
        <v>879</v>
      </c>
      <c r="J880" s="4"/>
      <c r="K880" s="4">
        <v>0</v>
      </c>
      <c r="L880" s="4">
        <v>879</v>
      </c>
      <c r="M880" s="4"/>
      <c r="O880" s="4">
        <v>879</v>
      </c>
      <c r="Q880" s="3">
        <v>0</v>
      </c>
      <c r="R880" s="3">
        <v>879</v>
      </c>
      <c r="T880"/>
      <c r="U880" s="127">
        <v>879</v>
      </c>
      <c r="V880"/>
      <c r="W880"/>
      <c r="X880"/>
      <c r="Y880"/>
      <c r="AB880" s="127">
        <v>879</v>
      </c>
    </row>
    <row r="881" spans="1:28" ht="14.4" x14ac:dyDescent="0.3">
      <c r="A881" s="4"/>
      <c r="B881" s="4"/>
      <c r="C881" s="4">
        <v>880</v>
      </c>
      <c r="D881" s="4"/>
      <c r="E881" s="4">
        <v>0</v>
      </c>
      <c r="F881" s="4">
        <v>880</v>
      </c>
      <c r="G881" s="4"/>
      <c r="H881" s="4"/>
      <c r="I881" s="4">
        <v>880</v>
      </c>
      <c r="J881" s="4"/>
      <c r="K881" s="4">
        <v>0</v>
      </c>
      <c r="L881" s="4">
        <v>880</v>
      </c>
      <c r="M881" s="4"/>
      <c r="O881" s="4">
        <v>880</v>
      </c>
      <c r="Q881" s="3">
        <v>0</v>
      </c>
      <c r="R881" s="3">
        <v>880</v>
      </c>
      <c r="T881"/>
      <c r="U881" s="127">
        <v>880</v>
      </c>
      <c r="V881"/>
      <c r="W881"/>
      <c r="X881"/>
      <c r="Y881"/>
      <c r="AB881" s="127">
        <v>880</v>
      </c>
    </row>
    <row r="882" spans="1:28" ht="14.4" x14ac:dyDescent="0.3">
      <c r="A882" s="4"/>
      <c r="B882" s="4"/>
      <c r="C882" s="4">
        <v>881</v>
      </c>
      <c r="D882" s="4"/>
      <c r="E882" s="4">
        <v>0</v>
      </c>
      <c r="F882" s="4">
        <v>881</v>
      </c>
      <c r="G882" s="4"/>
      <c r="H882" s="4"/>
      <c r="I882" s="4">
        <v>881</v>
      </c>
      <c r="J882" s="4"/>
      <c r="K882" s="4">
        <v>0</v>
      </c>
      <c r="L882" s="4">
        <v>881</v>
      </c>
      <c r="M882" s="4"/>
      <c r="O882" s="4">
        <v>881</v>
      </c>
      <c r="Q882" s="3">
        <v>0</v>
      </c>
      <c r="R882" s="3">
        <v>881</v>
      </c>
      <c r="T882"/>
      <c r="U882" s="127">
        <v>881</v>
      </c>
      <c r="V882"/>
      <c r="W882"/>
      <c r="X882"/>
      <c r="Y882"/>
      <c r="AB882" s="127">
        <v>881</v>
      </c>
    </row>
    <row r="883" spans="1:28" ht="14.4" x14ac:dyDescent="0.3">
      <c r="A883" s="4"/>
      <c r="B883" s="4"/>
      <c r="C883" s="4">
        <v>882</v>
      </c>
      <c r="D883" s="4"/>
      <c r="E883" s="4">
        <v>0</v>
      </c>
      <c r="F883" s="4">
        <v>882</v>
      </c>
      <c r="G883" s="4"/>
      <c r="H883" s="4"/>
      <c r="I883" s="4">
        <v>882</v>
      </c>
      <c r="J883" s="4"/>
      <c r="K883" s="4">
        <v>0</v>
      </c>
      <c r="L883" s="4">
        <v>882</v>
      </c>
      <c r="M883" s="4"/>
      <c r="O883" s="4">
        <v>882</v>
      </c>
      <c r="Q883" s="3">
        <v>0</v>
      </c>
      <c r="R883" s="3">
        <v>882</v>
      </c>
      <c r="T883"/>
      <c r="U883" s="127">
        <v>882</v>
      </c>
      <c r="V883"/>
      <c r="W883"/>
      <c r="X883"/>
      <c r="Y883"/>
      <c r="AB883" s="127">
        <v>882</v>
      </c>
    </row>
    <row r="884" spans="1:28" ht="14.4" x14ac:dyDescent="0.3">
      <c r="A884" s="4"/>
      <c r="B884" s="4"/>
      <c r="C884" s="4">
        <v>883</v>
      </c>
      <c r="D884" s="4"/>
      <c r="E884" s="4">
        <v>0</v>
      </c>
      <c r="F884" s="4">
        <v>883</v>
      </c>
      <c r="G884" s="4"/>
      <c r="H884" s="4"/>
      <c r="I884" s="4">
        <v>883</v>
      </c>
      <c r="J884" s="4"/>
      <c r="K884" s="4">
        <v>0</v>
      </c>
      <c r="L884" s="4">
        <v>883</v>
      </c>
      <c r="M884" s="4"/>
      <c r="O884" s="4">
        <v>883</v>
      </c>
      <c r="Q884" s="3">
        <v>0</v>
      </c>
      <c r="R884" s="3">
        <v>883</v>
      </c>
      <c r="T884"/>
      <c r="U884" s="127">
        <v>883</v>
      </c>
      <c r="V884"/>
      <c r="W884"/>
      <c r="X884"/>
      <c r="Y884"/>
      <c r="AB884" s="127">
        <v>883</v>
      </c>
    </row>
    <row r="885" spans="1:28" ht="14.4" x14ac:dyDescent="0.3">
      <c r="A885" s="4"/>
      <c r="B885" s="4"/>
      <c r="C885" s="4">
        <v>884</v>
      </c>
      <c r="D885" s="4"/>
      <c r="E885" s="4">
        <v>0</v>
      </c>
      <c r="F885" s="4">
        <v>884</v>
      </c>
      <c r="G885" s="4"/>
      <c r="H885" s="4"/>
      <c r="I885" s="4">
        <v>884</v>
      </c>
      <c r="J885" s="4"/>
      <c r="K885" s="4">
        <v>0</v>
      </c>
      <c r="L885" s="4">
        <v>884</v>
      </c>
      <c r="M885" s="4"/>
      <c r="O885" s="4">
        <v>884</v>
      </c>
      <c r="Q885" s="3">
        <v>0</v>
      </c>
      <c r="R885" s="3">
        <v>884</v>
      </c>
      <c r="T885"/>
      <c r="U885" s="127">
        <v>884</v>
      </c>
      <c r="V885"/>
      <c r="W885"/>
      <c r="X885"/>
      <c r="Y885"/>
      <c r="AB885" s="127">
        <v>884</v>
      </c>
    </row>
    <row r="886" spans="1:28" ht="14.4" x14ac:dyDescent="0.3">
      <c r="A886" s="4"/>
      <c r="B886" s="4"/>
      <c r="C886" s="4">
        <v>885</v>
      </c>
      <c r="D886" s="4"/>
      <c r="E886" s="4">
        <v>0</v>
      </c>
      <c r="F886" s="4">
        <v>885</v>
      </c>
      <c r="G886" s="4"/>
      <c r="H886" s="4"/>
      <c r="I886" s="4">
        <v>885</v>
      </c>
      <c r="J886" s="4"/>
      <c r="K886" s="4">
        <v>0</v>
      </c>
      <c r="L886" s="4">
        <v>885</v>
      </c>
      <c r="M886" s="4"/>
      <c r="O886" s="4">
        <v>885</v>
      </c>
      <c r="Q886" s="3">
        <v>0</v>
      </c>
      <c r="R886" s="3">
        <v>885</v>
      </c>
      <c r="T886"/>
      <c r="U886" s="127">
        <v>885</v>
      </c>
      <c r="V886"/>
      <c r="W886"/>
      <c r="X886"/>
      <c r="Y886"/>
      <c r="AB886" s="127">
        <v>885</v>
      </c>
    </row>
    <row r="887" spans="1:28" ht="14.4" x14ac:dyDescent="0.3">
      <c r="A887" s="4"/>
      <c r="B887" s="4"/>
      <c r="C887" s="4">
        <v>886</v>
      </c>
      <c r="D887" s="4"/>
      <c r="E887" s="4">
        <v>0</v>
      </c>
      <c r="F887" s="4">
        <v>886</v>
      </c>
      <c r="G887" s="4"/>
      <c r="H887" s="4"/>
      <c r="I887" s="4">
        <v>886</v>
      </c>
      <c r="J887" s="4"/>
      <c r="K887" s="4">
        <v>0</v>
      </c>
      <c r="L887" s="4">
        <v>886</v>
      </c>
      <c r="M887" s="4"/>
      <c r="O887" s="4">
        <v>886</v>
      </c>
      <c r="Q887" s="3">
        <v>0</v>
      </c>
      <c r="R887" s="3">
        <v>886</v>
      </c>
      <c r="T887"/>
      <c r="U887" s="127">
        <v>886</v>
      </c>
      <c r="V887"/>
      <c r="W887"/>
      <c r="X887"/>
      <c r="Y887"/>
      <c r="AB887" s="127">
        <v>886</v>
      </c>
    </row>
    <row r="888" spans="1:28" ht="14.4" x14ac:dyDescent="0.3">
      <c r="A888" s="4"/>
      <c r="B888" s="4"/>
      <c r="C888" s="4">
        <v>887</v>
      </c>
      <c r="D888" s="4"/>
      <c r="E888" s="4">
        <v>0</v>
      </c>
      <c r="F888" s="4">
        <v>887</v>
      </c>
      <c r="G888" s="4"/>
      <c r="H888" s="4"/>
      <c r="I888" s="4">
        <v>887</v>
      </c>
      <c r="J888" s="4"/>
      <c r="K888" s="4">
        <v>0</v>
      </c>
      <c r="L888" s="4">
        <v>887</v>
      </c>
      <c r="M888" s="4"/>
      <c r="O888" s="4">
        <v>887</v>
      </c>
      <c r="Q888" s="3">
        <v>0</v>
      </c>
      <c r="R888" s="3">
        <v>887</v>
      </c>
      <c r="T888"/>
      <c r="U888" s="127">
        <v>887</v>
      </c>
      <c r="V888"/>
      <c r="W888"/>
      <c r="X888"/>
      <c r="Y888"/>
      <c r="AB888" s="127">
        <v>887</v>
      </c>
    </row>
    <row r="889" spans="1:28" ht="14.4" x14ac:dyDescent="0.3">
      <c r="A889" s="4"/>
      <c r="B889" s="4"/>
      <c r="C889" s="4">
        <v>888</v>
      </c>
      <c r="D889" s="4"/>
      <c r="E889" s="4">
        <v>0</v>
      </c>
      <c r="F889" s="4">
        <v>888</v>
      </c>
      <c r="G889" s="4"/>
      <c r="H889" s="4"/>
      <c r="I889" s="4">
        <v>888</v>
      </c>
      <c r="J889" s="4"/>
      <c r="K889" s="4">
        <v>0</v>
      </c>
      <c r="L889" s="4">
        <v>888</v>
      </c>
      <c r="M889" s="4"/>
      <c r="O889" s="4">
        <v>888</v>
      </c>
      <c r="Q889" s="3">
        <v>0</v>
      </c>
      <c r="R889" s="3">
        <v>888</v>
      </c>
      <c r="T889"/>
      <c r="U889" s="127">
        <v>888</v>
      </c>
      <c r="V889"/>
      <c r="W889"/>
      <c r="X889"/>
      <c r="Y889"/>
      <c r="AB889" s="127">
        <v>888</v>
      </c>
    </row>
    <row r="890" spans="1:28" ht="14.4" x14ac:dyDescent="0.3">
      <c r="A890" s="4"/>
      <c r="B890" s="4"/>
      <c r="C890" s="4">
        <v>889</v>
      </c>
      <c r="D890" s="4"/>
      <c r="E890" s="4">
        <v>0</v>
      </c>
      <c r="F890" s="4">
        <v>889</v>
      </c>
      <c r="G890" s="4"/>
      <c r="H890" s="4"/>
      <c r="I890" s="4">
        <v>889</v>
      </c>
      <c r="J890" s="4"/>
      <c r="K890" s="4">
        <v>0</v>
      </c>
      <c r="L890" s="4">
        <v>889</v>
      </c>
      <c r="M890" s="4"/>
      <c r="O890" s="4">
        <v>889</v>
      </c>
      <c r="Q890" s="3">
        <v>0</v>
      </c>
      <c r="R890" s="3">
        <v>889</v>
      </c>
      <c r="T890"/>
      <c r="U890" s="127">
        <v>889</v>
      </c>
      <c r="V890"/>
      <c r="W890"/>
      <c r="X890"/>
      <c r="Y890"/>
      <c r="AB890" s="127">
        <v>889</v>
      </c>
    </row>
    <row r="891" spans="1:28" ht="14.4" x14ac:dyDescent="0.3">
      <c r="A891" s="4"/>
      <c r="B891" s="4"/>
      <c r="C891" s="4">
        <v>890</v>
      </c>
      <c r="D891" s="4"/>
      <c r="E891" s="4">
        <v>0</v>
      </c>
      <c r="F891" s="4">
        <v>890</v>
      </c>
      <c r="G891" s="4"/>
      <c r="H891" s="4"/>
      <c r="I891" s="4">
        <v>890</v>
      </c>
      <c r="J891" s="4"/>
      <c r="K891" s="4">
        <v>0</v>
      </c>
      <c r="L891" s="4">
        <v>890</v>
      </c>
      <c r="M891" s="4"/>
      <c r="O891" s="4">
        <v>890</v>
      </c>
      <c r="Q891" s="3">
        <v>0</v>
      </c>
      <c r="R891" s="3">
        <v>890</v>
      </c>
      <c r="T891"/>
      <c r="U891" s="127">
        <v>890</v>
      </c>
      <c r="V891"/>
      <c r="W891"/>
      <c r="X891"/>
      <c r="Y891"/>
      <c r="AB891" s="127">
        <v>890</v>
      </c>
    </row>
    <row r="892" spans="1:28" ht="14.4" x14ac:dyDescent="0.3">
      <c r="A892" s="4"/>
      <c r="B892" s="4"/>
      <c r="C892" s="4">
        <v>891</v>
      </c>
      <c r="D892" s="4"/>
      <c r="E892" s="4">
        <v>0</v>
      </c>
      <c r="F892" s="4">
        <v>891</v>
      </c>
      <c r="G892" s="4"/>
      <c r="H892" s="4"/>
      <c r="I892" s="4">
        <v>891</v>
      </c>
      <c r="J892" s="4"/>
      <c r="K892" s="4">
        <v>0</v>
      </c>
      <c r="L892" s="4">
        <v>891</v>
      </c>
      <c r="M892" s="4"/>
      <c r="O892" s="4">
        <v>891</v>
      </c>
      <c r="Q892" s="3">
        <v>0</v>
      </c>
      <c r="R892" s="3">
        <v>891</v>
      </c>
      <c r="T892"/>
      <c r="U892" s="127">
        <v>891</v>
      </c>
      <c r="V892"/>
      <c r="W892"/>
      <c r="X892"/>
      <c r="Y892"/>
      <c r="AB892" s="127">
        <v>891</v>
      </c>
    </row>
    <row r="893" spans="1:28" ht="14.4" x14ac:dyDescent="0.3">
      <c r="A893" s="4"/>
      <c r="B893" s="4"/>
      <c r="C893" s="4">
        <v>892</v>
      </c>
      <c r="D893" s="4"/>
      <c r="E893" s="4">
        <v>0</v>
      </c>
      <c r="F893" s="4">
        <v>892</v>
      </c>
      <c r="G893" s="4"/>
      <c r="H893" s="4"/>
      <c r="I893" s="4">
        <v>892</v>
      </c>
      <c r="J893" s="4"/>
      <c r="K893" s="4">
        <v>0</v>
      </c>
      <c r="L893" s="4">
        <v>892</v>
      </c>
      <c r="M893" s="4"/>
      <c r="O893" s="4">
        <v>892</v>
      </c>
      <c r="Q893" s="3">
        <v>0</v>
      </c>
      <c r="R893" s="3">
        <v>892</v>
      </c>
      <c r="T893"/>
      <c r="U893" s="127">
        <v>892</v>
      </c>
      <c r="V893"/>
      <c r="W893"/>
      <c r="X893"/>
      <c r="Y893"/>
      <c r="AB893" s="127">
        <v>892</v>
      </c>
    </row>
    <row r="894" spans="1:28" ht="14.4" x14ac:dyDescent="0.3">
      <c r="A894" s="4"/>
      <c r="B894" s="4"/>
      <c r="C894" s="4">
        <v>893</v>
      </c>
      <c r="D894" s="4"/>
      <c r="E894" s="4">
        <v>0</v>
      </c>
      <c r="F894" s="4">
        <v>893</v>
      </c>
      <c r="G894" s="4"/>
      <c r="H894" s="4"/>
      <c r="I894" s="4">
        <v>893</v>
      </c>
      <c r="J894" s="4"/>
      <c r="K894" s="4">
        <v>0</v>
      </c>
      <c r="L894" s="4">
        <v>893</v>
      </c>
      <c r="M894" s="4"/>
      <c r="O894" s="4">
        <v>893</v>
      </c>
      <c r="Q894" s="3">
        <v>0</v>
      </c>
      <c r="R894" s="3">
        <v>893</v>
      </c>
      <c r="T894"/>
      <c r="U894" s="127">
        <v>893</v>
      </c>
      <c r="V894"/>
      <c r="W894"/>
      <c r="X894"/>
      <c r="Y894"/>
      <c r="AB894" s="127">
        <v>893</v>
      </c>
    </row>
    <row r="895" spans="1:28" ht="14.4" x14ac:dyDescent="0.3">
      <c r="A895" s="4"/>
      <c r="B895" s="4"/>
      <c r="C895" s="4">
        <v>894</v>
      </c>
      <c r="D895" s="4"/>
      <c r="E895" s="4">
        <v>0</v>
      </c>
      <c r="F895" s="4">
        <v>894</v>
      </c>
      <c r="G895" s="4"/>
      <c r="H895" s="4"/>
      <c r="I895" s="4">
        <v>894</v>
      </c>
      <c r="J895" s="4"/>
      <c r="K895" s="4">
        <v>0</v>
      </c>
      <c r="L895" s="4">
        <v>894</v>
      </c>
      <c r="M895" s="4"/>
      <c r="O895" s="4">
        <v>894</v>
      </c>
      <c r="Q895" s="3">
        <v>0</v>
      </c>
      <c r="R895" s="3">
        <v>894</v>
      </c>
      <c r="T895"/>
      <c r="U895" s="127">
        <v>894</v>
      </c>
      <c r="V895"/>
      <c r="W895"/>
      <c r="X895"/>
      <c r="Y895"/>
      <c r="AB895" s="127">
        <v>894</v>
      </c>
    </row>
    <row r="896" spans="1:28" ht="14.4" x14ac:dyDescent="0.3">
      <c r="A896" s="4"/>
      <c r="B896" s="4"/>
      <c r="C896" s="4">
        <v>895</v>
      </c>
      <c r="D896" s="4"/>
      <c r="E896" s="4">
        <v>0</v>
      </c>
      <c r="F896" s="4">
        <v>895</v>
      </c>
      <c r="G896" s="4"/>
      <c r="H896" s="4"/>
      <c r="I896" s="4">
        <v>895</v>
      </c>
      <c r="J896" s="4"/>
      <c r="K896" s="4">
        <v>0</v>
      </c>
      <c r="L896" s="4">
        <v>895</v>
      </c>
      <c r="M896" s="4"/>
      <c r="O896" s="4">
        <v>895</v>
      </c>
      <c r="Q896" s="3">
        <v>0</v>
      </c>
      <c r="R896" s="3">
        <v>895</v>
      </c>
      <c r="T896"/>
      <c r="U896" s="127">
        <v>895</v>
      </c>
      <c r="V896"/>
      <c r="W896"/>
      <c r="X896"/>
      <c r="Y896"/>
      <c r="AB896" s="127">
        <v>895</v>
      </c>
    </row>
    <row r="897" spans="1:28" ht="14.4" x14ac:dyDescent="0.3">
      <c r="A897" s="4"/>
      <c r="B897" s="4"/>
      <c r="C897" s="4">
        <v>896</v>
      </c>
      <c r="D897" s="4"/>
      <c r="E897" s="4">
        <v>0</v>
      </c>
      <c r="F897" s="4">
        <v>896</v>
      </c>
      <c r="G897" s="4"/>
      <c r="H897" s="4"/>
      <c r="I897" s="4">
        <v>896</v>
      </c>
      <c r="J897" s="4"/>
      <c r="K897" s="4">
        <v>0</v>
      </c>
      <c r="L897" s="4">
        <v>896</v>
      </c>
      <c r="M897" s="4"/>
      <c r="O897" s="4">
        <v>896</v>
      </c>
      <c r="Q897" s="3">
        <v>0</v>
      </c>
      <c r="R897" s="3">
        <v>896</v>
      </c>
      <c r="T897"/>
      <c r="U897" s="127">
        <v>896</v>
      </c>
      <c r="V897"/>
      <c r="W897"/>
      <c r="X897"/>
      <c r="Y897"/>
      <c r="AB897" s="127">
        <v>896</v>
      </c>
    </row>
    <row r="898" spans="1:28" ht="14.4" x14ac:dyDescent="0.3">
      <c r="A898" s="4"/>
      <c r="B898" s="4"/>
      <c r="C898" s="4">
        <v>897</v>
      </c>
      <c r="D898" s="4"/>
      <c r="E898" s="4">
        <v>0</v>
      </c>
      <c r="F898" s="4">
        <v>897</v>
      </c>
      <c r="G898" s="4"/>
      <c r="H898" s="4"/>
      <c r="I898" s="4">
        <v>897</v>
      </c>
      <c r="J898" s="4"/>
      <c r="K898" s="4">
        <v>0</v>
      </c>
      <c r="L898" s="4">
        <v>897</v>
      </c>
      <c r="M898" s="4"/>
      <c r="O898" s="4">
        <v>897</v>
      </c>
      <c r="Q898" s="3">
        <v>0</v>
      </c>
      <c r="R898" s="3">
        <v>897</v>
      </c>
      <c r="T898"/>
      <c r="U898" s="127">
        <v>897</v>
      </c>
      <c r="V898"/>
      <c r="W898"/>
      <c r="X898"/>
      <c r="Y898"/>
      <c r="AB898" s="127">
        <v>897</v>
      </c>
    </row>
    <row r="899" spans="1:28" ht="14.4" x14ac:dyDescent="0.3">
      <c r="A899" s="4"/>
      <c r="B899" s="4"/>
      <c r="C899" s="4">
        <v>898</v>
      </c>
      <c r="D899" s="4"/>
      <c r="E899" s="4">
        <v>0</v>
      </c>
      <c r="F899" s="4">
        <v>898</v>
      </c>
      <c r="G899" s="4"/>
      <c r="H899" s="4"/>
      <c r="I899" s="4">
        <v>898</v>
      </c>
      <c r="J899" s="4"/>
      <c r="K899" s="4">
        <v>0</v>
      </c>
      <c r="L899" s="4">
        <v>898</v>
      </c>
      <c r="M899" s="4"/>
      <c r="O899" s="4">
        <v>898</v>
      </c>
      <c r="Q899" s="3">
        <v>0</v>
      </c>
      <c r="R899" s="3">
        <v>898</v>
      </c>
      <c r="T899"/>
      <c r="U899" s="127">
        <v>898</v>
      </c>
      <c r="V899"/>
      <c r="W899"/>
      <c r="X899"/>
      <c r="Y899"/>
      <c r="AB899" s="127">
        <v>898</v>
      </c>
    </row>
    <row r="900" spans="1:28" ht="14.4" x14ac:dyDescent="0.3">
      <c r="A900" s="4"/>
      <c r="B900" s="4"/>
      <c r="C900" s="4">
        <v>899</v>
      </c>
      <c r="D900" s="4"/>
      <c r="E900" s="4">
        <v>0</v>
      </c>
      <c r="F900" s="4">
        <v>899</v>
      </c>
      <c r="G900" s="4"/>
      <c r="H900" s="4"/>
      <c r="I900" s="4">
        <v>899</v>
      </c>
      <c r="J900" s="4"/>
      <c r="K900" s="4">
        <v>0</v>
      </c>
      <c r="L900" s="4">
        <v>899</v>
      </c>
      <c r="M900" s="4"/>
      <c r="O900" s="4">
        <v>899</v>
      </c>
      <c r="Q900" s="3">
        <v>0</v>
      </c>
      <c r="R900" s="3">
        <v>899</v>
      </c>
      <c r="T900"/>
      <c r="U900" s="127">
        <v>899</v>
      </c>
      <c r="V900"/>
      <c r="W900"/>
      <c r="X900"/>
      <c r="Y900"/>
      <c r="AB900" s="127">
        <v>899</v>
      </c>
    </row>
    <row r="901" spans="1:28" ht="14.4" x14ac:dyDescent="0.3">
      <c r="A901" s="4"/>
      <c r="B901" s="4"/>
      <c r="C901" s="4">
        <v>900</v>
      </c>
      <c r="D901" s="4"/>
      <c r="E901" s="4">
        <v>0</v>
      </c>
      <c r="F901" s="4">
        <v>900</v>
      </c>
      <c r="G901" s="4"/>
      <c r="H901" s="4"/>
      <c r="I901" s="4">
        <v>900</v>
      </c>
      <c r="J901" s="4"/>
      <c r="K901" s="4">
        <v>0</v>
      </c>
      <c r="L901" s="4">
        <v>900</v>
      </c>
      <c r="M901" s="4"/>
      <c r="O901" s="4">
        <v>900</v>
      </c>
      <c r="Q901" s="3">
        <v>0</v>
      </c>
      <c r="R901" s="3">
        <v>900</v>
      </c>
      <c r="T901"/>
      <c r="U901" s="127">
        <v>900</v>
      </c>
      <c r="V901"/>
      <c r="W901"/>
      <c r="X901"/>
      <c r="Y901"/>
      <c r="AB901" s="127">
        <v>900</v>
      </c>
    </row>
    <row r="902" spans="1:28" ht="14.4" x14ac:dyDescent="0.3">
      <c r="A902" s="4"/>
      <c r="B902" s="4"/>
      <c r="C902" s="4">
        <v>901</v>
      </c>
      <c r="D902" s="4"/>
      <c r="E902" s="4">
        <v>0</v>
      </c>
      <c r="F902" s="4">
        <v>901</v>
      </c>
      <c r="G902" s="4"/>
      <c r="H902" s="4"/>
      <c r="I902" s="4">
        <v>901</v>
      </c>
      <c r="J902" s="4"/>
      <c r="K902" s="4">
        <v>0</v>
      </c>
      <c r="L902" s="4">
        <v>901</v>
      </c>
      <c r="M902" s="4"/>
      <c r="O902" s="4">
        <v>901</v>
      </c>
      <c r="Q902" s="3">
        <v>0</v>
      </c>
      <c r="R902" s="3">
        <v>901</v>
      </c>
      <c r="T902"/>
      <c r="U902" s="127">
        <v>901</v>
      </c>
      <c r="V902"/>
      <c r="W902"/>
      <c r="X902"/>
      <c r="Y902"/>
      <c r="AB902" s="127">
        <v>901</v>
      </c>
    </row>
    <row r="903" spans="1:28" ht="14.4" x14ac:dyDescent="0.3">
      <c r="A903" s="4"/>
      <c r="B903" s="4"/>
      <c r="C903" s="4">
        <v>902</v>
      </c>
      <c r="D903" s="4"/>
      <c r="E903" s="4">
        <v>0</v>
      </c>
      <c r="F903" s="4">
        <v>902</v>
      </c>
      <c r="G903" s="4"/>
      <c r="H903" s="4"/>
      <c r="I903" s="4">
        <v>902</v>
      </c>
      <c r="J903" s="4"/>
      <c r="K903" s="4">
        <v>0</v>
      </c>
      <c r="L903" s="4">
        <v>902</v>
      </c>
      <c r="M903" s="4"/>
      <c r="O903" s="4">
        <v>902</v>
      </c>
      <c r="Q903" s="3">
        <v>0</v>
      </c>
      <c r="R903" s="3">
        <v>902</v>
      </c>
      <c r="T903"/>
      <c r="U903" s="127">
        <v>902</v>
      </c>
      <c r="V903"/>
      <c r="W903"/>
      <c r="X903"/>
      <c r="Y903"/>
      <c r="AB903" s="127">
        <v>902</v>
      </c>
    </row>
    <row r="904" spans="1:28" ht="14.4" x14ac:dyDescent="0.3">
      <c r="A904" s="4"/>
      <c r="B904" s="4"/>
      <c r="C904" s="4">
        <v>903</v>
      </c>
      <c r="D904" s="4"/>
      <c r="E904" s="4">
        <v>0</v>
      </c>
      <c r="F904" s="4">
        <v>903</v>
      </c>
      <c r="G904" s="4"/>
      <c r="H904" s="4"/>
      <c r="I904" s="4">
        <v>903</v>
      </c>
      <c r="J904" s="4"/>
      <c r="K904" s="4">
        <v>0</v>
      </c>
      <c r="L904" s="4">
        <v>903</v>
      </c>
      <c r="M904" s="4"/>
      <c r="O904" s="4">
        <v>903</v>
      </c>
      <c r="Q904" s="3">
        <v>0</v>
      </c>
      <c r="R904" s="3">
        <v>903</v>
      </c>
      <c r="T904"/>
      <c r="U904" s="127">
        <v>903</v>
      </c>
      <c r="V904"/>
      <c r="W904"/>
      <c r="X904"/>
      <c r="Y904"/>
      <c r="AB904" s="127">
        <v>903</v>
      </c>
    </row>
    <row r="905" spans="1:28" ht="14.4" x14ac:dyDescent="0.3">
      <c r="A905" s="4"/>
      <c r="B905" s="4"/>
      <c r="C905" s="4">
        <v>904</v>
      </c>
      <c r="D905" s="4"/>
      <c r="E905" s="4">
        <v>0</v>
      </c>
      <c r="F905" s="4">
        <v>904</v>
      </c>
      <c r="G905" s="4"/>
      <c r="H905" s="4"/>
      <c r="I905" s="4">
        <v>904</v>
      </c>
      <c r="J905" s="4"/>
      <c r="K905" s="4">
        <v>0</v>
      </c>
      <c r="L905" s="4">
        <v>904</v>
      </c>
      <c r="M905" s="4"/>
      <c r="O905" s="4">
        <v>904</v>
      </c>
      <c r="Q905" s="3">
        <v>0</v>
      </c>
      <c r="R905" s="3">
        <v>904</v>
      </c>
      <c r="T905"/>
      <c r="U905" s="127">
        <v>904</v>
      </c>
      <c r="V905"/>
      <c r="W905"/>
      <c r="X905"/>
      <c r="Y905"/>
      <c r="AB905" s="127">
        <v>904</v>
      </c>
    </row>
    <row r="906" spans="1:28" ht="14.4" x14ac:dyDescent="0.3">
      <c r="A906" s="4"/>
      <c r="B906" s="4"/>
      <c r="C906" s="4">
        <v>905</v>
      </c>
      <c r="D906" s="4"/>
      <c r="E906" s="4">
        <v>0</v>
      </c>
      <c r="F906" s="4">
        <v>905</v>
      </c>
      <c r="G906" s="4"/>
      <c r="H906" s="4"/>
      <c r="I906" s="4">
        <v>905</v>
      </c>
      <c r="J906" s="4"/>
      <c r="K906" s="4">
        <v>0</v>
      </c>
      <c r="L906" s="4">
        <v>905</v>
      </c>
      <c r="M906" s="4"/>
      <c r="O906" s="4">
        <v>905</v>
      </c>
      <c r="Q906" s="3">
        <v>0</v>
      </c>
      <c r="R906" s="3">
        <v>905</v>
      </c>
      <c r="T906"/>
      <c r="U906" s="127">
        <v>905</v>
      </c>
      <c r="V906"/>
      <c r="W906"/>
      <c r="X906"/>
      <c r="Y906"/>
      <c r="AB906" s="127">
        <v>905</v>
      </c>
    </row>
    <row r="907" spans="1:28" ht="14.4" x14ac:dyDescent="0.3">
      <c r="A907" s="4"/>
      <c r="B907" s="4"/>
      <c r="C907" s="4">
        <v>906</v>
      </c>
      <c r="D907" s="4"/>
      <c r="E907" s="4">
        <v>0</v>
      </c>
      <c r="F907" s="4">
        <v>906</v>
      </c>
      <c r="G907" s="4"/>
      <c r="H907" s="4"/>
      <c r="I907" s="4">
        <v>906</v>
      </c>
      <c r="J907" s="4"/>
      <c r="K907" s="4">
        <v>0</v>
      </c>
      <c r="L907" s="4">
        <v>906</v>
      </c>
      <c r="M907" s="4"/>
      <c r="O907" s="4">
        <v>906</v>
      </c>
      <c r="Q907" s="3">
        <v>0</v>
      </c>
      <c r="R907" s="3">
        <v>906</v>
      </c>
      <c r="T907"/>
      <c r="U907" s="127">
        <v>906</v>
      </c>
      <c r="V907"/>
      <c r="W907"/>
      <c r="X907"/>
      <c r="Y907"/>
      <c r="AB907" s="127">
        <v>906</v>
      </c>
    </row>
    <row r="908" spans="1:28" ht="14.4" x14ac:dyDescent="0.3">
      <c r="A908" s="4"/>
      <c r="B908" s="4"/>
      <c r="C908" s="4">
        <v>907</v>
      </c>
      <c r="D908" s="4"/>
      <c r="E908" s="4">
        <v>0</v>
      </c>
      <c r="F908" s="4">
        <v>907</v>
      </c>
      <c r="G908" s="4"/>
      <c r="H908" s="4"/>
      <c r="I908" s="4">
        <v>907</v>
      </c>
      <c r="J908" s="4"/>
      <c r="K908" s="4">
        <v>0</v>
      </c>
      <c r="L908" s="4">
        <v>907</v>
      </c>
      <c r="M908" s="4"/>
      <c r="O908" s="4">
        <v>907</v>
      </c>
      <c r="Q908" s="3">
        <v>0</v>
      </c>
      <c r="R908" s="3">
        <v>907</v>
      </c>
      <c r="T908"/>
      <c r="U908" s="127">
        <v>907</v>
      </c>
      <c r="V908"/>
      <c r="W908"/>
      <c r="X908"/>
      <c r="Y908"/>
      <c r="AB908" s="127">
        <v>907</v>
      </c>
    </row>
    <row r="909" spans="1:28" ht="14.4" x14ac:dyDescent="0.3">
      <c r="A909" s="4"/>
      <c r="B909" s="4"/>
      <c r="C909" s="4">
        <v>908</v>
      </c>
      <c r="D909" s="4"/>
      <c r="E909" s="4">
        <v>0</v>
      </c>
      <c r="F909" s="4">
        <v>908</v>
      </c>
      <c r="G909" s="4"/>
      <c r="H909" s="4"/>
      <c r="I909" s="4">
        <v>908</v>
      </c>
      <c r="J909" s="4"/>
      <c r="K909" s="4">
        <v>0</v>
      </c>
      <c r="L909" s="4">
        <v>908</v>
      </c>
      <c r="M909" s="4"/>
      <c r="O909" s="4">
        <v>908</v>
      </c>
      <c r="Q909" s="3">
        <v>0</v>
      </c>
      <c r="R909" s="3">
        <v>908</v>
      </c>
      <c r="T909"/>
      <c r="U909" s="127">
        <v>908</v>
      </c>
      <c r="V909"/>
      <c r="W909"/>
      <c r="X909"/>
      <c r="Y909"/>
      <c r="AB909" s="127">
        <v>908</v>
      </c>
    </row>
    <row r="910" spans="1:28" ht="14.4" x14ac:dyDescent="0.3">
      <c r="A910" s="4"/>
      <c r="B910" s="4"/>
      <c r="C910" s="4">
        <v>909</v>
      </c>
      <c r="D910" s="4"/>
      <c r="E910" s="4">
        <v>0</v>
      </c>
      <c r="F910" s="4">
        <v>909</v>
      </c>
      <c r="G910" s="4"/>
      <c r="H910" s="4"/>
      <c r="I910" s="4">
        <v>909</v>
      </c>
      <c r="J910" s="4"/>
      <c r="K910" s="4">
        <v>0</v>
      </c>
      <c r="L910" s="4">
        <v>909</v>
      </c>
      <c r="M910" s="4"/>
      <c r="O910" s="4">
        <v>909</v>
      </c>
      <c r="Q910" s="3">
        <v>0</v>
      </c>
      <c r="R910" s="3">
        <v>909</v>
      </c>
      <c r="T910"/>
      <c r="U910" s="127">
        <v>909</v>
      </c>
      <c r="V910"/>
      <c r="W910"/>
      <c r="X910"/>
      <c r="Y910"/>
      <c r="AB910" s="127">
        <v>909</v>
      </c>
    </row>
    <row r="911" spans="1:28" ht="14.4" x14ac:dyDescent="0.3">
      <c r="A911" s="4"/>
      <c r="B911" s="4"/>
      <c r="C911" s="4">
        <v>910</v>
      </c>
      <c r="D911" s="4"/>
      <c r="E911" s="4">
        <v>0</v>
      </c>
      <c r="F911" s="4">
        <v>910</v>
      </c>
      <c r="G911" s="4"/>
      <c r="H911" s="4"/>
      <c r="I911" s="4">
        <v>910</v>
      </c>
      <c r="J911" s="4"/>
      <c r="K911" s="4">
        <v>0</v>
      </c>
      <c r="L911" s="4">
        <v>910</v>
      </c>
      <c r="M911" s="4"/>
      <c r="O911" s="4">
        <v>910</v>
      </c>
      <c r="Q911" s="3">
        <v>0</v>
      </c>
      <c r="R911" s="3">
        <v>910</v>
      </c>
      <c r="T911"/>
      <c r="U911" s="127">
        <v>910</v>
      </c>
      <c r="V911"/>
      <c r="W911"/>
      <c r="X911"/>
      <c r="Y911"/>
      <c r="AB911" s="127">
        <v>910</v>
      </c>
    </row>
    <row r="912" spans="1:28" ht="14.4" x14ac:dyDescent="0.3">
      <c r="A912" s="4"/>
      <c r="B912" s="4"/>
      <c r="C912" s="4">
        <v>911</v>
      </c>
      <c r="D912" s="4"/>
      <c r="E912" s="4">
        <v>0</v>
      </c>
      <c r="F912" s="4">
        <v>911</v>
      </c>
      <c r="G912" s="4"/>
      <c r="H912" s="4"/>
      <c r="I912" s="4">
        <v>911</v>
      </c>
      <c r="J912" s="4"/>
      <c r="K912" s="4">
        <v>0</v>
      </c>
      <c r="L912" s="4">
        <v>911</v>
      </c>
      <c r="M912" s="4"/>
      <c r="O912" s="4">
        <v>911</v>
      </c>
      <c r="Q912" s="3">
        <v>0</v>
      </c>
      <c r="R912" s="3">
        <v>911</v>
      </c>
      <c r="T912"/>
      <c r="U912" s="127">
        <v>911</v>
      </c>
      <c r="V912"/>
      <c r="W912"/>
      <c r="X912"/>
      <c r="Y912"/>
      <c r="AB912" s="127">
        <v>911</v>
      </c>
    </row>
    <row r="913" spans="1:28" ht="14.4" x14ac:dyDescent="0.3">
      <c r="A913" s="4"/>
      <c r="B913" s="4"/>
      <c r="C913" s="4">
        <v>912</v>
      </c>
      <c r="D913" s="4"/>
      <c r="E913" s="4">
        <v>0</v>
      </c>
      <c r="F913" s="4">
        <v>912</v>
      </c>
      <c r="G913" s="4"/>
      <c r="H913" s="4"/>
      <c r="I913" s="4">
        <v>912</v>
      </c>
      <c r="J913" s="4"/>
      <c r="K913" s="4">
        <v>0</v>
      </c>
      <c r="L913" s="4">
        <v>912</v>
      </c>
      <c r="M913" s="4"/>
      <c r="O913" s="4">
        <v>912</v>
      </c>
      <c r="Q913" s="3">
        <v>0</v>
      </c>
      <c r="R913" s="3">
        <v>912</v>
      </c>
      <c r="T913"/>
      <c r="U913" s="127">
        <v>912</v>
      </c>
      <c r="V913"/>
      <c r="W913"/>
      <c r="X913"/>
      <c r="Y913"/>
      <c r="AB913" s="127">
        <v>912</v>
      </c>
    </row>
    <row r="914" spans="1:28" ht="14.4" x14ac:dyDescent="0.3">
      <c r="A914" s="4"/>
      <c r="B914" s="4"/>
      <c r="C914" s="4">
        <v>913</v>
      </c>
      <c r="D914" s="4"/>
      <c r="E914" s="4">
        <v>0</v>
      </c>
      <c r="F914" s="4">
        <v>913</v>
      </c>
      <c r="G914" s="4"/>
      <c r="H914" s="4"/>
      <c r="I914" s="4">
        <v>913</v>
      </c>
      <c r="J914" s="4"/>
      <c r="K914" s="4">
        <v>0</v>
      </c>
      <c r="L914" s="4">
        <v>913</v>
      </c>
      <c r="M914" s="4"/>
      <c r="O914" s="4">
        <v>913</v>
      </c>
      <c r="Q914" s="3">
        <v>0</v>
      </c>
      <c r="R914" s="3">
        <v>913</v>
      </c>
      <c r="T914"/>
      <c r="U914" s="127">
        <v>913</v>
      </c>
      <c r="V914"/>
      <c r="W914"/>
      <c r="X914"/>
      <c r="Y914"/>
      <c r="AB914" s="127">
        <v>913</v>
      </c>
    </row>
    <row r="915" spans="1:28" ht="14.4" x14ac:dyDescent="0.3">
      <c r="A915" s="4"/>
      <c r="B915" s="4"/>
      <c r="C915" s="4">
        <v>914</v>
      </c>
      <c r="D915" s="4"/>
      <c r="E915" s="4">
        <v>0</v>
      </c>
      <c r="F915" s="4">
        <v>914</v>
      </c>
      <c r="G915" s="4"/>
      <c r="H915" s="4"/>
      <c r="I915" s="4">
        <v>914</v>
      </c>
      <c r="J915" s="4"/>
      <c r="K915" s="4">
        <v>0</v>
      </c>
      <c r="L915" s="4">
        <v>914</v>
      </c>
      <c r="M915" s="4"/>
      <c r="O915" s="4">
        <v>914</v>
      </c>
      <c r="Q915" s="3">
        <v>0</v>
      </c>
      <c r="R915" s="3">
        <v>914</v>
      </c>
      <c r="T915"/>
      <c r="U915" s="127">
        <v>914</v>
      </c>
      <c r="V915"/>
      <c r="W915"/>
      <c r="X915"/>
      <c r="Y915"/>
      <c r="AB915" s="127">
        <v>914</v>
      </c>
    </row>
    <row r="916" spans="1:28" ht="14.4" x14ac:dyDescent="0.3">
      <c r="A916" s="4"/>
      <c r="B916" s="4"/>
      <c r="C916" s="4">
        <v>915</v>
      </c>
      <c r="D916" s="4"/>
      <c r="E916" s="4">
        <v>0</v>
      </c>
      <c r="F916" s="4">
        <v>915</v>
      </c>
      <c r="G916" s="4"/>
      <c r="H916" s="4"/>
      <c r="I916" s="4">
        <v>915</v>
      </c>
      <c r="J916" s="4"/>
      <c r="K916" s="4">
        <v>0</v>
      </c>
      <c r="L916" s="4">
        <v>915</v>
      </c>
      <c r="M916" s="4"/>
      <c r="O916" s="4">
        <v>915</v>
      </c>
      <c r="Q916" s="3">
        <v>0</v>
      </c>
      <c r="R916" s="3">
        <v>915</v>
      </c>
      <c r="T916"/>
      <c r="U916" s="127">
        <v>915</v>
      </c>
      <c r="V916"/>
      <c r="W916"/>
      <c r="X916"/>
      <c r="Y916"/>
      <c r="AB916" s="127">
        <v>915</v>
      </c>
    </row>
    <row r="917" spans="1:28" ht="14.4" x14ac:dyDescent="0.3">
      <c r="A917" s="4"/>
      <c r="B917" s="4"/>
      <c r="C917" s="4">
        <v>916</v>
      </c>
      <c r="D917" s="4"/>
      <c r="E917" s="4">
        <v>0</v>
      </c>
      <c r="F917" s="4">
        <v>916</v>
      </c>
      <c r="G917" s="4"/>
      <c r="H917" s="4"/>
      <c r="I917" s="4">
        <v>916</v>
      </c>
      <c r="J917" s="4"/>
      <c r="K917" s="4">
        <v>0</v>
      </c>
      <c r="L917" s="4">
        <v>916</v>
      </c>
      <c r="M917" s="4"/>
      <c r="O917" s="4">
        <v>916</v>
      </c>
      <c r="Q917" s="3">
        <v>0</v>
      </c>
      <c r="R917" s="3">
        <v>916</v>
      </c>
      <c r="T917"/>
      <c r="U917" s="127">
        <v>916</v>
      </c>
      <c r="V917"/>
      <c r="W917"/>
      <c r="X917"/>
      <c r="Y917"/>
      <c r="AB917" s="127">
        <v>916</v>
      </c>
    </row>
    <row r="918" spans="1:28" ht="14.4" x14ac:dyDescent="0.3">
      <c r="A918" s="4"/>
      <c r="B918" s="4"/>
      <c r="C918" s="4">
        <v>917</v>
      </c>
      <c r="D918" s="4"/>
      <c r="E918" s="4">
        <v>0</v>
      </c>
      <c r="F918" s="4">
        <v>917</v>
      </c>
      <c r="G918" s="4"/>
      <c r="H918" s="4"/>
      <c r="I918" s="4">
        <v>917</v>
      </c>
      <c r="J918" s="4"/>
      <c r="K918" s="4">
        <v>0</v>
      </c>
      <c r="L918" s="4">
        <v>917</v>
      </c>
      <c r="M918" s="4"/>
      <c r="O918" s="4">
        <v>917</v>
      </c>
      <c r="Q918" s="3">
        <v>0</v>
      </c>
      <c r="R918" s="3">
        <v>917</v>
      </c>
      <c r="T918"/>
      <c r="U918" s="127">
        <v>917</v>
      </c>
      <c r="V918"/>
      <c r="W918"/>
      <c r="X918"/>
      <c r="Y918"/>
      <c r="AB918" s="127">
        <v>917</v>
      </c>
    </row>
    <row r="919" spans="1:28" ht="14.4" x14ac:dyDescent="0.3">
      <c r="A919" s="4"/>
      <c r="B919" s="4"/>
      <c r="C919" s="4">
        <v>918</v>
      </c>
      <c r="D919" s="4"/>
      <c r="E919" s="4">
        <v>0</v>
      </c>
      <c r="F919" s="4">
        <v>918</v>
      </c>
      <c r="G919" s="4"/>
      <c r="H919" s="4"/>
      <c r="I919" s="4">
        <v>918</v>
      </c>
      <c r="J919" s="4"/>
      <c r="K919" s="4">
        <v>0</v>
      </c>
      <c r="L919" s="4">
        <v>918</v>
      </c>
      <c r="M919" s="4"/>
      <c r="O919" s="4">
        <v>918</v>
      </c>
      <c r="Q919" s="3">
        <v>0</v>
      </c>
      <c r="R919" s="3">
        <v>918</v>
      </c>
      <c r="T919"/>
      <c r="U919" s="127">
        <v>918</v>
      </c>
      <c r="V919"/>
      <c r="W919"/>
      <c r="X919"/>
      <c r="Y919"/>
      <c r="AB919" s="127">
        <v>918</v>
      </c>
    </row>
    <row r="920" spans="1:28" ht="14.4" x14ac:dyDescent="0.3">
      <c r="A920" s="4"/>
      <c r="B920" s="4"/>
      <c r="C920" s="4">
        <v>919</v>
      </c>
      <c r="D920" s="4"/>
      <c r="E920" s="4">
        <v>0</v>
      </c>
      <c r="F920" s="4">
        <v>919</v>
      </c>
      <c r="G920" s="4"/>
      <c r="H920" s="4"/>
      <c r="I920" s="4">
        <v>919</v>
      </c>
      <c r="J920" s="4"/>
      <c r="K920" s="4">
        <v>0</v>
      </c>
      <c r="L920" s="4">
        <v>919</v>
      </c>
      <c r="M920" s="4"/>
      <c r="O920" s="4">
        <v>919</v>
      </c>
      <c r="Q920" s="3">
        <v>0</v>
      </c>
      <c r="R920" s="3">
        <v>919</v>
      </c>
      <c r="T920"/>
      <c r="U920" s="127">
        <v>919</v>
      </c>
      <c r="V920"/>
      <c r="W920"/>
      <c r="X920"/>
      <c r="Y920"/>
      <c r="AB920" s="127">
        <v>919</v>
      </c>
    </row>
    <row r="921" spans="1:28" ht="14.4" x14ac:dyDescent="0.3">
      <c r="A921" s="4"/>
      <c r="B921" s="4"/>
      <c r="C921" s="4">
        <v>920</v>
      </c>
      <c r="D921" s="4"/>
      <c r="E921" s="4">
        <v>0</v>
      </c>
      <c r="F921" s="4">
        <v>920</v>
      </c>
      <c r="G921" s="4"/>
      <c r="H921" s="4"/>
      <c r="I921" s="4">
        <v>920</v>
      </c>
      <c r="J921" s="4"/>
      <c r="K921" s="4">
        <v>0</v>
      </c>
      <c r="L921" s="4">
        <v>920</v>
      </c>
      <c r="M921" s="4"/>
      <c r="O921" s="4">
        <v>920</v>
      </c>
      <c r="Q921" s="3">
        <v>0</v>
      </c>
      <c r="R921" s="3">
        <v>920</v>
      </c>
      <c r="T921"/>
      <c r="U921" s="127">
        <v>920</v>
      </c>
      <c r="V921"/>
      <c r="W921"/>
      <c r="X921"/>
      <c r="Y921"/>
      <c r="AB921" s="127">
        <v>920</v>
      </c>
    </row>
    <row r="922" spans="1:28" ht="14.4" x14ac:dyDescent="0.3">
      <c r="A922" s="4"/>
      <c r="B922" s="4"/>
      <c r="C922" s="4">
        <v>921</v>
      </c>
      <c r="D922" s="4"/>
      <c r="E922" s="4">
        <v>0</v>
      </c>
      <c r="F922" s="4">
        <v>921</v>
      </c>
      <c r="G922" s="4"/>
      <c r="H922" s="4"/>
      <c r="I922" s="4">
        <v>921</v>
      </c>
      <c r="J922" s="4"/>
      <c r="K922" s="4">
        <v>0</v>
      </c>
      <c r="L922" s="4">
        <v>921</v>
      </c>
      <c r="M922" s="4"/>
      <c r="O922" s="4">
        <v>921</v>
      </c>
      <c r="Q922" s="3">
        <v>0</v>
      </c>
      <c r="R922" s="3">
        <v>921</v>
      </c>
      <c r="T922"/>
      <c r="U922" s="127">
        <v>921</v>
      </c>
      <c r="V922"/>
      <c r="W922"/>
      <c r="X922"/>
      <c r="Y922"/>
      <c r="AB922" s="127">
        <v>921</v>
      </c>
    </row>
    <row r="923" spans="1:28" ht="14.4" x14ac:dyDescent="0.3">
      <c r="A923" s="4"/>
      <c r="B923" s="4"/>
      <c r="C923" s="4">
        <v>922</v>
      </c>
      <c r="D923" s="4"/>
      <c r="E923" s="4">
        <v>0</v>
      </c>
      <c r="F923" s="4">
        <v>922</v>
      </c>
      <c r="G923" s="4"/>
      <c r="H923" s="4"/>
      <c r="I923" s="4">
        <v>922</v>
      </c>
      <c r="J923" s="4"/>
      <c r="K923" s="4">
        <v>0</v>
      </c>
      <c r="L923" s="4">
        <v>922</v>
      </c>
      <c r="M923" s="4"/>
      <c r="O923" s="4">
        <v>922</v>
      </c>
      <c r="Q923" s="3">
        <v>0</v>
      </c>
      <c r="R923" s="3">
        <v>922</v>
      </c>
      <c r="T923"/>
      <c r="U923" s="127">
        <v>922</v>
      </c>
      <c r="V923"/>
      <c r="W923"/>
      <c r="X923"/>
      <c r="Y923"/>
      <c r="AB923" s="127">
        <v>922</v>
      </c>
    </row>
    <row r="924" spans="1:28" ht="14.4" x14ac:dyDescent="0.3">
      <c r="A924" s="4"/>
      <c r="B924" s="4"/>
      <c r="C924" s="4">
        <v>923</v>
      </c>
      <c r="D924" s="4"/>
      <c r="E924" s="4">
        <v>0</v>
      </c>
      <c r="F924" s="4">
        <v>923</v>
      </c>
      <c r="G924" s="4"/>
      <c r="H924" s="4"/>
      <c r="I924" s="4">
        <v>923</v>
      </c>
      <c r="J924" s="4"/>
      <c r="K924" s="4">
        <v>0</v>
      </c>
      <c r="L924" s="4">
        <v>923</v>
      </c>
      <c r="M924" s="4"/>
      <c r="O924" s="4">
        <v>923</v>
      </c>
      <c r="Q924" s="3">
        <v>0</v>
      </c>
      <c r="R924" s="3">
        <v>923</v>
      </c>
      <c r="T924"/>
      <c r="U924" s="127">
        <v>923</v>
      </c>
      <c r="V924"/>
      <c r="W924"/>
      <c r="X924"/>
      <c r="Y924"/>
      <c r="AB924" s="127">
        <v>923</v>
      </c>
    </row>
    <row r="925" spans="1:28" ht="14.4" x14ac:dyDescent="0.3">
      <c r="A925" s="4"/>
      <c r="B925" s="4"/>
      <c r="C925" s="4">
        <v>924</v>
      </c>
      <c r="D925" s="4"/>
      <c r="E925" s="4">
        <v>0</v>
      </c>
      <c r="F925" s="4">
        <v>924</v>
      </c>
      <c r="G925" s="4"/>
      <c r="H925" s="4"/>
      <c r="I925" s="4">
        <v>924</v>
      </c>
      <c r="J925" s="4"/>
      <c r="K925" s="4">
        <v>0</v>
      </c>
      <c r="L925" s="4">
        <v>924</v>
      </c>
      <c r="M925" s="4"/>
      <c r="O925" s="4">
        <v>924</v>
      </c>
      <c r="Q925" s="3">
        <v>0</v>
      </c>
      <c r="R925" s="3">
        <v>924</v>
      </c>
      <c r="T925"/>
      <c r="U925" s="127">
        <v>924</v>
      </c>
      <c r="V925"/>
      <c r="W925"/>
      <c r="X925"/>
      <c r="Y925"/>
      <c r="AB925" s="127">
        <v>924</v>
      </c>
    </row>
    <row r="926" spans="1:28" ht="14.4" x14ac:dyDescent="0.3">
      <c r="A926" s="4"/>
      <c r="B926" s="4"/>
      <c r="C926" s="4">
        <v>925</v>
      </c>
      <c r="D926" s="4"/>
      <c r="E926" s="4">
        <v>0</v>
      </c>
      <c r="F926" s="4">
        <v>925</v>
      </c>
      <c r="G926" s="4"/>
      <c r="H926" s="4"/>
      <c r="I926" s="4">
        <v>925</v>
      </c>
      <c r="J926" s="4"/>
      <c r="K926" s="4">
        <v>0</v>
      </c>
      <c r="L926" s="4">
        <v>925</v>
      </c>
      <c r="M926" s="4"/>
      <c r="O926" s="4">
        <v>925</v>
      </c>
      <c r="Q926" s="3">
        <v>0</v>
      </c>
      <c r="R926" s="3">
        <v>925</v>
      </c>
      <c r="T926"/>
      <c r="U926" s="127">
        <v>925</v>
      </c>
      <c r="V926"/>
      <c r="W926"/>
      <c r="X926"/>
      <c r="Y926"/>
      <c r="AB926" s="127">
        <v>925</v>
      </c>
    </row>
    <row r="927" spans="1:28" ht="14.4" x14ac:dyDescent="0.3">
      <c r="A927" s="4"/>
      <c r="B927" s="4"/>
      <c r="C927" s="4">
        <v>926</v>
      </c>
      <c r="D927" s="4"/>
      <c r="E927" s="4">
        <v>0</v>
      </c>
      <c r="F927" s="4">
        <v>926</v>
      </c>
      <c r="G927" s="4"/>
      <c r="H927" s="4"/>
      <c r="I927" s="4">
        <v>926</v>
      </c>
      <c r="J927" s="4"/>
      <c r="K927" s="4">
        <v>0</v>
      </c>
      <c r="L927" s="4">
        <v>926</v>
      </c>
      <c r="M927" s="4"/>
      <c r="O927" s="4">
        <v>926</v>
      </c>
      <c r="Q927" s="3">
        <v>0</v>
      </c>
      <c r="R927" s="3">
        <v>926</v>
      </c>
      <c r="T927"/>
      <c r="U927" s="127">
        <v>926</v>
      </c>
      <c r="V927"/>
      <c r="W927"/>
      <c r="X927"/>
      <c r="Y927"/>
      <c r="AB927" s="127">
        <v>926</v>
      </c>
    </row>
    <row r="928" spans="1:28" ht="14.4" x14ac:dyDescent="0.3">
      <c r="A928" s="4"/>
      <c r="B928" s="4"/>
      <c r="C928" s="4">
        <v>927</v>
      </c>
      <c r="D928" s="4"/>
      <c r="E928" s="4">
        <v>0</v>
      </c>
      <c r="F928" s="4">
        <v>927</v>
      </c>
      <c r="G928" s="4"/>
      <c r="H928" s="4"/>
      <c r="I928" s="4">
        <v>927</v>
      </c>
      <c r="J928" s="4"/>
      <c r="K928" s="4">
        <v>0</v>
      </c>
      <c r="L928" s="4">
        <v>927</v>
      </c>
      <c r="M928" s="4"/>
      <c r="O928" s="4">
        <v>927</v>
      </c>
      <c r="Q928" s="3">
        <v>0</v>
      </c>
      <c r="R928" s="3">
        <v>927</v>
      </c>
      <c r="T928"/>
      <c r="U928" s="127">
        <v>927</v>
      </c>
      <c r="V928"/>
      <c r="W928"/>
      <c r="X928"/>
      <c r="Y928"/>
      <c r="AB928" s="127">
        <v>927</v>
      </c>
    </row>
    <row r="929" spans="1:28" ht="14.4" x14ac:dyDescent="0.3">
      <c r="A929" s="4"/>
      <c r="B929" s="4"/>
      <c r="C929" s="4">
        <v>928</v>
      </c>
      <c r="D929" s="4"/>
      <c r="E929" s="4">
        <v>0</v>
      </c>
      <c r="F929" s="4">
        <v>928</v>
      </c>
      <c r="G929" s="4"/>
      <c r="H929" s="4"/>
      <c r="I929" s="4">
        <v>928</v>
      </c>
      <c r="J929" s="4"/>
      <c r="K929" s="4">
        <v>0</v>
      </c>
      <c r="L929" s="4">
        <v>928</v>
      </c>
      <c r="M929" s="4"/>
      <c r="O929" s="4">
        <v>928</v>
      </c>
      <c r="Q929" s="3">
        <v>0</v>
      </c>
      <c r="R929" s="3">
        <v>928</v>
      </c>
      <c r="T929"/>
      <c r="U929" s="127">
        <v>928</v>
      </c>
      <c r="V929"/>
      <c r="W929"/>
      <c r="X929"/>
      <c r="Y929"/>
      <c r="AB929" s="127">
        <v>928</v>
      </c>
    </row>
    <row r="930" spans="1:28" ht="14.4" x14ac:dyDescent="0.3">
      <c r="A930" s="4"/>
      <c r="B930" s="4"/>
      <c r="C930" s="4">
        <v>929</v>
      </c>
      <c r="D930" s="4"/>
      <c r="E930" s="4">
        <v>0</v>
      </c>
      <c r="F930" s="4">
        <v>929</v>
      </c>
      <c r="G930" s="4"/>
      <c r="H930" s="4"/>
      <c r="I930" s="4">
        <v>929</v>
      </c>
      <c r="J930" s="4"/>
      <c r="K930" s="4">
        <v>0</v>
      </c>
      <c r="L930" s="4">
        <v>929</v>
      </c>
      <c r="M930" s="4"/>
      <c r="O930" s="4">
        <v>929</v>
      </c>
      <c r="Q930" s="3">
        <v>0</v>
      </c>
      <c r="R930" s="3">
        <v>929</v>
      </c>
      <c r="T930"/>
      <c r="U930" s="127">
        <v>929</v>
      </c>
      <c r="V930"/>
      <c r="W930"/>
      <c r="X930"/>
      <c r="Y930"/>
      <c r="AB930" s="127">
        <v>929</v>
      </c>
    </row>
    <row r="931" spans="1:28" ht="14.4" x14ac:dyDescent="0.3">
      <c r="A931" s="4"/>
      <c r="B931" s="4"/>
      <c r="C931" s="4">
        <v>930</v>
      </c>
      <c r="D931" s="4"/>
      <c r="E931" s="4">
        <v>0</v>
      </c>
      <c r="F931" s="4">
        <v>930</v>
      </c>
      <c r="G931" s="4"/>
      <c r="H931" s="4"/>
      <c r="I931" s="4">
        <v>930</v>
      </c>
      <c r="J931" s="4"/>
      <c r="K931" s="4">
        <v>0</v>
      </c>
      <c r="L931" s="4">
        <v>930</v>
      </c>
      <c r="M931" s="4"/>
      <c r="O931" s="4">
        <v>930</v>
      </c>
      <c r="Q931" s="3">
        <v>0</v>
      </c>
      <c r="R931" s="3">
        <v>930</v>
      </c>
      <c r="T931"/>
      <c r="U931" s="127">
        <v>930</v>
      </c>
      <c r="V931"/>
      <c r="W931"/>
      <c r="X931"/>
      <c r="Y931"/>
      <c r="AB931" s="127">
        <v>930</v>
      </c>
    </row>
    <row r="932" spans="1:28" ht="14.4" x14ac:dyDescent="0.3">
      <c r="A932" s="4"/>
      <c r="B932" s="4"/>
      <c r="C932" s="4">
        <v>931</v>
      </c>
      <c r="D932" s="4"/>
      <c r="E932" s="4">
        <v>0</v>
      </c>
      <c r="F932" s="4">
        <v>931</v>
      </c>
      <c r="G932" s="4"/>
      <c r="H932" s="4"/>
      <c r="I932" s="4">
        <v>931</v>
      </c>
      <c r="J932" s="4"/>
      <c r="K932" s="4">
        <v>0</v>
      </c>
      <c r="L932" s="4">
        <v>931</v>
      </c>
      <c r="M932" s="4"/>
      <c r="O932" s="4">
        <v>931</v>
      </c>
      <c r="Q932" s="3">
        <v>0</v>
      </c>
      <c r="R932" s="3">
        <v>931</v>
      </c>
      <c r="T932"/>
      <c r="U932" s="127">
        <v>931</v>
      </c>
      <c r="V932"/>
      <c r="W932"/>
      <c r="X932"/>
      <c r="Y932"/>
      <c r="AB932" s="127">
        <v>931</v>
      </c>
    </row>
    <row r="933" spans="1:28" ht="14.4" x14ac:dyDescent="0.3">
      <c r="A933" s="4"/>
      <c r="B933" s="4"/>
      <c r="C933" s="4">
        <v>932</v>
      </c>
      <c r="D933" s="4"/>
      <c r="E933" s="4">
        <v>0</v>
      </c>
      <c r="F933" s="4">
        <v>932</v>
      </c>
      <c r="G933" s="4"/>
      <c r="H933" s="4"/>
      <c r="I933" s="4">
        <v>932</v>
      </c>
      <c r="J933" s="4"/>
      <c r="K933" s="4">
        <v>0</v>
      </c>
      <c r="L933" s="4">
        <v>932</v>
      </c>
      <c r="M933" s="4"/>
      <c r="O933" s="4">
        <v>932</v>
      </c>
      <c r="Q933" s="3">
        <v>0</v>
      </c>
      <c r="R933" s="3">
        <v>932</v>
      </c>
      <c r="T933"/>
      <c r="U933" s="127">
        <v>932</v>
      </c>
      <c r="V933"/>
      <c r="W933"/>
      <c r="X933"/>
      <c r="Y933"/>
      <c r="AB933" s="127">
        <v>932</v>
      </c>
    </row>
    <row r="934" spans="1:28" ht="14.4" x14ac:dyDescent="0.3">
      <c r="A934" s="4"/>
      <c r="B934" s="4"/>
      <c r="C934" s="4">
        <v>933</v>
      </c>
      <c r="D934" s="4"/>
      <c r="E934" s="4">
        <v>0</v>
      </c>
      <c r="F934" s="4">
        <v>933</v>
      </c>
      <c r="G934" s="4"/>
      <c r="H934" s="4"/>
      <c r="I934" s="4">
        <v>933</v>
      </c>
      <c r="J934" s="4"/>
      <c r="K934" s="4">
        <v>0</v>
      </c>
      <c r="L934" s="4">
        <v>933</v>
      </c>
      <c r="M934" s="4"/>
      <c r="O934" s="4">
        <v>933</v>
      </c>
      <c r="Q934" s="3">
        <v>0</v>
      </c>
      <c r="R934" s="3">
        <v>933</v>
      </c>
      <c r="T934"/>
      <c r="U934" s="127">
        <v>933</v>
      </c>
      <c r="V934"/>
      <c r="W934"/>
      <c r="X934"/>
      <c r="Y934"/>
      <c r="AB934" s="127">
        <v>933</v>
      </c>
    </row>
    <row r="935" spans="1:28" ht="14.4" x14ac:dyDescent="0.3">
      <c r="A935" s="4"/>
      <c r="B935" s="4"/>
      <c r="C935" s="4">
        <v>934</v>
      </c>
      <c r="D935" s="4"/>
      <c r="E935" s="4">
        <v>0</v>
      </c>
      <c r="F935" s="4">
        <v>934</v>
      </c>
      <c r="G935" s="4"/>
      <c r="H935" s="4"/>
      <c r="I935" s="4">
        <v>934</v>
      </c>
      <c r="J935" s="4"/>
      <c r="K935" s="4">
        <v>0</v>
      </c>
      <c r="L935" s="4">
        <v>934</v>
      </c>
      <c r="M935" s="4"/>
      <c r="O935" s="4">
        <v>934</v>
      </c>
      <c r="Q935" s="3">
        <v>0</v>
      </c>
      <c r="R935" s="3">
        <v>934</v>
      </c>
      <c r="T935"/>
      <c r="U935" s="127">
        <v>934</v>
      </c>
      <c r="V935"/>
      <c r="W935"/>
      <c r="X935"/>
      <c r="Y935"/>
      <c r="AB935" s="127">
        <v>934</v>
      </c>
    </row>
    <row r="936" spans="1:28" ht="14.4" x14ac:dyDescent="0.3">
      <c r="A936" s="4"/>
      <c r="B936" s="4"/>
      <c r="C936" s="4">
        <v>935</v>
      </c>
      <c r="D936" s="4"/>
      <c r="E936" s="4">
        <v>0</v>
      </c>
      <c r="F936" s="4">
        <v>935</v>
      </c>
      <c r="G936" s="4"/>
      <c r="H936" s="4"/>
      <c r="I936" s="4">
        <v>935</v>
      </c>
      <c r="J936" s="4"/>
      <c r="K936" s="4">
        <v>0</v>
      </c>
      <c r="L936" s="4">
        <v>935</v>
      </c>
      <c r="M936" s="4"/>
      <c r="O936" s="4">
        <v>935</v>
      </c>
      <c r="Q936" s="3">
        <v>0</v>
      </c>
      <c r="R936" s="3">
        <v>935</v>
      </c>
      <c r="T936"/>
      <c r="U936" s="127">
        <v>935</v>
      </c>
      <c r="V936"/>
      <c r="W936"/>
      <c r="X936"/>
      <c r="Y936"/>
      <c r="AB936" s="127">
        <v>935</v>
      </c>
    </row>
    <row r="937" spans="1:28" ht="14.4" x14ac:dyDescent="0.3">
      <c r="A937" s="4"/>
      <c r="B937" s="4"/>
      <c r="C937" s="4">
        <v>936</v>
      </c>
      <c r="D937" s="4"/>
      <c r="E937" s="4">
        <v>0</v>
      </c>
      <c r="F937" s="4">
        <v>936</v>
      </c>
      <c r="G937" s="4"/>
      <c r="H937" s="4"/>
      <c r="I937" s="4">
        <v>936</v>
      </c>
      <c r="J937" s="4"/>
      <c r="K937" s="4">
        <v>0</v>
      </c>
      <c r="L937" s="4">
        <v>936</v>
      </c>
      <c r="M937" s="4"/>
      <c r="O937" s="4">
        <v>936</v>
      </c>
      <c r="Q937" s="3">
        <v>0</v>
      </c>
      <c r="R937" s="3">
        <v>936</v>
      </c>
      <c r="T937"/>
      <c r="U937" s="127">
        <v>936</v>
      </c>
      <c r="V937"/>
      <c r="W937"/>
      <c r="X937"/>
      <c r="Y937"/>
      <c r="AB937" s="127">
        <v>936</v>
      </c>
    </row>
    <row r="938" spans="1:28" ht="14.4" x14ac:dyDescent="0.3">
      <c r="A938" s="4"/>
      <c r="B938" s="4"/>
      <c r="C938" s="4">
        <v>937</v>
      </c>
      <c r="D938" s="4"/>
      <c r="E938" s="4">
        <v>0</v>
      </c>
      <c r="F938" s="4">
        <v>937</v>
      </c>
      <c r="G938" s="4"/>
      <c r="H938" s="4"/>
      <c r="I938" s="4">
        <v>937</v>
      </c>
      <c r="J938" s="4"/>
      <c r="K938" s="4">
        <v>0</v>
      </c>
      <c r="L938" s="4">
        <v>937</v>
      </c>
      <c r="M938" s="4"/>
      <c r="O938" s="4">
        <v>937</v>
      </c>
      <c r="Q938" s="3">
        <v>0</v>
      </c>
      <c r="R938" s="3">
        <v>937</v>
      </c>
      <c r="T938"/>
      <c r="U938" s="127">
        <v>937</v>
      </c>
      <c r="V938"/>
      <c r="W938"/>
      <c r="X938"/>
      <c r="Y938"/>
      <c r="AB938" s="127">
        <v>937</v>
      </c>
    </row>
    <row r="939" spans="1:28" ht="14.4" x14ac:dyDescent="0.3">
      <c r="A939" s="4"/>
      <c r="B939" s="4"/>
      <c r="C939" s="4">
        <v>938</v>
      </c>
      <c r="D939" s="4"/>
      <c r="E939" s="4">
        <v>0</v>
      </c>
      <c r="F939" s="4">
        <v>938</v>
      </c>
      <c r="G939" s="4"/>
      <c r="H939" s="4"/>
      <c r="I939" s="4">
        <v>938</v>
      </c>
      <c r="J939" s="4"/>
      <c r="K939" s="4">
        <v>0</v>
      </c>
      <c r="L939" s="4">
        <v>938</v>
      </c>
      <c r="M939" s="4"/>
      <c r="O939" s="4">
        <v>938</v>
      </c>
      <c r="Q939" s="3">
        <v>0</v>
      </c>
      <c r="R939" s="3">
        <v>938</v>
      </c>
      <c r="T939"/>
      <c r="U939" s="127">
        <v>938</v>
      </c>
      <c r="V939"/>
      <c r="W939"/>
      <c r="X939"/>
      <c r="Y939"/>
      <c r="AB939" s="127">
        <v>938</v>
      </c>
    </row>
    <row r="940" spans="1:28" ht="14.4" x14ac:dyDescent="0.3">
      <c r="A940" s="4"/>
      <c r="B940" s="4"/>
      <c r="C940" s="4">
        <v>939</v>
      </c>
      <c r="D940" s="4"/>
      <c r="E940" s="4">
        <v>0</v>
      </c>
      <c r="F940" s="4">
        <v>939</v>
      </c>
      <c r="G940" s="4"/>
      <c r="H940" s="4"/>
      <c r="I940" s="4">
        <v>939</v>
      </c>
      <c r="J940" s="4"/>
      <c r="K940" s="4">
        <v>0</v>
      </c>
      <c r="L940" s="4">
        <v>939</v>
      </c>
      <c r="M940" s="4"/>
      <c r="O940" s="4">
        <v>939</v>
      </c>
      <c r="Q940" s="3">
        <v>0</v>
      </c>
      <c r="R940" s="3">
        <v>939</v>
      </c>
      <c r="T940"/>
      <c r="U940" s="127">
        <v>939</v>
      </c>
      <c r="V940"/>
      <c r="W940"/>
      <c r="X940"/>
      <c r="Y940"/>
      <c r="AB940" s="127">
        <v>939</v>
      </c>
    </row>
    <row r="941" spans="1:28" ht="14.4" x14ac:dyDescent="0.3">
      <c r="A941" s="4"/>
      <c r="B941" s="4"/>
      <c r="C941" s="4">
        <v>940</v>
      </c>
      <c r="D941" s="4"/>
      <c r="E941" s="4">
        <v>0</v>
      </c>
      <c r="F941" s="4">
        <v>940</v>
      </c>
      <c r="G941" s="4"/>
      <c r="H941" s="4"/>
      <c r="I941" s="4">
        <v>940</v>
      </c>
      <c r="J941" s="4"/>
      <c r="K941" s="4">
        <v>0</v>
      </c>
      <c r="L941" s="4">
        <v>940</v>
      </c>
      <c r="M941" s="4"/>
      <c r="O941" s="4">
        <v>940</v>
      </c>
      <c r="Q941" s="3">
        <v>0</v>
      </c>
      <c r="R941" s="3">
        <v>940</v>
      </c>
      <c r="T941"/>
      <c r="U941" s="127">
        <v>940</v>
      </c>
      <c r="V941"/>
      <c r="W941"/>
      <c r="X941"/>
      <c r="Y941"/>
      <c r="AB941" s="127">
        <v>940</v>
      </c>
    </row>
    <row r="942" spans="1:28" ht="14.4" x14ac:dyDescent="0.3">
      <c r="A942" s="4"/>
      <c r="B942" s="4"/>
      <c r="C942" s="4">
        <v>941</v>
      </c>
      <c r="D942" s="4"/>
      <c r="E942" s="4">
        <v>0</v>
      </c>
      <c r="F942" s="4">
        <v>941</v>
      </c>
      <c r="G942" s="4"/>
      <c r="H942" s="4"/>
      <c r="I942" s="4">
        <v>941</v>
      </c>
      <c r="J942" s="4"/>
      <c r="K942" s="4">
        <v>0</v>
      </c>
      <c r="L942" s="4">
        <v>941</v>
      </c>
      <c r="M942" s="4"/>
      <c r="O942" s="4">
        <v>941</v>
      </c>
      <c r="Q942" s="3">
        <v>0</v>
      </c>
      <c r="R942" s="3">
        <v>941</v>
      </c>
      <c r="T942"/>
      <c r="U942" s="127">
        <v>941</v>
      </c>
      <c r="V942"/>
      <c r="W942"/>
      <c r="X942"/>
      <c r="Y942"/>
      <c r="AB942" s="127">
        <v>941</v>
      </c>
    </row>
    <row r="943" spans="1:28" ht="14.4" x14ac:dyDescent="0.3">
      <c r="A943" s="4"/>
      <c r="B943" s="4"/>
      <c r="C943" s="4">
        <v>942</v>
      </c>
      <c r="D943" s="4"/>
      <c r="E943" s="4">
        <v>0</v>
      </c>
      <c r="F943" s="4">
        <v>942</v>
      </c>
      <c r="G943" s="4"/>
      <c r="H943" s="4"/>
      <c r="I943" s="4">
        <v>942</v>
      </c>
      <c r="J943" s="4"/>
      <c r="K943" s="4">
        <v>0</v>
      </c>
      <c r="L943" s="4">
        <v>942</v>
      </c>
      <c r="M943" s="4"/>
      <c r="O943" s="4">
        <v>942</v>
      </c>
      <c r="Q943" s="3">
        <v>0</v>
      </c>
      <c r="R943" s="3">
        <v>942</v>
      </c>
      <c r="T943"/>
      <c r="U943" s="127">
        <v>942</v>
      </c>
      <c r="V943"/>
      <c r="W943"/>
      <c r="X943"/>
      <c r="Y943"/>
      <c r="AB943" s="127">
        <v>942</v>
      </c>
    </row>
    <row r="944" spans="1:28" ht="14.4" x14ac:dyDescent="0.3">
      <c r="A944" s="4"/>
      <c r="B944" s="4"/>
      <c r="C944" s="4">
        <v>943</v>
      </c>
      <c r="D944" s="4"/>
      <c r="E944" s="4">
        <v>0</v>
      </c>
      <c r="F944" s="4">
        <v>943</v>
      </c>
      <c r="G944" s="4"/>
      <c r="H944" s="4"/>
      <c r="I944" s="4">
        <v>943</v>
      </c>
      <c r="J944" s="4"/>
      <c r="K944" s="4">
        <v>0</v>
      </c>
      <c r="L944" s="4">
        <v>943</v>
      </c>
      <c r="M944" s="4"/>
      <c r="O944" s="4">
        <v>943</v>
      </c>
      <c r="Q944" s="3">
        <v>0</v>
      </c>
      <c r="R944" s="3">
        <v>943</v>
      </c>
      <c r="T944"/>
      <c r="U944" s="127">
        <v>943</v>
      </c>
      <c r="V944"/>
      <c r="W944"/>
      <c r="X944"/>
      <c r="Y944"/>
      <c r="AB944" s="127">
        <v>943</v>
      </c>
    </row>
    <row r="945" spans="1:28" ht="14.4" x14ac:dyDescent="0.3">
      <c r="A945" s="4"/>
      <c r="B945" s="4"/>
      <c r="C945" s="4">
        <v>944</v>
      </c>
      <c r="D945" s="4"/>
      <c r="E945" s="4">
        <v>0</v>
      </c>
      <c r="F945" s="4">
        <v>944</v>
      </c>
      <c r="G945" s="4"/>
      <c r="H945" s="4"/>
      <c r="I945" s="4">
        <v>944</v>
      </c>
      <c r="J945" s="4"/>
      <c r="K945" s="4">
        <v>0</v>
      </c>
      <c r="L945" s="4">
        <v>944</v>
      </c>
      <c r="M945" s="4"/>
      <c r="O945" s="4">
        <v>944</v>
      </c>
      <c r="Q945" s="3">
        <v>0</v>
      </c>
      <c r="R945" s="3">
        <v>944</v>
      </c>
      <c r="T945"/>
      <c r="U945" s="127">
        <v>944</v>
      </c>
      <c r="V945"/>
      <c r="W945"/>
      <c r="X945"/>
      <c r="Y945"/>
      <c r="AB945" s="127">
        <v>944</v>
      </c>
    </row>
    <row r="946" spans="1:28" ht="14.4" x14ac:dyDescent="0.3">
      <c r="A946" s="4"/>
      <c r="B946" s="4"/>
      <c r="C946" s="4">
        <v>945</v>
      </c>
      <c r="D946" s="4"/>
      <c r="E946" s="4">
        <v>0</v>
      </c>
      <c r="F946" s="4">
        <v>945</v>
      </c>
      <c r="G946" s="4"/>
      <c r="H946" s="4"/>
      <c r="I946" s="4">
        <v>945</v>
      </c>
      <c r="J946" s="4"/>
      <c r="K946" s="4">
        <v>0</v>
      </c>
      <c r="L946" s="4">
        <v>945</v>
      </c>
      <c r="M946" s="4"/>
      <c r="O946" s="4">
        <v>945</v>
      </c>
      <c r="Q946" s="3">
        <v>0</v>
      </c>
      <c r="R946" s="3">
        <v>945</v>
      </c>
      <c r="T946"/>
      <c r="U946" s="127">
        <v>945</v>
      </c>
      <c r="V946"/>
      <c r="W946"/>
      <c r="X946"/>
      <c r="Y946"/>
      <c r="AB946" s="127">
        <v>945</v>
      </c>
    </row>
    <row r="947" spans="1:28" ht="14.4" x14ac:dyDescent="0.3">
      <c r="A947" s="4"/>
      <c r="B947" s="4"/>
      <c r="C947" s="4">
        <v>946</v>
      </c>
      <c r="D947" s="4"/>
      <c r="E947" s="4">
        <v>0</v>
      </c>
      <c r="F947" s="4">
        <v>946</v>
      </c>
      <c r="G947" s="4"/>
      <c r="H947" s="4"/>
      <c r="I947" s="4">
        <v>946</v>
      </c>
      <c r="J947" s="4"/>
      <c r="K947" s="4">
        <v>0</v>
      </c>
      <c r="L947" s="4">
        <v>946</v>
      </c>
      <c r="M947" s="4"/>
      <c r="O947" s="4">
        <v>946</v>
      </c>
      <c r="Q947" s="3">
        <v>0</v>
      </c>
      <c r="R947" s="3">
        <v>946</v>
      </c>
      <c r="T947"/>
      <c r="U947" s="127">
        <v>946</v>
      </c>
      <c r="V947"/>
      <c r="W947"/>
      <c r="X947"/>
      <c r="Y947"/>
      <c r="AB947" s="127">
        <v>946</v>
      </c>
    </row>
    <row r="948" spans="1:28" ht="14.4" x14ac:dyDescent="0.3">
      <c r="A948" s="4"/>
      <c r="B948" s="4"/>
      <c r="C948" s="4">
        <v>947</v>
      </c>
      <c r="D948" s="4"/>
      <c r="E948" s="4">
        <v>0</v>
      </c>
      <c r="F948" s="4">
        <v>947</v>
      </c>
      <c r="G948" s="4"/>
      <c r="H948" s="4"/>
      <c r="I948" s="4">
        <v>947</v>
      </c>
      <c r="J948" s="4"/>
      <c r="K948" s="4">
        <v>0</v>
      </c>
      <c r="L948" s="4">
        <v>947</v>
      </c>
      <c r="M948" s="4"/>
      <c r="O948" s="4">
        <v>947</v>
      </c>
      <c r="Q948" s="3">
        <v>0</v>
      </c>
      <c r="R948" s="3">
        <v>947</v>
      </c>
      <c r="T948"/>
      <c r="U948" s="127">
        <v>947</v>
      </c>
      <c r="V948"/>
      <c r="W948"/>
      <c r="X948"/>
      <c r="Y948"/>
      <c r="AB948" s="127">
        <v>947</v>
      </c>
    </row>
    <row r="949" spans="1:28" ht="14.4" x14ac:dyDescent="0.3">
      <c r="A949" s="4"/>
      <c r="B949" s="4"/>
      <c r="C949" s="4">
        <v>948</v>
      </c>
      <c r="D949" s="4"/>
      <c r="E949" s="4">
        <v>0</v>
      </c>
      <c r="F949" s="4">
        <v>948</v>
      </c>
      <c r="G949" s="4"/>
      <c r="H949" s="4"/>
      <c r="I949" s="4">
        <v>948</v>
      </c>
      <c r="J949" s="4"/>
      <c r="K949" s="4">
        <v>0</v>
      </c>
      <c r="L949" s="4">
        <v>948</v>
      </c>
      <c r="M949" s="4"/>
      <c r="O949" s="4">
        <v>948</v>
      </c>
      <c r="Q949" s="3">
        <v>0</v>
      </c>
      <c r="R949" s="3">
        <v>948</v>
      </c>
      <c r="T949"/>
      <c r="U949" s="127">
        <v>948</v>
      </c>
      <c r="V949"/>
      <c r="W949"/>
      <c r="X949"/>
      <c r="Y949"/>
      <c r="AB949" s="127">
        <v>948</v>
      </c>
    </row>
    <row r="950" spans="1:28" ht="14.4" x14ac:dyDescent="0.3">
      <c r="A950" s="4"/>
      <c r="B950" s="4"/>
      <c r="C950" s="4">
        <v>949</v>
      </c>
      <c r="D950" s="4"/>
      <c r="E950" s="4">
        <v>0</v>
      </c>
      <c r="F950" s="4">
        <v>949</v>
      </c>
      <c r="G950" s="4"/>
      <c r="H950" s="4"/>
      <c r="I950" s="4">
        <v>949</v>
      </c>
      <c r="J950" s="4"/>
      <c r="K950" s="4">
        <v>0</v>
      </c>
      <c r="L950" s="4">
        <v>949</v>
      </c>
      <c r="M950" s="4"/>
      <c r="O950" s="4">
        <v>949</v>
      </c>
      <c r="Q950" s="3">
        <v>0</v>
      </c>
      <c r="R950" s="3">
        <v>949</v>
      </c>
      <c r="T950"/>
      <c r="U950" s="127">
        <v>949</v>
      </c>
      <c r="V950"/>
      <c r="W950"/>
      <c r="X950"/>
      <c r="Y950"/>
      <c r="AB950" s="127">
        <v>949</v>
      </c>
    </row>
    <row r="951" spans="1:28" ht="14.4" x14ac:dyDescent="0.3">
      <c r="A951" s="4"/>
      <c r="B951" s="4"/>
      <c r="C951" s="4">
        <v>950</v>
      </c>
      <c r="D951" s="4"/>
      <c r="E951" s="4">
        <v>0</v>
      </c>
      <c r="F951" s="4">
        <v>950</v>
      </c>
      <c r="G951" s="4"/>
      <c r="H951" s="4"/>
      <c r="I951" s="4">
        <v>950</v>
      </c>
      <c r="J951" s="4"/>
      <c r="K951" s="4">
        <v>0</v>
      </c>
      <c r="L951" s="4">
        <v>950</v>
      </c>
      <c r="M951" s="4"/>
      <c r="O951" s="4">
        <v>950</v>
      </c>
      <c r="Q951" s="3">
        <v>0</v>
      </c>
      <c r="R951" s="3">
        <v>950</v>
      </c>
      <c r="T951"/>
      <c r="U951" s="127">
        <v>950</v>
      </c>
      <c r="V951"/>
      <c r="W951"/>
      <c r="X951"/>
      <c r="Y951"/>
      <c r="AB951" s="127">
        <v>950</v>
      </c>
    </row>
    <row r="952" spans="1:28" ht="14.4" x14ac:dyDescent="0.3">
      <c r="A952" s="4"/>
      <c r="B952" s="4"/>
      <c r="C952" s="4">
        <v>951</v>
      </c>
      <c r="D952" s="4"/>
      <c r="E952" s="4">
        <v>0</v>
      </c>
      <c r="F952" s="4">
        <v>951</v>
      </c>
      <c r="G952" s="4"/>
      <c r="H952" s="4"/>
      <c r="I952" s="4">
        <v>951</v>
      </c>
      <c r="J952" s="4"/>
      <c r="K952" s="4">
        <v>0</v>
      </c>
      <c r="L952" s="4">
        <v>951</v>
      </c>
      <c r="M952" s="4"/>
      <c r="O952" s="4">
        <v>951</v>
      </c>
      <c r="Q952" s="3">
        <v>0</v>
      </c>
      <c r="R952" s="3">
        <v>951</v>
      </c>
      <c r="T952"/>
      <c r="U952" s="127">
        <v>951</v>
      </c>
      <c r="V952"/>
      <c r="W952"/>
      <c r="X952"/>
      <c r="Y952"/>
      <c r="AB952" s="127">
        <v>951</v>
      </c>
    </row>
    <row r="953" spans="1:28" ht="14.4" x14ac:dyDescent="0.3">
      <c r="A953" s="4"/>
      <c r="B953" s="4"/>
      <c r="C953" s="4">
        <v>952</v>
      </c>
      <c r="D953" s="4"/>
      <c r="E953" s="4">
        <v>0</v>
      </c>
      <c r="F953" s="4">
        <v>952</v>
      </c>
      <c r="G953" s="4"/>
      <c r="H953" s="4"/>
      <c r="I953" s="4">
        <v>952</v>
      </c>
      <c r="J953" s="4"/>
      <c r="K953" s="4">
        <v>0</v>
      </c>
      <c r="L953" s="4">
        <v>952</v>
      </c>
      <c r="M953" s="4"/>
      <c r="O953" s="4">
        <v>952</v>
      </c>
      <c r="Q953" s="3">
        <v>0</v>
      </c>
      <c r="R953" s="3">
        <v>952</v>
      </c>
      <c r="T953"/>
      <c r="U953" s="127">
        <v>952</v>
      </c>
      <c r="V953"/>
      <c r="W953"/>
      <c r="X953"/>
      <c r="Y953"/>
      <c r="AB953" s="127">
        <v>952</v>
      </c>
    </row>
    <row r="954" spans="1:28" ht="14.4" x14ac:dyDescent="0.3">
      <c r="A954" s="4"/>
      <c r="B954" s="4"/>
      <c r="C954" s="4">
        <v>953</v>
      </c>
      <c r="D954" s="4"/>
      <c r="E954" s="4">
        <v>0</v>
      </c>
      <c r="F954" s="4">
        <v>953</v>
      </c>
      <c r="G954" s="4"/>
      <c r="H954" s="4"/>
      <c r="I954" s="4">
        <v>953</v>
      </c>
      <c r="J954" s="4"/>
      <c r="K954" s="4">
        <v>0</v>
      </c>
      <c r="L954" s="4">
        <v>953</v>
      </c>
      <c r="M954" s="4"/>
      <c r="O954" s="4">
        <v>953</v>
      </c>
      <c r="Q954" s="3">
        <v>0</v>
      </c>
      <c r="R954" s="3">
        <v>953</v>
      </c>
      <c r="T954"/>
      <c r="U954" s="127">
        <v>953</v>
      </c>
      <c r="V954"/>
      <c r="W954"/>
      <c r="X954"/>
      <c r="Y954"/>
      <c r="AB954" s="127">
        <v>953</v>
      </c>
    </row>
    <row r="955" spans="1:28" ht="14.4" x14ac:dyDescent="0.3">
      <c r="A955" s="4"/>
      <c r="B955" s="4"/>
      <c r="C955" s="4">
        <v>954</v>
      </c>
      <c r="D955" s="4"/>
      <c r="E955" s="4">
        <v>0</v>
      </c>
      <c r="F955" s="4">
        <v>954</v>
      </c>
      <c r="G955" s="4"/>
      <c r="H955" s="4"/>
      <c r="I955" s="4">
        <v>954</v>
      </c>
      <c r="J955" s="4"/>
      <c r="K955" s="4">
        <v>0</v>
      </c>
      <c r="L955" s="4">
        <v>954</v>
      </c>
      <c r="M955" s="4"/>
      <c r="O955" s="4">
        <v>954</v>
      </c>
      <c r="Q955" s="3">
        <v>0</v>
      </c>
      <c r="R955" s="3">
        <v>954</v>
      </c>
      <c r="T955"/>
      <c r="U955" s="127">
        <v>954</v>
      </c>
      <c r="V955"/>
      <c r="W955"/>
      <c r="X955"/>
      <c r="Y955"/>
      <c r="AB955" s="127">
        <v>954</v>
      </c>
    </row>
    <row r="956" spans="1:28" ht="14.4" x14ac:dyDescent="0.3">
      <c r="A956" s="4"/>
      <c r="B956" s="4"/>
      <c r="C956" s="4">
        <v>955</v>
      </c>
      <c r="D956" s="4"/>
      <c r="E956" s="4">
        <v>0</v>
      </c>
      <c r="F956" s="4">
        <v>955</v>
      </c>
      <c r="G956" s="4"/>
      <c r="H956" s="4"/>
      <c r="I956" s="4">
        <v>955</v>
      </c>
      <c r="J956" s="4"/>
      <c r="K956" s="4">
        <v>0</v>
      </c>
      <c r="L956" s="4">
        <v>955</v>
      </c>
      <c r="M956" s="4"/>
      <c r="O956" s="4">
        <v>955</v>
      </c>
      <c r="Q956" s="3">
        <v>0</v>
      </c>
      <c r="R956" s="3">
        <v>955</v>
      </c>
      <c r="T956"/>
      <c r="U956" s="127">
        <v>955</v>
      </c>
      <c r="V956"/>
      <c r="W956"/>
      <c r="X956"/>
      <c r="Y956"/>
      <c r="AB956" s="127">
        <v>955</v>
      </c>
    </row>
    <row r="957" spans="1:28" ht="14.4" x14ac:dyDescent="0.3">
      <c r="A957" s="4"/>
      <c r="B957" s="4"/>
      <c r="C957" s="4">
        <v>956</v>
      </c>
      <c r="D957" s="4"/>
      <c r="E957" s="4">
        <v>0</v>
      </c>
      <c r="F957" s="4">
        <v>956</v>
      </c>
      <c r="G957" s="4"/>
      <c r="H957" s="4"/>
      <c r="I957" s="4">
        <v>956</v>
      </c>
      <c r="J957" s="4"/>
      <c r="K957" s="4">
        <v>0</v>
      </c>
      <c r="L957" s="4">
        <v>956</v>
      </c>
      <c r="M957" s="4"/>
      <c r="O957" s="4">
        <v>956</v>
      </c>
      <c r="Q957" s="3">
        <v>0</v>
      </c>
      <c r="R957" s="3">
        <v>956</v>
      </c>
      <c r="T957"/>
      <c r="U957" s="127">
        <v>956</v>
      </c>
      <c r="V957"/>
      <c r="W957"/>
      <c r="X957"/>
      <c r="Y957"/>
      <c r="AB957" s="127">
        <v>956</v>
      </c>
    </row>
    <row r="958" spans="1:28" ht="14.4" x14ac:dyDescent="0.3">
      <c r="A958" s="4"/>
      <c r="B958" s="4"/>
      <c r="C958" s="4">
        <v>957</v>
      </c>
      <c r="D958" s="4"/>
      <c r="E958" s="4">
        <v>0</v>
      </c>
      <c r="F958" s="4">
        <v>957</v>
      </c>
      <c r="G958" s="4"/>
      <c r="H958" s="4"/>
      <c r="I958" s="4">
        <v>957</v>
      </c>
      <c r="J958" s="4"/>
      <c r="K958" s="4">
        <v>0</v>
      </c>
      <c r="L958" s="4">
        <v>957</v>
      </c>
      <c r="M958" s="4"/>
      <c r="O958" s="4">
        <v>957</v>
      </c>
      <c r="Q958" s="3">
        <v>0</v>
      </c>
      <c r="R958" s="3">
        <v>957</v>
      </c>
      <c r="T958"/>
      <c r="U958" s="127">
        <v>957</v>
      </c>
      <c r="V958"/>
      <c r="W958"/>
      <c r="X958"/>
      <c r="Y958"/>
      <c r="AB958" s="127">
        <v>957</v>
      </c>
    </row>
    <row r="959" spans="1:28" ht="14.4" x14ac:dyDescent="0.3">
      <c r="A959" s="4"/>
      <c r="B959" s="4"/>
      <c r="C959" s="4">
        <v>958</v>
      </c>
      <c r="D959" s="4"/>
      <c r="E959" s="4">
        <v>0</v>
      </c>
      <c r="F959" s="4">
        <v>958</v>
      </c>
      <c r="G959" s="4"/>
      <c r="H959" s="4"/>
      <c r="I959" s="4">
        <v>958</v>
      </c>
      <c r="J959" s="4"/>
      <c r="K959" s="4">
        <v>0</v>
      </c>
      <c r="L959" s="4">
        <v>958</v>
      </c>
      <c r="M959" s="4"/>
      <c r="O959" s="4">
        <v>958</v>
      </c>
      <c r="Q959" s="3">
        <v>0</v>
      </c>
      <c r="R959" s="3">
        <v>958</v>
      </c>
      <c r="T959"/>
      <c r="U959" s="127">
        <v>958</v>
      </c>
      <c r="V959"/>
      <c r="W959"/>
      <c r="X959"/>
      <c r="Y959"/>
      <c r="AB959" s="127">
        <v>958</v>
      </c>
    </row>
    <row r="960" spans="1:28" ht="14.4" x14ac:dyDescent="0.3">
      <c r="A960" s="4"/>
      <c r="B960" s="4"/>
      <c r="C960" s="4">
        <v>959</v>
      </c>
      <c r="D960" s="4"/>
      <c r="E960" s="4">
        <v>0</v>
      </c>
      <c r="F960" s="4">
        <v>959</v>
      </c>
      <c r="G960" s="4"/>
      <c r="H960" s="4"/>
      <c r="I960" s="4">
        <v>959</v>
      </c>
      <c r="J960" s="4"/>
      <c r="K960" s="4">
        <v>0</v>
      </c>
      <c r="L960" s="4">
        <v>959</v>
      </c>
      <c r="M960" s="4"/>
      <c r="O960" s="4">
        <v>959</v>
      </c>
      <c r="Q960" s="3">
        <v>0</v>
      </c>
      <c r="R960" s="3">
        <v>959</v>
      </c>
      <c r="T960"/>
      <c r="U960" s="127">
        <v>959</v>
      </c>
      <c r="V960"/>
      <c r="W960"/>
      <c r="X960"/>
      <c r="Y960"/>
      <c r="AB960" s="127">
        <v>959</v>
      </c>
    </row>
    <row r="961" spans="1:28" ht="14.4" x14ac:dyDescent="0.3">
      <c r="A961" s="4"/>
      <c r="B961" s="4"/>
      <c r="C961" s="4">
        <v>960</v>
      </c>
      <c r="D961" s="4"/>
      <c r="E961" s="4">
        <v>0</v>
      </c>
      <c r="F961" s="4">
        <v>960</v>
      </c>
      <c r="G961" s="4"/>
      <c r="H961" s="4"/>
      <c r="I961" s="4">
        <v>960</v>
      </c>
      <c r="J961" s="4"/>
      <c r="K961" s="4">
        <v>0</v>
      </c>
      <c r="L961" s="4">
        <v>960</v>
      </c>
      <c r="M961" s="4"/>
      <c r="O961" s="4">
        <v>960</v>
      </c>
      <c r="Q961" s="3">
        <v>0</v>
      </c>
      <c r="R961" s="3">
        <v>960</v>
      </c>
      <c r="T961"/>
      <c r="U961" s="127">
        <v>960</v>
      </c>
      <c r="V961"/>
      <c r="W961"/>
      <c r="X961"/>
      <c r="Y961"/>
      <c r="AB961" s="127">
        <v>960</v>
      </c>
    </row>
    <row r="962" spans="1:28" ht="14.4" x14ac:dyDescent="0.3">
      <c r="A962" s="4"/>
      <c r="B962" s="4"/>
      <c r="C962" s="4">
        <v>961</v>
      </c>
      <c r="D962" s="4"/>
      <c r="E962" s="4">
        <v>0</v>
      </c>
      <c r="F962" s="4">
        <v>961</v>
      </c>
      <c r="G962" s="4"/>
      <c r="H962" s="4"/>
      <c r="I962" s="4">
        <v>961</v>
      </c>
      <c r="J962" s="4"/>
      <c r="K962" s="4">
        <v>0</v>
      </c>
      <c r="L962" s="4">
        <v>961</v>
      </c>
      <c r="M962" s="4"/>
      <c r="O962" s="4">
        <v>961</v>
      </c>
      <c r="Q962" s="3">
        <v>0</v>
      </c>
      <c r="R962" s="3">
        <v>961</v>
      </c>
      <c r="T962"/>
      <c r="U962" s="127">
        <v>961</v>
      </c>
      <c r="V962"/>
      <c r="W962"/>
      <c r="X962"/>
      <c r="Y962"/>
      <c r="AB962" s="127">
        <v>961</v>
      </c>
    </row>
    <row r="963" spans="1:28" ht="14.4" x14ac:dyDescent="0.3">
      <c r="A963" s="4"/>
      <c r="B963" s="4"/>
      <c r="C963" s="4">
        <v>962</v>
      </c>
      <c r="D963" s="4"/>
      <c r="E963" s="4">
        <v>0</v>
      </c>
      <c r="F963" s="4">
        <v>962</v>
      </c>
      <c r="G963" s="4"/>
      <c r="H963" s="4"/>
      <c r="I963" s="4">
        <v>962</v>
      </c>
      <c r="J963" s="4"/>
      <c r="K963" s="4">
        <v>0</v>
      </c>
      <c r="L963" s="4">
        <v>962</v>
      </c>
      <c r="M963" s="4"/>
      <c r="O963" s="4">
        <v>962</v>
      </c>
      <c r="Q963" s="3">
        <v>0</v>
      </c>
      <c r="R963" s="3">
        <v>962</v>
      </c>
      <c r="T963"/>
      <c r="U963" s="127">
        <v>962</v>
      </c>
      <c r="V963"/>
      <c r="W963"/>
      <c r="X963"/>
      <c r="Y963"/>
      <c r="AB963" s="127">
        <v>962</v>
      </c>
    </row>
    <row r="964" spans="1:28" ht="14.4" x14ac:dyDescent="0.3">
      <c r="A964" s="4"/>
      <c r="B964" s="4"/>
      <c r="C964" s="4">
        <v>963</v>
      </c>
      <c r="D964" s="4"/>
      <c r="E964" s="4">
        <v>0</v>
      </c>
      <c r="F964" s="4">
        <v>963</v>
      </c>
      <c r="G964" s="4"/>
      <c r="H964" s="4"/>
      <c r="I964" s="4">
        <v>963</v>
      </c>
      <c r="J964" s="4"/>
      <c r="K964" s="4">
        <v>0</v>
      </c>
      <c r="L964" s="4">
        <v>963</v>
      </c>
      <c r="M964" s="4"/>
      <c r="O964" s="4">
        <v>963</v>
      </c>
      <c r="Q964" s="3">
        <v>0</v>
      </c>
      <c r="R964" s="3">
        <v>963</v>
      </c>
      <c r="T964"/>
      <c r="U964" s="127">
        <v>963</v>
      </c>
      <c r="V964"/>
      <c r="W964"/>
      <c r="X964"/>
      <c r="Y964"/>
      <c r="AB964" s="127">
        <v>963</v>
      </c>
    </row>
    <row r="965" spans="1:28" ht="14.4" x14ac:dyDescent="0.3">
      <c r="A965" s="4"/>
      <c r="B965" s="4"/>
      <c r="C965" s="4">
        <v>964</v>
      </c>
      <c r="D965" s="4"/>
      <c r="E965" s="4">
        <v>0</v>
      </c>
      <c r="F965" s="4">
        <v>964</v>
      </c>
      <c r="G965" s="4"/>
      <c r="H965" s="4"/>
      <c r="I965" s="4">
        <v>964</v>
      </c>
      <c r="J965" s="4"/>
      <c r="K965" s="4">
        <v>0</v>
      </c>
      <c r="L965" s="4">
        <v>964</v>
      </c>
      <c r="M965" s="4"/>
      <c r="O965" s="4">
        <v>964</v>
      </c>
      <c r="Q965" s="3">
        <v>0</v>
      </c>
      <c r="R965" s="3">
        <v>964</v>
      </c>
      <c r="T965"/>
      <c r="U965" s="127">
        <v>964</v>
      </c>
      <c r="V965"/>
      <c r="W965"/>
      <c r="X965"/>
      <c r="Y965"/>
      <c r="AB965" s="127">
        <v>964</v>
      </c>
    </row>
    <row r="966" spans="1:28" ht="14.4" x14ac:dyDescent="0.3">
      <c r="A966" s="4"/>
      <c r="B966" s="4"/>
      <c r="C966" s="4">
        <v>965</v>
      </c>
      <c r="D966" s="4"/>
      <c r="E966" s="4">
        <v>0</v>
      </c>
      <c r="F966" s="4">
        <v>965</v>
      </c>
      <c r="G966" s="4"/>
      <c r="H966" s="4"/>
      <c r="I966" s="4">
        <v>965</v>
      </c>
      <c r="J966" s="4"/>
      <c r="K966" s="4">
        <v>0</v>
      </c>
      <c r="L966" s="4">
        <v>965</v>
      </c>
      <c r="M966" s="4"/>
      <c r="O966" s="4">
        <v>965</v>
      </c>
      <c r="Q966" s="3">
        <v>0</v>
      </c>
      <c r="R966" s="3">
        <v>965</v>
      </c>
      <c r="T966"/>
      <c r="U966" s="127">
        <v>965</v>
      </c>
      <c r="V966"/>
      <c r="W966"/>
      <c r="X966"/>
      <c r="Y966"/>
      <c r="AB966" s="127">
        <v>965</v>
      </c>
    </row>
    <row r="967" spans="1:28" ht="14.4" x14ac:dyDescent="0.3">
      <c r="A967" s="4"/>
      <c r="B967" s="4"/>
      <c r="C967" s="4">
        <v>966</v>
      </c>
      <c r="D967" s="4"/>
      <c r="E967" s="4">
        <v>0</v>
      </c>
      <c r="F967" s="4">
        <v>966</v>
      </c>
      <c r="G967" s="4"/>
      <c r="H967" s="4"/>
      <c r="I967" s="4">
        <v>966</v>
      </c>
      <c r="J967" s="4"/>
      <c r="K967" s="4">
        <v>0</v>
      </c>
      <c r="L967" s="4">
        <v>966</v>
      </c>
      <c r="M967" s="4"/>
      <c r="O967" s="4">
        <v>966</v>
      </c>
      <c r="Q967" s="3">
        <v>0</v>
      </c>
      <c r="R967" s="3">
        <v>966</v>
      </c>
      <c r="T967"/>
      <c r="U967" s="127">
        <v>966</v>
      </c>
      <c r="V967"/>
      <c r="W967"/>
      <c r="X967"/>
      <c r="Y967"/>
      <c r="AB967" s="127">
        <v>966</v>
      </c>
    </row>
    <row r="968" spans="1:28" ht="14.4" x14ac:dyDescent="0.3">
      <c r="A968" s="4"/>
      <c r="B968" s="4"/>
      <c r="C968" s="4">
        <v>967</v>
      </c>
      <c r="D968" s="4"/>
      <c r="E968" s="4">
        <v>0</v>
      </c>
      <c r="F968" s="4">
        <v>967</v>
      </c>
      <c r="G968" s="4"/>
      <c r="H968" s="4"/>
      <c r="I968" s="4">
        <v>967</v>
      </c>
      <c r="J968" s="4"/>
      <c r="K968" s="4">
        <v>0</v>
      </c>
      <c r="L968" s="4">
        <v>967</v>
      </c>
      <c r="M968" s="4"/>
      <c r="O968" s="4">
        <v>967</v>
      </c>
      <c r="Q968" s="3">
        <v>0</v>
      </c>
      <c r="R968" s="3">
        <v>967</v>
      </c>
      <c r="T968"/>
      <c r="U968" s="127">
        <v>967</v>
      </c>
      <c r="V968"/>
      <c r="W968"/>
      <c r="X968"/>
      <c r="Y968"/>
      <c r="AB968" s="127">
        <v>967</v>
      </c>
    </row>
    <row r="969" spans="1:28" ht="14.4" x14ac:dyDescent="0.3">
      <c r="A969" s="4"/>
      <c r="B969" s="4"/>
      <c r="C969" s="4">
        <v>968</v>
      </c>
      <c r="D969" s="4"/>
      <c r="E969" s="4">
        <v>0</v>
      </c>
      <c r="F969" s="4">
        <v>968</v>
      </c>
      <c r="G969" s="4"/>
      <c r="H969" s="4"/>
      <c r="I969" s="4">
        <v>968</v>
      </c>
      <c r="J969" s="4"/>
      <c r="K969" s="4">
        <v>0</v>
      </c>
      <c r="L969" s="4">
        <v>968</v>
      </c>
      <c r="M969" s="4"/>
      <c r="O969" s="4">
        <v>968</v>
      </c>
      <c r="Q969" s="3">
        <v>0</v>
      </c>
      <c r="R969" s="3">
        <v>968</v>
      </c>
      <c r="T969"/>
      <c r="U969" s="127">
        <v>968</v>
      </c>
      <c r="V969"/>
      <c r="W969"/>
      <c r="X969"/>
      <c r="Y969"/>
      <c r="AB969" s="127">
        <v>968</v>
      </c>
    </row>
    <row r="970" spans="1:28" ht="14.4" x14ac:dyDescent="0.3">
      <c r="A970" s="4"/>
      <c r="B970" s="4"/>
      <c r="C970" s="4">
        <v>969</v>
      </c>
      <c r="D970" s="4"/>
      <c r="E970" s="4">
        <v>0</v>
      </c>
      <c r="F970" s="4">
        <v>969</v>
      </c>
      <c r="G970" s="4"/>
      <c r="H970" s="4"/>
      <c r="I970" s="4">
        <v>969</v>
      </c>
      <c r="J970" s="4"/>
      <c r="K970" s="4">
        <v>0</v>
      </c>
      <c r="L970" s="4">
        <v>969</v>
      </c>
      <c r="M970" s="4"/>
      <c r="O970" s="4">
        <v>969</v>
      </c>
      <c r="Q970" s="3">
        <v>0</v>
      </c>
      <c r="R970" s="3">
        <v>969</v>
      </c>
      <c r="T970"/>
      <c r="U970" s="127">
        <v>969</v>
      </c>
      <c r="V970"/>
      <c r="W970"/>
      <c r="X970"/>
      <c r="Y970"/>
      <c r="AB970" s="127">
        <v>969</v>
      </c>
    </row>
    <row r="971" spans="1:28" ht="14.4" x14ac:dyDescent="0.3">
      <c r="A971" s="4"/>
      <c r="B971" s="4"/>
      <c r="C971" s="4">
        <v>970</v>
      </c>
      <c r="D971" s="4"/>
      <c r="E971" s="4">
        <v>0</v>
      </c>
      <c r="F971" s="4">
        <v>970</v>
      </c>
      <c r="G971" s="4"/>
      <c r="H971" s="4"/>
      <c r="I971" s="4">
        <v>970</v>
      </c>
      <c r="J971" s="4"/>
      <c r="K971" s="4">
        <v>0</v>
      </c>
      <c r="L971" s="4">
        <v>970</v>
      </c>
      <c r="M971" s="4"/>
      <c r="O971" s="4">
        <v>970</v>
      </c>
      <c r="Q971" s="3">
        <v>0</v>
      </c>
      <c r="R971" s="3">
        <v>970</v>
      </c>
      <c r="T971"/>
      <c r="U971" s="127">
        <v>970</v>
      </c>
      <c r="V971"/>
      <c r="W971"/>
      <c r="X971"/>
      <c r="Y971"/>
      <c r="AB971" s="127">
        <v>970</v>
      </c>
    </row>
    <row r="972" spans="1:28" ht="14.4" x14ac:dyDescent="0.3">
      <c r="A972" s="4"/>
      <c r="B972" s="4"/>
      <c r="C972" s="4">
        <v>971</v>
      </c>
      <c r="D972" s="4"/>
      <c r="E972" s="4">
        <v>0</v>
      </c>
      <c r="F972" s="4">
        <v>971</v>
      </c>
      <c r="G972" s="4"/>
      <c r="H972" s="4"/>
      <c r="I972" s="4">
        <v>971</v>
      </c>
      <c r="J972" s="4"/>
      <c r="K972" s="4">
        <v>0</v>
      </c>
      <c r="L972" s="4">
        <v>971</v>
      </c>
      <c r="M972" s="4"/>
      <c r="O972" s="4">
        <v>971</v>
      </c>
      <c r="Q972" s="3">
        <v>0</v>
      </c>
      <c r="R972" s="3">
        <v>971</v>
      </c>
      <c r="T972"/>
      <c r="U972" s="127">
        <v>971</v>
      </c>
      <c r="V972"/>
      <c r="W972"/>
      <c r="X972"/>
      <c r="Y972"/>
      <c r="AB972" s="127">
        <v>971</v>
      </c>
    </row>
    <row r="973" spans="1:28" ht="14.4" x14ac:dyDescent="0.3">
      <c r="A973" s="4"/>
      <c r="B973" s="4"/>
      <c r="C973" s="4">
        <v>972</v>
      </c>
      <c r="D973" s="4"/>
      <c r="E973" s="4">
        <v>0</v>
      </c>
      <c r="F973" s="4">
        <v>972</v>
      </c>
      <c r="G973" s="4"/>
      <c r="H973" s="4"/>
      <c r="I973" s="4">
        <v>972</v>
      </c>
      <c r="J973" s="4"/>
      <c r="K973" s="4">
        <v>0</v>
      </c>
      <c r="L973" s="4">
        <v>972</v>
      </c>
      <c r="M973" s="4"/>
      <c r="O973" s="4">
        <v>972</v>
      </c>
      <c r="Q973" s="3">
        <v>0</v>
      </c>
      <c r="R973" s="3">
        <v>972</v>
      </c>
      <c r="T973"/>
      <c r="U973" s="127">
        <v>972</v>
      </c>
      <c r="V973"/>
      <c r="W973"/>
      <c r="X973"/>
      <c r="Y973"/>
      <c r="AB973" s="127">
        <v>972</v>
      </c>
    </row>
    <row r="974" spans="1:28" ht="14.4" x14ac:dyDescent="0.3">
      <c r="A974" s="4"/>
      <c r="B974" s="4"/>
      <c r="C974" s="4">
        <v>973</v>
      </c>
      <c r="D974" s="4"/>
      <c r="E974" s="4">
        <v>0</v>
      </c>
      <c r="F974" s="4">
        <v>973</v>
      </c>
      <c r="G974" s="4"/>
      <c r="H974" s="4"/>
      <c r="I974" s="4">
        <v>973</v>
      </c>
      <c r="J974" s="4"/>
      <c r="K974" s="4">
        <v>0</v>
      </c>
      <c r="L974" s="4">
        <v>973</v>
      </c>
      <c r="M974" s="4"/>
      <c r="O974" s="4">
        <v>973</v>
      </c>
      <c r="Q974" s="3">
        <v>0</v>
      </c>
      <c r="R974" s="3">
        <v>973</v>
      </c>
      <c r="T974"/>
      <c r="U974" s="127">
        <v>973</v>
      </c>
      <c r="V974"/>
      <c r="W974"/>
      <c r="X974"/>
      <c r="Y974"/>
      <c r="AB974" s="127">
        <v>973</v>
      </c>
    </row>
    <row r="975" spans="1:28" ht="14.4" x14ac:dyDescent="0.3">
      <c r="A975" s="4"/>
      <c r="B975" s="4"/>
      <c r="C975" s="4">
        <v>974</v>
      </c>
      <c r="D975" s="4"/>
      <c r="E975" s="4">
        <v>0</v>
      </c>
      <c r="F975" s="4">
        <v>974</v>
      </c>
      <c r="G975" s="4"/>
      <c r="H975" s="4"/>
      <c r="I975" s="4">
        <v>974</v>
      </c>
      <c r="J975" s="4"/>
      <c r="K975" s="4">
        <v>0</v>
      </c>
      <c r="L975" s="4">
        <v>974</v>
      </c>
      <c r="M975" s="4"/>
      <c r="O975" s="4">
        <v>974</v>
      </c>
      <c r="Q975" s="3">
        <v>0</v>
      </c>
      <c r="R975" s="3">
        <v>974</v>
      </c>
      <c r="T975"/>
      <c r="U975" s="127">
        <v>974</v>
      </c>
      <c r="V975"/>
      <c r="W975"/>
      <c r="X975"/>
      <c r="Y975"/>
      <c r="AB975" s="127">
        <v>974</v>
      </c>
    </row>
    <row r="976" spans="1:28" ht="14.4" x14ac:dyDescent="0.3">
      <c r="A976" s="4"/>
      <c r="B976" s="4"/>
      <c r="C976" s="4">
        <v>975</v>
      </c>
      <c r="D976" s="4"/>
      <c r="E976" s="4">
        <v>0</v>
      </c>
      <c r="F976" s="4">
        <v>975</v>
      </c>
      <c r="G976" s="4"/>
      <c r="H976" s="4"/>
      <c r="I976" s="4">
        <v>975</v>
      </c>
      <c r="J976" s="4"/>
      <c r="K976" s="4">
        <v>0</v>
      </c>
      <c r="L976" s="4">
        <v>975</v>
      </c>
      <c r="M976" s="4"/>
      <c r="O976" s="4">
        <v>975</v>
      </c>
      <c r="Q976" s="3">
        <v>0</v>
      </c>
      <c r="R976" s="3">
        <v>975</v>
      </c>
      <c r="T976"/>
      <c r="U976" s="127">
        <v>975</v>
      </c>
      <c r="V976"/>
      <c r="W976"/>
      <c r="X976"/>
      <c r="Y976"/>
      <c r="AB976" s="127">
        <v>975</v>
      </c>
    </row>
    <row r="977" spans="1:28" ht="14.4" x14ac:dyDescent="0.3">
      <c r="A977" s="4"/>
      <c r="B977" s="4"/>
      <c r="C977" s="4">
        <v>976</v>
      </c>
      <c r="D977" s="4"/>
      <c r="E977" s="4">
        <v>0</v>
      </c>
      <c r="F977" s="4">
        <v>976</v>
      </c>
      <c r="G977" s="4"/>
      <c r="H977" s="4"/>
      <c r="I977" s="4">
        <v>976</v>
      </c>
      <c r="J977" s="4"/>
      <c r="K977" s="4">
        <v>0</v>
      </c>
      <c r="L977" s="4">
        <v>976</v>
      </c>
      <c r="M977" s="4"/>
      <c r="O977" s="4">
        <v>976</v>
      </c>
      <c r="Q977" s="3">
        <v>0</v>
      </c>
      <c r="R977" s="3">
        <v>976</v>
      </c>
      <c r="T977"/>
      <c r="U977" s="127">
        <v>976</v>
      </c>
      <c r="V977"/>
      <c r="W977"/>
      <c r="X977"/>
      <c r="Y977"/>
      <c r="AB977" s="127">
        <v>976</v>
      </c>
    </row>
    <row r="978" spans="1:28" ht="14.4" x14ac:dyDescent="0.3">
      <c r="A978" s="4"/>
      <c r="B978" s="4"/>
      <c r="C978" s="4">
        <v>977</v>
      </c>
      <c r="D978" s="4"/>
      <c r="E978" s="4">
        <v>0</v>
      </c>
      <c r="F978" s="4">
        <v>977</v>
      </c>
      <c r="G978" s="4"/>
      <c r="H978" s="4"/>
      <c r="I978" s="4">
        <v>977</v>
      </c>
      <c r="J978" s="4"/>
      <c r="K978" s="4">
        <v>0</v>
      </c>
      <c r="L978" s="4">
        <v>977</v>
      </c>
      <c r="M978" s="4"/>
      <c r="O978" s="4">
        <v>977</v>
      </c>
      <c r="Q978" s="3">
        <v>0</v>
      </c>
      <c r="R978" s="3">
        <v>977</v>
      </c>
      <c r="T978"/>
      <c r="U978" s="127">
        <v>977</v>
      </c>
      <c r="V978"/>
      <c r="W978"/>
      <c r="X978"/>
      <c r="Y978"/>
      <c r="AB978" s="127">
        <v>977</v>
      </c>
    </row>
    <row r="979" spans="1:28" ht="14.4" x14ac:dyDescent="0.3">
      <c r="A979" s="4"/>
      <c r="B979" s="4"/>
      <c r="C979" s="4">
        <v>978</v>
      </c>
      <c r="D979" s="4"/>
      <c r="E979" s="4">
        <v>0</v>
      </c>
      <c r="F979" s="4">
        <v>978</v>
      </c>
      <c r="G979" s="4"/>
      <c r="H979" s="4"/>
      <c r="I979" s="4">
        <v>978</v>
      </c>
      <c r="J979" s="4"/>
      <c r="K979" s="4">
        <v>0</v>
      </c>
      <c r="L979" s="4">
        <v>978</v>
      </c>
      <c r="M979" s="4"/>
      <c r="O979" s="4">
        <v>978</v>
      </c>
      <c r="Q979" s="3">
        <v>0</v>
      </c>
      <c r="R979" s="3">
        <v>978</v>
      </c>
      <c r="T979"/>
      <c r="U979" s="127">
        <v>978</v>
      </c>
      <c r="V979"/>
      <c r="W979"/>
      <c r="X979"/>
      <c r="Y979"/>
      <c r="AB979" s="127">
        <v>978</v>
      </c>
    </row>
    <row r="980" spans="1:28" ht="14.4" x14ac:dyDescent="0.3">
      <c r="A980" s="4"/>
      <c r="B980" s="4"/>
      <c r="C980" s="4">
        <v>979</v>
      </c>
      <c r="D980" s="4"/>
      <c r="E980" s="4">
        <v>0</v>
      </c>
      <c r="F980" s="4">
        <v>979</v>
      </c>
      <c r="G980" s="4"/>
      <c r="H980" s="4"/>
      <c r="I980" s="4">
        <v>979</v>
      </c>
      <c r="J980" s="4"/>
      <c r="K980" s="4">
        <v>0</v>
      </c>
      <c r="L980" s="4">
        <v>979</v>
      </c>
      <c r="M980" s="4"/>
      <c r="O980" s="4">
        <v>979</v>
      </c>
      <c r="Q980" s="3">
        <v>0</v>
      </c>
      <c r="R980" s="3">
        <v>979</v>
      </c>
      <c r="T980"/>
      <c r="U980" s="127">
        <v>979</v>
      </c>
      <c r="V980"/>
      <c r="W980"/>
      <c r="X980"/>
      <c r="Y980"/>
      <c r="AB980" s="127">
        <v>979</v>
      </c>
    </row>
    <row r="981" spans="1:28" ht="14.4" x14ac:dyDescent="0.3">
      <c r="A981" s="4"/>
      <c r="B981" s="4"/>
      <c r="C981" s="4">
        <v>980</v>
      </c>
      <c r="D981" s="4"/>
      <c r="E981" s="4">
        <v>0</v>
      </c>
      <c r="F981" s="4">
        <v>980</v>
      </c>
      <c r="G981" s="4"/>
      <c r="H981" s="4"/>
      <c r="I981" s="4">
        <v>980</v>
      </c>
      <c r="J981" s="4"/>
      <c r="K981" s="4">
        <v>0</v>
      </c>
      <c r="L981" s="4">
        <v>980</v>
      </c>
      <c r="M981" s="4"/>
      <c r="O981" s="4">
        <v>980</v>
      </c>
      <c r="Q981" s="3">
        <v>0</v>
      </c>
      <c r="R981" s="3">
        <v>980</v>
      </c>
      <c r="T981"/>
      <c r="U981" s="127">
        <v>980</v>
      </c>
      <c r="V981"/>
      <c r="W981"/>
      <c r="X981"/>
      <c r="Y981"/>
      <c r="AB981" s="127">
        <v>980</v>
      </c>
    </row>
    <row r="982" spans="1:28" ht="14.4" x14ac:dyDescent="0.3">
      <c r="A982" s="4"/>
      <c r="B982" s="4"/>
      <c r="C982" s="4">
        <v>981</v>
      </c>
      <c r="D982" s="4"/>
      <c r="E982" s="4">
        <v>0</v>
      </c>
      <c r="F982" s="4">
        <v>981</v>
      </c>
      <c r="G982" s="4"/>
      <c r="H982" s="4"/>
      <c r="I982" s="4">
        <v>981</v>
      </c>
      <c r="J982" s="4"/>
      <c r="K982" s="4">
        <v>0</v>
      </c>
      <c r="L982" s="4">
        <v>981</v>
      </c>
      <c r="M982" s="4"/>
      <c r="O982" s="4">
        <v>981</v>
      </c>
      <c r="Q982" s="3">
        <v>0</v>
      </c>
      <c r="R982" s="3">
        <v>981</v>
      </c>
      <c r="T982"/>
      <c r="U982" s="127">
        <v>981</v>
      </c>
      <c r="V982"/>
      <c r="W982"/>
      <c r="X982"/>
      <c r="Y982"/>
      <c r="AB982" s="127">
        <v>981</v>
      </c>
    </row>
    <row r="983" spans="1:28" ht="14.4" x14ac:dyDescent="0.3">
      <c r="A983" s="4"/>
      <c r="B983" s="4"/>
      <c r="C983" s="4">
        <v>982</v>
      </c>
      <c r="D983" s="4"/>
      <c r="E983" s="4">
        <v>0</v>
      </c>
      <c r="F983" s="4">
        <v>982</v>
      </c>
      <c r="G983" s="4"/>
      <c r="H983" s="4"/>
      <c r="I983" s="4">
        <v>982</v>
      </c>
      <c r="J983" s="4"/>
      <c r="K983" s="4">
        <v>0</v>
      </c>
      <c r="L983" s="4">
        <v>982</v>
      </c>
      <c r="M983" s="4"/>
      <c r="O983" s="4">
        <v>982</v>
      </c>
      <c r="Q983" s="3">
        <v>0</v>
      </c>
      <c r="R983" s="3">
        <v>982</v>
      </c>
      <c r="T983"/>
      <c r="U983" s="127">
        <v>982</v>
      </c>
      <c r="V983"/>
      <c r="W983"/>
      <c r="X983"/>
      <c r="Y983"/>
      <c r="AB983" s="127">
        <v>982</v>
      </c>
    </row>
    <row r="984" spans="1:28" ht="14.4" x14ac:dyDescent="0.3">
      <c r="A984" s="4"/>
      <c r="B984" s="4"/>
      <c r="C984" s="4">
        <v>983</v>
      </c>
      <c r="D984" s="4"/>
      <c r="E984" s="4">
        <v>0</v>
      </c>
      <c r="F984" s="4">
        <v>983</v>
      </c>
      <c r="G984" s="4"/>
      <c r="H984" s="4"/>
      <c r="I984" s="4">
        <v>983</v>
      </c>
      <c r="J984" s="4"/>
      <c r="K984" s="4">
        <v>0</v>
      </c>
      <c r="L984" s="4">
        <v>983</v>
      </c>
      <c r="M984" s="4"/>
      <c r="O984" s="4">
        <v>983</v>
      </c>
      <c r="Q984" s="3">
        <v>0</v>
      </c>
      <c r="R984" s="3">
        <v>983</v>
      </c>
      <c r="T984"/>
      <c r="U984" s="127">
        <v>983</v>
      </c>
      <c r="V984"/>
      <c r="W984"/>
      <c r="X984"/>
      <c r="Y984"/>
      <c r="AB984" s="127">
        <v>983</v>
      </c>
    </row>
    <row r="985" spans="1:28" ht="14.4" x14ac:dyDescent="0.3">
      <c r="A985" s="4"/>
      <c r="B985" s="4"/>
      <c r="C985" s="4">
        <v>984</v>
      </c>
      <c r="D985" s="4"/>
      <c r="E985" s="4">
        <v>0</v>
      </c>
      <c r="F985" s="4">
        <v>984</v>
      </c>
      <c r="G985" s="4"/>
      <c r="H985" s="4"/>
      <c r="I985" s="4">
        <v>984</v>
      </c>
      <c r="J985" s="4"/>
      <c r="K985" s="4">
        <v>0</v>
      </c>
      <c r="L985" s="4">
        <v>984</v>
      </c>
      <c r="M985" s="4"/>
      <c r="O985" s="4">
        <v>984</v>
      </c>
      <c r="Q985" s="3">
        <v>0</v>
      </c>
      <c r="R985" s="3">
        <v>984</v>
      </c>
      <c r="T985"/>
      <c r="U985" s="127">
        <v>984</v>
      </c>
      <c r="V985"/>
      <c r="W985"/>
      <c r="X985"/>
      <c r="Y985"/>
      <c r="AB985" s="127">
        <v>984</v>
      </c>
    </row>
    <row r="986" spans="1:28" ht="14.4" x14ac:dyDescent="0.3">
      <c r="A986" s="4"/>
      <c r="B986" s="4"/>
      <c r="C986" s="4">
        <v>985</v>
      </c>
      <c r="D986" s="4"/>
      <c r="E986" s="4">
        <v>0</v>
      </c>
      <c r="F986" s="4">
        <v>985</v>
      </c>
      <c r="G986" s="4"/>
      <c r="H986" s="4"/>
      <c r="I986" s="4">
        <v>985</v>
      </c>
      <c r="J986" s="4"/>
      <c r="K986" s="4">
        <v>0</v>
      </c>
      <c r="L986" s="4">
        <v>985</v>
      </c>
      <c r="M986" s="4"/>
      <c r="O986" s="4">
        <v>985</v>
      </c>
      <c r="Q986" s="3">
        <v>0</v>
      </c>
      <c r="R986" s="3">
        <v>985</v>
      </c>
      <c r="T986"/>
      <c r="U986" s="127">
        <v>985</v>
      </c>
      <c r="V986"/>
      <c r="W986"/>
      <c r="X986"/>
      <c r="Y986"/>
      <c r="AB986" s="127">
        <v>985</v>
      </c>
    </row>
    <row r="987" spans="1:28" ht="14.4" x14ac:dyDescent="0.3">
      <c r="A987" s="4"/>
      <c r="B987" s="4"/>
      <c r="C987" s="4">
        <v>986</v>
      </c>
      <c r="D987" s="4"/>
      <c r="E987" s="4">
        <v>0</v>
      </c>
      <c r="F987" s="4">
        <v>986</v>
      </c>
      <c r="G987" s="4"/>
      <c r="H987" s="4"/>
      <c r="I987" s="4">
        <v>986</v>
      </c>
      <c r="J987" s="4"/>
      <c r="K987" s="4">
        <v>0</v>
      </c>
      <c r="L987" s="4">
        <v>986</v>
      </c>
      <c r="M987" s="4"/>
      <c r="O987" s="4">
        <v>986</v>
      </c>
      <c r="Q987" s="3">
        <v>0</v>
      </c>
      <c r="R987" s="3">
        <v>986</v>
      </c>
      <c r="T987"/>
      <c r="U987" s="127">
        <v>986</v>
      </c>
      <c r="V987"/>
      <c r="W987"/>
      <c r="X987"/>
      <c r="Y987"/>
      <c r="AB987" s="127">
        <v>986</v>
      </c>
    </row>
    <row r="988" spans="1:28" ht="14.4" x14ac:dyDescent="0.3">
      <c r="A988" s="4"/>
      <c r="B988" s="4"/>
      <c r="C988" s="4">
        <v>987</v>
      </c>
      <c r="D988" s="4"/>
      <c r="E988" s="4">
        <v>0</v>
      </c>
      <c r="F988" s="4">
        <v>987</v>
      </c>
      <c r="G988" s="4"/>
      <c r="H988" s="4"/>
      <c r="I988" s="4">
        <v>987</v>
      </c>
      <c r="J988" s="4"/>
      <c r="K988" s="4">
        <v>0</v>
      </c>
      <c r="L988" s="4">
        <v>987</v>
      </c>
      <c r="M988" s="4"/>
      <c r="O988" s="4">
        <v>987</v>
      </c>
      <c r="Q988" s="3">
        <v>0</v>
      </c>
      <c r="R988" s="3">
        <v>987</v>
      </c>
      <c r="T988"/>
      <c r="U988" s="127">
        <v>987</v>
      </c>
      <c r="V988"/>
      <c r="W988"/>
      <c r="X988"/>
      <c r="Y988"/>
      <c r="AB988" s="127">
        <v>987</v>
      </c>
    </row>
    <row r="989" spans="1:28" ht="14.4" x14ac:dyDescent="0.3">
      <c r="A989" s="4"/>
      <c r="B989" s="4"/>
      <c r="C989" s="4">
        <v>988</v>
      </c>
      <c r="D989" s="4"/>
      <c r="E989" s="4">
        <v>0</v>
      </c>
      <c r="F989" s="4">
        <v>988</v>
      </c>
      <c r="G989" s="4"/>
      <c r="H989" s="4"/>
      <c r="I989" s="4">
        <v>988</v>
      </c>
      <c r="J989" s="4"/>
      <c r="K989" s="4">
        <v>0</v>
      </c>
      <c r="L989" s="4">
        <v>988</v>
      </c>
      <c r="M989" s="4"/>
      <c r="O989" s="4">
        <v>988</v>
      </c>
      <c r="Q989" s="3">
        <v>0</v>
      </c>
      <c r="R989" s="3">
        <v>988</v>
      </c>
      <c r="T989"/>
      <c r="U989" s="127">
        <v>988</v>
      </c>
      <c r="V989"/>
      <c r="W989"/>
      <c r="X989"/>
      <c r="Y989"/>
      <c r="AB989" s="127">
        <v>988</v>
      </c>
    </row>
    <row r="990" spans="1:28" ht="14.4" x14ac:dyDescent="0.3">
      <c r="A990" s="4"/>
      <c r="B990" s="4"/>
      <c r="C990" s="4">
        <v>989</v>
      </c>
      <c r="D990" s="4"/>
      <c r="E990" s="4">
        <v>0</v>
      </c>
      <c r="F990" s="4">
        <v>989</v>
      </c>
      <c r="G990" s="4"/>
      <c r="H990" s="4"/>
      <c r="I990" s="4">
        <v>989</v>
      </c>
      <c r="J990" s="4"/>
      <c r="K990" s="4">
        <v>0</v>
      </c>
      <c r="L990" s="4">
        <v>989</v>
      </c>
      <c r="M990" s="4"/>
      <c r="O990" s="4">
        <v>989</v>
      </c>
      <c r="Q990" s="3">
        <v>0</v>
      </c>
      <c r="R990" s="3">
        <v>989</v>
      </c>
      <c r="T990"/>
      <c r="U990" s="127">
        <v>989</v>
      </c>
      <c r="V990"/>
      <c r="W990"/>
      <c r="X990"/>
      <c r="Y990"/>
      <c r="AB990" s="127">
        <v>989</v>
      </c>
    </row>
    <row r="991" spans="1:28" ht="14.4" x14ac:dyDescent="0.3">
      <c r="A991" s="4"/>
      <c r="B991" s="4"/>
      <c r="C991" s="4">
        <v>990</v>
      </c>
      <c r="D991" s="4"/>
      <c r="E991" s="4">
        <v>0</v>
      </c>
      <c r="F991" s="4">
        <v>990</v>
      </c>
      <c r="G991" s="4"/>
      <c r="H991" s="4"/>
      <c r="I991" s="4">
        <v>990</v>
      </c>
      <c r="J991" s="4"/>
      <c r="K991" s="4">
        <v>0</v>
      </c>
      <c r="L991" s="4">
        <v>990</v>
      </c>
      <c r="M991" s="4"/>
      <c r="O991" s="4">
        <v>990</v>
      </c>
      <c r="Q991" s="3">
        <v>0</v>
      </c>
      <c r="R991" s="3">
        <v>990</v>
      </c>
      <c r="T991"/>
      <c r="U991" s="127">
        <v>990</v>
      </c>
      <c r="V991"/>
      <c r="W991"/>
      <c r="X991"/>
      <c r="Y991"/>
      <c r="AB991" s="127">
        <v>990</v>
      </c>
    </row>
    <row r="992" spans="1:28" ht="14.4" x14ac:dyDescent="0.3">
      <c r="A992" s="4"/>
      <c r="B992" s="4"/>
      <c r="C992" s="4">
        <v>991</v>
      </c>
      <c r="D992" s="4"/>
      <c r="E992" s="4">
        <v>0</v>
      </c>
      <c r="F992" s="4">
        <v>991</v>
      </c>
      <c r="G992" s="4"/>
      <c r="H992" s="4"/>
      <c r="I992" s="4">
        <v>991</v>
      </c>
      <c r="J992" s="4"/>
      <c r="K992" s="4">
        <v>0</v>
      </c>
      <c r="L992" s="4">
        <v>991</v>
      </c>
      <c r="M992" s="4"/>
      <c r="O992" s="4">
        <v>991</v>
      </c>
      <c r="Q992" s="3">
        <v>0</v>
      </c>
      <c r="R992" s="3">
        <v>991</v>
      </c>
      <c r="T992"/>
      <c r="U992" s="127">
        <v>991</v>
      </c>
      <c r="V992"/>
      <c r="W992"/>
      <c r="X992"/>
      <c r="Y992"/>
      <c r="AB992" s="127">
        <v>991</v>
      </c>
    </row>
    <row r="993" spans="1:28" ht="14.4" x14ac:dyDescent="0.3">
      <c r="A993" s="4"/>
      <c r="B993" s="4"/>
      <c r="C993" s="4">
        <v>992</v>
      </c>
      <c r="D993" s="4"/>
      <c r="E993" s="4">
        <v>0</v>
      </c>
      <c r="F993" s="4">
        <v>992</v>
      </c>
      <c r="G993" s="4"/>
      <c r="H993" s="4"/>
      <c r="I993" s="4">
        <v>992</v>
      </c>
      <c r="J993" s="4"/>
      <c r="K993" s="4">
        <v>0</v>
      </c>
      <c r="L993" s="4">
        <v>992</v>
      </c>
      <c r="M993" s="4"/>
      <c r="O993" s="4">
        <v>992</v>
      </c>
      <c r="Q993" s="3">
        <v>0</v>
      </c>
      <c r="R993" s="3">
        <v>992</v>
      </c>
      <c r="T993"/>
      <c r="U993" s="127">
        <v>992</v>
      </c>
      <c r="V993"/>
      <c r="W993"/>
      <c r="X993"/>
      <c r="Y993"/>
      <c r="AB993" s="127">
        <v>992</v>
      </c>
    </row>
    <row r="994" spans="1:28" ht="14.4" x14ac:dyDescent="0.3">
      <c r="A994" s="4"/>
      <c r="B994" s="4"/>
      <c r="C994" s="4">
        <v>993</v>
      </c>
      <c r="D994" s="4"/>
      <c r="E994" s="4">
        <v>0</v>
      </c>
      <c r="F994" s="4">
        <v>993</v>
      </c>
      <c r="G994" s="4"/>
      <c r="H994" s="4"/>
      <c r="I994" s="4">
        <v>993</v>
      </c>
      <c r="J994" s="4"/>
      <c r="K994" s="4">
        <v>0</v>
      </c>
      <c r="L994" s="4">
        <v>993</v>
      </c>
      <c r="M994" s="4"/>
      <c r="O994" s="4">
        <v>993</v>
      </c>
      <c r="Q994" s="3">
        <v>0</v>
      </c>
      <c r="R994" s="3">
        <v>993</v>
      </c>
      <c r="T994"/>
      <c r="U994" s="127">
        <v>993</v>
      </c>
      <c r="V994"/>
      <c r="W994"/>
      <c r="X994"/>
      <c r="Y994"/>
      <c r="AB994" s="127">
        <v>993</v>
      </c>
    </row>
    <row r="995" spans="1:28" ht="14.4" x14ac:dyDescent="0.3">
      <c r="A995" s="4"/>
      <c r="B995" s="4"/>
      <c r="C995" s="4">
        <v>994</v>
      </c>
      <c r="D995" s="4"/>
      <c r="E995" s="4">
        <v>0</v>
      </c>
      <c r="F995" s="4">
        <v>994</v>
      </c>
      <c r="G995" s="4"/>
      <c r="H995" s="4"/>
      <c r="I995" s="4">
        <v>994</v>
      </c>
      <c r="J995" s="4"/>
      <c r="K995" s="4">
        <v>0</v>
      </c>
      <c r="L995" s="4">
        <v>994</v>
      </c>
      <c r="M995" s="4"/>
      <c r="O995" s="4">
        <v>994</v>
      </c>
      <c r="Q995" s="3">
        <v>0</v>
      </c>
      <c r="R995" s="3">
        <v>994</v>
      </c>
      <c r="T995"/>
      <c r="U995" s="127">
        <v>994</v>
      </c>
      <c r="V995"/>
      <c r="W995"/>
      <c r="X995"/>
      <c r="Y995"/>
      <c r="AB995" s="127">
        <v>994</v>
      </c>
    </row>
    <row r="996" spans="1:28" ht="14.4" x14ac:dyDescent="0.3">
      <c r="A996" s="4"/>
      <c r="B996" s="4"/>
      <c r="C996" s="4">
        <v>995</v>
      </c>
      <c r="D996" s="4"/>
      <c r="E996" s="4">
        <v>0</v>
      </c>
      <c r="F996" s="4">
        <v>995</v>
      </c>
      <c r="G996" s="4"/>
      <c r="H996" s="4"/>
      <c r="I996" s="4">
        <v>995</v>
      </c>
      <c r="J996" s="4"/>
      <c r="K996" s="4">
        <v>0</v>
      </c>
      <c r="L996" s="4">
        <v>995</v>
      </c>
      <c r="M996" s="4"/>
      <c r="O996" s="4">
        <v>995</v>
      </c>
      <c r="Q996" s="3">
        <v>0</v>
      </c>
      <c r="R996" s="3">
        <v>995</v>
      </c>
      <c r="T996"/>
      <c r="U996" s="127">
        <v>995</v>
      </c>
      <c r="V996"/>
      <c r="W996"/>
      <c r="X996"/>
      <c r="Y996"/>
      <c r="AB996" s="127">
        <v>995</v>
      </c>
    </row>
    <row r="997" spans="1:28" ht="14.4" x14ac:dyDescent="0.3">
      <c r="A997" s="4"/>
      <c r="B997" s="4"/>
      <c r="C997" s="4">
        <v>996</v>
      </c>
      <c r="D997" s="4"/>
      <c r="E997" s="4">
        <v>0</v>
      </c>
      <c r="F997" s="4">
        <v>996</v>
      </c>
      <c r="G997" s="4"/>
      <c r="H997" s="4"/>
      <c r="I997" s="4">
        <v>996</v>
      </c>
      <c r="J997" s="4"/>
      <c r="K997" s="4">
        <v>0</v>
      </c>
      <c r="L997" s="4">
        <v>996</v>
      </c>
      <c r="M997" s="4"/>
      <c r="O997" s="4">
        <v>996</v>
      </c>
      <c r="Q997" s="3">
        <v>0</v>
      </c>
      <c r="R997" s="3">
        <v>996</v>
      </c>
      <c r="T997"/>
      <c r="U997" s="127">
        <v>996</v>
      </c>
      <c r="V997"/>
      <c r="W997"/>
      <c r="X997"/>
      <c r="Y997"/>
      <c r="AB997" s="127">
        <v>996</v>
      </c>
    </row>
    <row r="998" spans="1:28" ht="14.4" x14ac:dyDescent="0.3">
      <c r="A998" s="4"/>
      <c r="B998" s="4"/>
      <c r="C998" s="4">
        <v>997</v>
      </c>
      <c r="D998" s="4"/>
      <c r="E998" s="4">
        <v>0</v>
      </c>
      <c r="F998" s="4">
        <v>997</v>
      </c>
      <c r="G998" s="4"/>
      <c r="H998" s="4"/>
      <c r="I998" s="4">
        <v>997</v>
      </c>
      <c r="J998" s="4"/>
      <c r="K998" s="4">
        <v>0</v>
      </c>
      <c r="L998" s="4">
        <v>997</v>
      </c>
      <c r="M998" s="4"/>
      <c r="O998" s="4">
        <v>997</v>
      </c>
      <c r="Q998" s="3">
        <v>0</v>
      </c>
      <c r="R998" s="3">
        <v>997</v>
      </c>
      <c r="T998"/>
      <c r="U998" s="127">
        <v>997</v>
      </c>
      <c r="V998"/>
      <c r="W998"/>
      <c r="X998"/>
      <c r="Y998"/>
      <c r="AB998" s="127">
        <v>997</v>
      </c>
    </row>
    <row r="999" spans="1:28" ht="14.4" x14ac:dyDescent="0.3">
      <c r="A999" s="4"/>
      <c r="B999" s="4"/>
      <c r="C999" s="4">
        <v>998</v>
      </c>
      <c r="D999" s="4"/>
      <c r="E999" s="4">
        <v>0</v>
      </c>
      <c r="F999" s="4">
        <v>998</v>
      </c>
      <c r="G999" s="4"/>
      <c r="H999" s="4"/>
      <c r="I999" s="4">
        <v>998</v>
      </c>
      <c r="J999" s="4"/>
      <c r="K999" s="4">
        <v>0</v>
      </c>
      <c r="L999" s="4">
        <v>998</v>
      </c>
      <c r="M999" s="4"/>
      <c r="O999" s="4">
        <v>998</v>
      </c>
      <c r="Q999" s="3">
        <v>0</v>
      </c>
      <c r="R999" s="3">
        <v>998</v>
      </c>
      <c r="T999"/>
      <c r="U999" s="127">
        <v>998</v>
      </c>
      <c r="V999"/>
      <c r="W999"/>
      <c r="X999"/>
      <c r="Y999"/>
      <c r="AB999" s="127">
        <v>998</v>
      </c>
    </row>
    <row r="1000" spans="1:28" ht="14.4" x14ac:dyDescent="0.3">
      <c r="A1000" s="4"/>
      <c r="B1000" s="4"/>
      <c r="C1000" s="4">
        <v>999</v>
      </c>
      <c r="D1000" s="4"/>
      <c r="E1000" s="4">
        <v>0</v>
      </c>
      <c r="F1000" s="4">
        <v>999</v>
      </c>
      <c r="G1000" s="4"/>
      <c r="H1000" s="4"/>
      <c r="I1000" s="4">
        <v>999</v>
      </c>
      <c r="J1000" s="4"/>
      <c r="K1000" s="4">
        <v>0</v>
      </c>
      <c r="L1000" s="4">
        <v>999</v>
      </c>
      <c r="M1000" s="4"/>
      <c r="O1000" s="4">
        <v>999</v>
      </c>
      <c r="Q1000" s="3">
        <v>0</v>
      </c>
      <c r="R1000" s="3">
        <v>999</v>
      </c>
      <c r="T1000"/>
      <c r="U1000" s="127">
        <v>999</v>
      </c>
      <c r="V1000"/>
      <c r="W1000"/>
      <c r="X1000"/>
      <c r="Y1000"/>
      <c r="AB1000" s="127">
        <v>999</v>
      </c>
    </row>
    <row r="1001" spans="1:28" ht="14.4" x14ac:dyDescent="0.3">
      <c r="A1001" s="4"/>
      <c r="B1001" s="4"/>
      <c r="C1001" s="4">
        <v>1000</v>
      </c>
      <c r="D1001" s="4"/>
      <c r="E1001" s="4"/>
      <c r="F1001" s="4"/>
      <c r="G1001" s="4"/>
      <c r="H1001" s="4"/>
      <c r="I1001" s="4">
        <v>1000</v>
      </c>
      <c r="J1001" s="4"/>
      <c r="K1001" s="4"/>
      <c r="L1001" s="4"/>
      <c r="M1001" s="4"/>
      <c r="O1001" s="4">
        <v>1000</v>
      </c>
      <c r="T1001"/>
      <c r="U1001" s="127">
        <v>1000</v>
      </c>
      <c r="V1001"/>
      <c r="W1001"/>
      <c r="X1001"/>
      <c r="Y1001"/>
      <c r="AB1001" s="127">
        <v>1000</v>
      </c>
    </row>
    <row r="1002" spans="1:28" ht="14.4" x14ac:dyDescent="0.3">
      <c r="A1002" s="4"/>
      <c r="B1002" s="4"/>
      <c r="C1002" s="4">
        <v>1001</v>
      </c>
      <c r="D1002" s="4"/>
      <c r="E1002" s="4"/>
      <c r="F1002" s="4"/>
      <c r="G1002" s="4"/>
      <c r="H1002" s="4"/>
      <c r="I1002" s="4">
        <v>1001</v>
      </c>
      <c r="J1002" s="4"/>
      <c r="K1002" s="4"/>
      <c r="L1002" s="4"/>
      <c r="M1002" s="4"/>
      <c r="O1002" s="4">
        <v>1001</v>
      </c>
      <c r="T1002"/>
      <c r="U1002" s="127">
        <v>1001</v>
      </c>
      <c r="V1002"/>
      <c r="W1002"/>
      <c r="X1002"/>
      <c r="Y1002"/>
      <c r="AB1002" s="127">
        <v>1001</v>
      </c>
    </row>
    <row r="1003" spans="1:28" ht="14.4" x14ac:dyDescent="0.3">
      <c r="T1003"/>
      <c r="U1003" s="127">
        <v>1002</v>
      </c>
      <c r="V1003"/>
      <c r="W1003"/>
      <c r="X1003"/>
      <c r="Y1003"/>
      <c r="AB1003" s="127">
        <v>1002</v>
      </c>
    </row>
    <row r="1004" spans="1:28" ht="14.4" x14ac:dyDescent="0.3">
      <c r="T1004"/>
      <c r="U1004" s="127">
        <v>1003</v>
      </c>
      <c r="V1004"/>
      <c r="W1004"/>
      <c r="X1004"/>
      <c r="Y1004"/>
      <c r="AB1004" s="127">
        <v>1003</v>
      </c>
    </row>
    <row r="1005" spans="1:28" ht="14.4" x14ac:dyDescent="0.3">
      <c r="T1005"/>
      <c r="U1005" s="127">
        <v>1004</v>
      </c>
      <c r="V1005"/>
      <c r="W1005"/>
      <c r="X1005"/>
      <c r="Y1005"/>
      <c r="AB1005" s="127">
        <v>1004</v>
      </c>
    </row>
    <row r="1006" spans="1:28" ht="14.4" x14ac:dyDescent="0.3">
      <c r="T1006"/>
      <c r="U1006" s="127">
        <v>1005</v>
      </c>
      <c r="V1006"/>
      <c r="W1006"/>
      <c r="X1006"/>
      <c r="Y1006"/>
      <c r="AB1006" s="127">
        <v>1005</v>
      </c>
    </row>
    <row r="1007" spans="1:28" ht="14.4" x14ac:dyDescent="0.3">
      <c r="T1007"/>
      <c r="U1007" s="127">
        <v>1006</v>
      </c>
      <c r="V1007"/>
      <c r="W1007"/>
      <c r="X1007"/>
      <c r="Y1007"/>
      <c r="AB1007" s="127">
        <v>1006</v>
      </c>
    </row>
    <row r="1008" spans="1:28" ht="14.4" x14ac:dyDescent="0.3">
      <c r="T1008"/>
      <c r="U1008" s="127">
        <v>1007</v>
      </c>
      <c r="V1008"/>
      <c r="W1008"/>
      <c r="X1008"/>
      <c r="Y1008"/>
      <c r="AB1008" s="127">
        <v>1007</v>
      </c>
    </row>
    <row r="1009" spans="20:28" ht="14.4" x14ac:dyDescent="0.3">
      <c r="T1009"/>
      <c r="U1009" s="127">
        <v>1008</v>
      </c>
      <c r="V1009"/>
      <c r="W1009"/>
      <c r="X1009"/>
      <c r="Y1009"/>
      <c r="AB1009" s="127">
        <v>1008</v>
      </c>
    </row>
    <row r="1010" spans="20:28" ht="14.4" x14ac:dyDescent="0.3">
      <c r="T1010"/>
      <c r="U1010" s="127">
        <v>1009</v>
      </c>
      <c r="V1010"/>
      <c r="W1010"/>
      <c r="X1010"/>
      <c r="Y1010"/>
      <c r="AB1010" s="127">
        <v>1009</v>
      </c>
    </row>
    <row r="1011" spans="20:28" ht="14.4" x14ac:dyDescent="0.3">
      <c r="T1011"/>
      <c r="U1011" s="127">
        <v>1010</v>
      </c>
      <c r="V1011"/>
      <c r="W1011"/>
      <c r="X1011"/>
      <c r="Y1011"/>
      <c r="AB1011" s="127">
        <v>1010</v>
      </c>
    </row>
    <row r="1012" spans="20:28" ht="14.4" x14ac:dyDescent="0.3">
      <c r="T1012"/>
      <c r="U1012" s="127">
        <v>1011</v>
      </c>
      <c r="V1012"/>
      <c r="W1012"/>
      <c r="X1012"/>
      <c r="Y1012"/>
      <c r="AB1012" s="127">
        <v>1011</v>
      </c>
    </row>
    <row r="1013" spans="20:28" ht="14.4" x14ac:dyDescent="0.3">
      <c r="T1013"/>
      <c r="U1013" s="127">
        <v>1012</v>
      </c>
      <c r="V1013"/>
      <c r="W1013"/>
      <c r="X1013"/>
      <c r="Y1013"/>
      <c r="AB1013" s="127">
        <v>1012</v>
      </c>
    </row>
    <row r="1014" spans="20:28" ht="14.4" x14ac:dyDescent="0.3">
      <c r="T1014"/>
      <c r="U1014" s="127">
        <v>1013</v>
      </c>
      <c r="V1014"/>
      <c r="W1014"/>
      <c r="X1014"/>
      <c r="Y1014"/>
      <c r="AB1014" s="127">
        <v>1013</v>
      </c>
    </row>
    <row r="1015" spans="20:28" ht="14.4" x14ac:dyDescent="0.3">
      <c r="T1015"/>
      <c r="U1015" s="127">
        <v>1014</v>
      </c>
      <c r="V1015"/>
      <c r="W1015"/>
      <c r="X1015"/>
      <c r="Y1015"/>
      <c r="AB1015" s="127">
        <v>1014</v>
      </c>
    </row>
    <row r="1016" spans="20:28" ht="14.4" x14ac:dyDescent="0.3">
      <c r="T1016"/>
      <c r="U1016" s="127">
        <v>1015</v>
      </c>
      <c r="V1016"/>
      <c r="W1016"/>
      <c r="X1016"/>
      <c r="Y1016"/>
      <c r="AB1016" s="127">
        <v>1015</v>
      </c>
    </row>
    <row r="1017" spans="20:28" ht="14.4" x14ac:dyDescent="0.3">
      <c r="T1017"/>
      <c r="U1017" s="127">
        <v>1016</v>
      </c>
      <c r="V1017"/>
      <c r="W1017"/>
      <c r="X1017"/>
      <c r="Y1017"/>
      <c r="AB1017" s="127">
        <v>1016</v>
      </c>
    </row>
    <row r="1018" spans="20:28" ht="14.4" x14ac:dyDescent="0.3">
      <c r="T1018"/>
      <c r="U1018" s="127">
        <v>1017</v>
      </c>
      <c r="V1018"/>
      <c r="W1018"/>
      <c r="X1018"/>
      <c r="Y1018"/>
      <c r="AB1018" s="127">
        <v>1017</v>
      </c>
    </row>
    <row r="1019" spans="20:28" ht="14.4" x14ac:dyDescent="0.3">
      <c r="T1019"/>
      <c r="U1019" s="127">
        <v>1018</v>
      </c>
      <c r="V1019"/>
      <c r="W1019"/>
      <c r="X1019"/>
      <c r="Y1019"/>
      <c r="AB1019" s="127">
        <v>1018</v>
      </c>
    </row>
    <row r="1020" spans="20:28" ht="14.4" x14ac:dyDescent="0.3">
      <c r="T1020"/>
      <c r="U1020" s="127">
        <v>1019</v>
      </c>
      <c r="V1020"/>
      <c r="W1020"/>
      <c r="X1020"/>
      <c r="Y1020"/>
      <c r="AB1020" s="127">
        <v>1019</v>
      </c>
    </row>
    <row r="1021" spans="20:28" ht="14.4" x14ac:dyDescent="0.3">
      <c r="T1021"/>
      <c r="U1021" s="127">
        <v>1020</v>
      </c>
      <c r="V1021"/>
      <c r="W1021"/>
      <c r="X1021"/>
      <c r="Y1021"/>
      <c r="AB1021" s="127">
        <v>1020</v>
      </c>
    </row>
    <row r="1022" spans="20:28" ht="14.4" x14ac:dyDescent="0.3">
      <c r="T1022"/>
      <c r="U1022" s="127">
        <v>1021</v>
      </c>
      <c r="V1022"/>
      <c r="W1022"/>
      <c r="X1022"/>
      <c r="Y1022"/>
      <c r="AB1022" s="127">
        <v>1021</v>
      </c>
    </row>
    <row r="1023" spans="20:28" ht="14.4" x14ac:dyDescent="0.3">
      <c r="T1023"/>
      <c r="U1023" s="127">
        <v>1022</v>
      </c>
      <c r="V1023"/>
      <c r="W1023"/>
      <c r="X1023"/>
      <c r="Y1023"/>
      <c r="AB1023" s="127">
        <v>1022</v>
      </c>
    </row>
    <row r="1024" spans="20:28" ht="14.4" x14ac:dyDescent="0.3">
      <c r="T1024"/>
      <c r="U1024" s="127">
        <v>1023</v>
      </c>
      <c r="V1024"/>
      <c r="W1024"/>
      <c r="X1024"/>
      <c r="Y1024"/>
      <c r="AB1024" s="127">
        <v>1023</v>
      </c>
    </row>
    <row r="1025" spans="20:28" ht="14.4" x14ac:dyDescent="0.3">
      <c r="T1025"/>
      <c r="U1025" s="127">
        <v>1024</v>
      </c>
      <c r="V1025"/>
      <c r="W1025"/>
      <c r="X1025"/>
      <c r="Y1025"/>
      <c r="AB1025" s="127">
        <v>1024</v>
      </c>
    </row>
    <row r="1026" spans="20:28" ht="14.4" x14ac:dyDescent="0.3">
      <c r="T1026"/>
      <c r="U1026" s="127">
        <v>1025</v>
      </c>
      <c r="V1026"/>
      <c r="W1026"/>
      <c r="X1026"/>
      <c r="Y1026"/>
      <c r="AB1026" s="127">
        <v>1025</v>
      </c>
    </row>
    <row r="1027" spans="20:28" ht="14.4" x14ac:dyDescent="0.3">
      <c r="T1027"/>
      <c r="U1027" s="127">
        <v>1026</v>
      </c>
      <c r="V1027"/>
      <c r="W1027"/>
      <c r="X1027"/>
      <c r="Y1027"/>
      <c r="AB1027" s="127">
        <v>1026</v>
      </c>
    </row>
    <row r="1028" spans="20:28" ht="14.4" x14ac:dyDescent="0.3">
      <c r="T1028"/>
      <c r="U1028" s="127">
        <v>1027</v>
      </c>
      <c r="V1028"/>
      <c r="W1028"/>
      <c r="X1028"/>
      <c r="Y1028"/>
      <c r="AB1028" s="127">
        <v>1027</v>
      </c>
    </row>
    <row r="1029" spans="20:28" ht="14.4" x14ac:dyDescent="0.3">
      <c r="T1029"/>
      <c r="U1029" s="127">
        <v>1028</v>
      </c>
      <c r="V1029"/>
      <c r="W1029"/>
      <c r="X1029"/>
      <c r="Y1029"/>
      <c r="AB1029" s="127">
        <v>1028</v>
      </c>
    </row>
    <row r="1030" spans="20:28" ht="14.4" x14ac:dyDescent="0.3">
      <c r="T1030"/>
      <c r="U1030" s="127">
        <v>1029</v>
      </c>
      <c r="V1030"/>
      <c r="W1030"/>
      <c r="X1030"/>
      <c r="Y1030"/>
      <c r="AB1030" s="127">
        <v>1029</v>
      </c>
    </row>
    <row r="1031" spans="20:28" ht="14.4" x14ac:dyDescent="0.3">
      <c r="T1031"/>
      <c r="U1031" s="127">
        <v>1030</v>
      </c>
      <c r="V1031"/>
      <c r="W1031"/>
      <c r="X1031"/>
      <c r="Y1031"/>
      <c r="AB1031" s="127">
        <v>1030</v>
      </c>
    </row>
    <row r="1032" spans="20:28" ht="14.4" x14ac:dyDescent="0.3">
      <c r="T1032"/>
      <c r="U1032" s="127">
        <v>1031</v>
      </c>
      <c r="V1032"/>
      <c r="W1032"/>
      <c r="X1032"/>
      <c r="Y1032"/>
      <c r="AB1032" s="127">
        <v>1031</v>
      </c>
    </row>
    <row r="1033" spans="20:28" ht="14.4" x14ac:dyDescent="0.3">
      <c r="T1033"/>
      <c r="U1033" s="127">
        <v>1032</v>
      </c>
      <c r="V1033"/>
      <c r="W1033"/>
      <c r="X1033"/>
      <c r="Y1033"/>
      <c r="AB1033" s="127">
        <v>1032</v>
      </c>
    </row>
    <row r="1034" spans="20:28" ht="14.4" x14ac:dyDescent="0.3">
      <c r="T1034"/>
      <c r="U1034" s="127">
        <v>1033</v>
      </c>
      <c r="V1034"/>
      <c r="W1034"/>
      <c r="X1034"/>
      <c r="Y1034"/>
      <c r="AB1034" s="127">
        <v>1033</v>
      </c>
    </row>
    <row r="1035" spans="20:28" ht="14.4" x14ac:dyDescent="0.3">
      <c r="T1035"/>
      <c r="U1035" s="127">
        <v>1034</v>
      </c>
      <c r="V1035"/>
      <c r="W1035"/>
      <c r="X1035"/>
      <c r="Y1035"/>
      <c r="AB1035" s="127">
        <v>1034</v>
      </c>
    </row>
    <row r="1036" spans="20:28" ht="14.4" x14ac:dyDescent="0.3">
      <c r="T1036"/>
      <c r="U1036" s="127">
        <v>1035</v>
      </c>
      <c r="V1036"/>
      <c r="W1036"/>
      <c r="X1036"/>
      <c r="Y1036"/>
      <c r="AB1036" s="127">
        <v>1035</v>
      </c>
    </row>
    <row r="1037" spans="20:28" ht="14.4" x14ac:dyDescent="0.3">
      <c r="T1037"/>
      <c r="U1037" s="127">
        <v>1036</v>
      </c>
      <c r="V1037"/>
      <c r="W1037"/>
      <c r="X1037"/>
      <c r="Y1037"/>
      <c r="AB1037" s="127">
        <v>1036</v>
      </c>
    </row>
    <row r="1038" spans="20:28" ht="14.4" x14ac:dyDescent="0.3">
      <c r="T1038"/>
      <c r="U1038" s="127">
        <v>1037</v>
      </c>
      <c r="V1038"/>
      <c r="W1038"/>
      <c r="X1038"/>
      <c r="Y1038"/>
      <c r="AB1038" s="127">
        <v>1037</v>
      </c>
    </row>
    <row r="1039" spans="20:28" ht="14.4" x14ac:dyDescent="0.3">
      <c r="T1039"/>
      <c r="U1039" s="127">
        <v>1038</v>
      </c>
      <c r="V1039"/>
      <c r="W1039"/>
      <c r="X1039"/>
      <c r="Y1039"/>
      <c r="AB1039" s="127">
        <v>1038</v>
      </c>
    </row>
    <row r="1040" spans="20:28" ht="14.4" x14ac:dyDescent="0.3">
      <c r="T1040"/>
      <c r="U1040" s="127">
        <v>1039</v>
      </c>
      <c r="V1040"/>
      <c r="W1040"/>
      <c r="X1040"/>
      <c r="Y1040"/>
      <c r="AB1040" s="127">
        <v>1039</v>
      </c>
    </row>
    <row r="1041" spans="20:28" ht="14.4" x14ac:dyDescent="0.3">
      <c r="T1041"/>
      <c r="U1041" s="127">
        <v>1040</v>
      </c>
      <c r="V1041"/>
      <c r="W1041"/>
      <c r="X1041"/>
      <c r="Y1041"/>
      <c r="AB1041" s="127">
        <v>1040</v>
      </c>
    </row>
    <row r="1042" spans="20:28" ht="14.4" x14ac:dyDescent="0.3">
      <c r="T1042"/>
      <c r="U1042" s="127">
        <v>1041</v>
      </c>
      <c r="V1042"/>
      <c r="W1042"/>
      <c r="X1042"/>
      <c r="Y1042"/>
      <c r="AB1042" s="127">
        <v>1041</v>
      </c>
    </row>
    <row r="1043" spans="20:28" ht="14.4" x14ac:dyDescent="0.3">
      <c r="T1043"/>
      <c r="U1043" s="127">
        <v>1042</v>
      </c>
      <c r="V1043"/>
      <c r="W1043"/>
      <c r="X1043"/>
      <c r="Y1043"/>
      <c r="AB1043" s="127">
        <v>1042</v>
      </c>
    </row>
    <row r="1044" spans="20:28" ht="14.4" x14ac:dyDescent="0.3">
      <c r="T1044"/>
      <c r="U1044" s="127">
        <v>1043</v>
      </c>
      <c r="V1044"/>
      <c r="W1044"/>
      <c r="X1044"/>
      <c r="Y1044"/>
      <c r="AB1044" s="127">
        <v>1043</v>
      </c>
    </row>
    <row r="1045" spans="20:28" ht="14.4" x14ac:dyDescent="0.3">
      <c r="T1045"/>
      <c r="U1045" s="127">
        <v>1044</v>
      </c>
      <c r="V1045"/>
      <c r="W1045"/>
      <c r="X1045"/>
      <c r="Y1045"/>
      <c r="AB1045" s="127">
        <v>1044</v>
      </c>
    </row>
    <row r="1046" spans="20:28" ht="14.4" x14ac:dyDescent="0.3">
      <c r="T1046"/>
      <c r="U1046" s="127">
        <v>1045</v>
      </c>
      <c r="V1046"/>
      <c r="W1046"/>
      <c r="X1046"/>
      <c r="Y1046"/>
      <c r="AB1046" s="127">
        <v>1045</v>
      </c>
    </row>
    <row r="1047" spans="20:28" ht="14.4" x14ac:dyDescent="0.3">
      <c r="T1047"/>
      <c r="U1047" s="127">
        <v>1046</v>
      </c>
      <c r="V1047"/>
      <c r="W1047"/>
      <c r="X1047"/>
      <c r="Y1047"/>
      <c r="AB1047" s="127">
        <v>1046</v>
      </c>
    </row>
    <row r="1048" spans="20:28" ht="14.4" x14ac:dyDescent="0.3">
      <c r="T1048"/>
      <c r="U1048" s="127">
        <v>1047</v>
      </c>
      <c r="V1048"/>
      <c r="W1048"/>
      <c r="X1048"/>
      <c r="Y1048"/>
      <c r="AB1048" s="127">
        <v>1047</v>
      </c>
    </row>
    <row r="1049" spans="20:28" ht="14.4" x14ac:dyDescent="0.3">
      <c r="T1049"/>
      <c r="U1049" s="127">
        <v>1048</v>
      </c>
      <c r="V1049"/>
      <c r="W1049"/>
      <c r="X1049"/>
      <c r="Y1049"/>
      <c r="AB1049" s="127">
        <v>1048</v>
      </c>
    </row>
    <row r="1050" spans="20:28" ht="14.4" x14ac:dyDescent="0.3">
      <c r="T1050"/>
      <c r="U1050" s="127">
        <v>1049</v>
      </c>
      <c r="V1050"/>
      <c r="W1050"/>
      <c r="X1050"/>
      <c r="Y1050"/>
      <c r="AB1050" s="127">
        <v>1049</v>
      </c>
    </row>
    <row r="1051" spans="20:28" ht="14.4" x14ac:dyDescent="0.3">
      <c r="T1051"/>
      <c r="U1051" s="127">
        <v>1050</v>
      </c>
      <c r="V1051"/>
      <c r="W1051"/>
      <c r="X1051"/>
      <c r="Y1051"/>
      <c r="AB1051" s="127">
        <v>1050</v>
      </c>
    </row>
    <row r="1052" spans="20:28" ht="14.4" x14ac:dyDescent="0.3">
      <c r="T1052"/>
      <c r="U1052" s="127">
        <v>1051</v>
      </c>
      <c r="V1052"/>
      <c r="W1052"/>
      <c r="X1052"/>
      <c r="Y1052"/>
      <c r="AB1052" s="127">
        <v>1051</v>
      </c>
    </row>
    <row r="1053" spans="20:28" ht="14.4" x14ac:dyDescent="0.3">
      <c r="T1053"/>
      <c r="U1053" s="127">
        <v>1052</v>
      </c>
      <c r="V1053"/>
      <c r="W1053"/>
      <c r="X1053"/>
      <c r="Y1053"/>
      <c r="AB1053" s="127">
        <v>1052</v>
      </c>
    </row>
    <row r="1054" spans="20:28" ht="14.4" x14ac:dyDescent="0.3">
      <c r="T1054"/>
      <c r="U1054" s="127">
        <v>1053</v>
      </c>
      <c r="V1054"/>
      <c r="W1054"/>
      <c r="X1054"/>
      <c r="Y1054"/>
      <c r="AB1054" s="127">
        <v>1053</v>
      </c>
    </row>
    <row r="1055" spans="20:28" ht="14.4" x14ac:dyDescent="0.3">
      <c r="T1055"/>
      <c r="U1055" s="127">
        <v>1054</v>
      </c>
      <c r="V1055"/>
      <c r="W1055"/>
      <c r="X1055"/>
      <c r="Y1055"/>
      <c r="AB1055" s="127">
        <v>1054</v>
      </c>
    </row>
    <row r="1056" spans="20:28" ht="14.4" x14ac:dyDescent="0.3">
      <c r="T1056"/>
      <c r="U1056" s="127">
        <v>1055</v>
      </c>
      <c r="V1056"/>
      <c r="W1056"/>
      <c r="X1056"/>
      <c r="Y1056"/>
      <c r="AB1056" s="127">
        <v>1055</v>
      </c>
    </row>
    <row r="1057" spans="20:28" ht="14.4" x14ac:dyDescent="0.3">
      <c r="T1057"/>
      <c r="U1057" s="127">
        <v>1056</v>
      </c>
      <c r="V1057"/>
      <c r="W1057"/>
      <c r="X1057"/>
      <c r="Y1057"/>
      <c r="AB1057" s="127">
        <v>1056</v>
      </c>
    </row>
    <row r="1058" spans="20:28" ht="14.4" x14ac:dyDescent="0.3">
      <c r="T1058"/>
      <c r="U1058" s="127">
        <v>1057</v>
      </c>
      <c r="V1058"/>
      <c r="W1058"/>
      <c r="X1058"/>
      <c r="Y1058"/>
      <c r="AB1058" s="127">
        <v>1057</v>
      </c>
    </row>
    <row r="1059" spans="20:28" ht="14.4" x14ac:dyDescent="0.3">
      <c r="T1059"/>
      <c r="U1059" s="127">
        <v>1058</v>
      </c>
      <c r="V1059"/>
      <c r="W1059"/>
      <c r="X1059"/>
      <c r="Y1059"/>
      <c r="AB1059" s="127">
        <v>1058</v>
      </c>
    </row>
    <row r="1060" spans="20:28" ht="14.4" x14ac:dyDescent="0.3">
      <c r="T1060"/>
      <c r="U1060" s="127">
        <v>1059</v>
      </c>
      <c r="V1060"/>
      <c r="W1060"/>
      <c r="X1060"/>
      <c r="Y1060"/>
      <c r="AB1060" s="127">
        <v>1059</v>
      </c>
    </row>
    <row r="1061" spans="20:28" ht="14.4" x14ac:dyDescent="0.3">
      <c r="T1061"/>
      <c r="U1061" s="127">
        <v>1060</v>
      </c>
      <c r="V1061"/>
      <c r="W1061"/>
      <c r="X1061"/>
      <c r="Y1061"/>
      <c r="AB1061" s="127">
        <v>1060</v>
      </c>
    </row>
    <row r="1062" spans="20:28" ht="14.4" x14ac:dyDescent="0.3">
      <c r="T1062"/>
      <c r="U1062" s="127">
        <v>1061</v>
      </c>
      <c r="V1062"/>
      <c r="W1062"/>
      <c r="X1062"/>
      <c r="Y1062"/>
      <c r="AB1062" s="127">
        <v>1061</v>
      </c>
    </row>
    <row r="1063" spans="20:28" ht="14.4" x14ac:dyDescent="0.3">
      <c r="T1063"/>
      <c r="U1063" s="127">
        <v>1062</v>
      </c>
      <c r="V1063"/>
      <c r="W1063"/>
      <c r="X1063"/>
      <c r="Y1063"/>
      <c r="AB1063" s="127">
        <v>1062</v>
      </c>
    </row>
    <row r="1064" spans="20:28" ht="14.4" x14ac:dyDescent="0.3">
      <c r="T1064"/>
      <c r="U1064" s="127">
        <v>1063</v>
      </c>
      <c r="V1064"/>
      <c r="W1064"/>
      <c r="X1064"/>
      <c r="Y1064"/>
      <c r="AB1064" s="127">
        <v>1063</v>
      </c>
    </row>
    <row r="1065" spans="20:28" ht="14.4" x14ac:dyDescent="0.3">
      <c r="T1065"/>
      <c r="U1065" s="127">
        <v>1064</v>
      </c>
      <c r="V1065"/>
      <c r="W1065"/>
      <c r="X1065"/>
      <c r="Y1065"/>
      <c r="AB1065" s="127">
        <v>1064</v>
      </c>
    </row>
    <row r="1066" spans="20:28" ht="14.4" x14ac:dyDescent="0.3">
      <c r="T1066"/>
      <c r="U1066" s="127">
        <v>1065</v>
      </c>
      <c r="V1066"/>
      <c r="W1066"/>
      <c r="X1066"/>
      <c r="Y1066"/>
      <c r="AB1066" s="127">
        <v>1065</v>
      </c>
    </row>
    <row r="1067" spans="20:28" ht="14.4" x14ac:dyDescent="0.3">
      <c r="T1067"/>
      <c r="U1067" s="127">
        <v>1066</v>
      </c>
      <c r="V1067"/>
      <c r="W1067"/>
      <c r="X1067"/>
      <c r="Y1067"/>
      <c r="AB1067" s="127">
        <v>1066</v>
      </c>
    </row>
    <row r="1068" spans="20:28" ht="14.4" x14ac:dyDescent="0.3">
      <c r="T1068"/>
      <c r="U1068" s="127">
        <v>1067</v>
      </c>
      <c r="V1068"/>
      <c r="W1068"/>
      <c r="X1068"/>
      <c r="Y1068"/>
      <c r="AB1068" s="127">
        <v>1067</v>
      </c>
    </row>
    <row r="1069" spans="20:28" ht="14.4" x14ac:dyDescent="0.3">
      <c r="T1069"/>
      <c r="U1069" s="127">
        <v>1068</v>
      </c>
      <c r="V1069"/>
      <c r="W1069"/>
      <c r="X1069"/>
      <c r="Y1069"/>
      <c r="AB1069" s="127">
        <v>1068</v>
      </c>
    </row>
    <row r="1070" spans="20:28" ht="14.4" x14ac:dyDescent="0.3">
      <c r="T1070"/>
      <c r="U1070" s="127">
        <v>1069</v>
      </c>
      <c r="V1070"/>
      <c r="W1070"/>
      <c r="X1070"/>
      <c r="Y1070"/>
      <c r="AB1070" s="127">
        <v>1069</v>
      </c>
    </row>
    <row r="1071" spans="20:28" ht="14.4" x14ac:dyDescent="0.3">
      <c r="T1071"/>
      <c r="U1071" s="127">
        <v>1070</v>
      </c>
      <c r="V1071"/>
      <c r="W1071"/>
      <c r="X1071"/>
      <c r="Y1071"/>
      <c r="AB1071" s="127">
        <v>1070</v>
      </c>
    </row>
    <row r="1072" spans="20:28" ht="14.4" x14ac:dyDescent="0.3">
      <c r="T1072"/>
      <c r="U1072" s="127">
        <v>1071</v>
      </c>
      <c r="V1072"/>
      <c r="W1072"/>
      <c r="X1072"/>
      <c r="Y1072"/>
      <c r="AB1072" s="127">
        <v>1071</v>
      </c>
    </row>
    <row r="1073" spans="20:28" ht="14.4" x14ac:dyDescent="0.3">
      <c r="T1073"/>
      <c r="U1073" s="127">
        <v>1072</v>
      </c>
      <c r="V1073"/>
      <c r="W1073"/>
      <c r="X1073"/>
      <c r="Y1073"/>
      <c r="AB1073" s="127">
        <v>1072</v>
      </c>
    </row>
    <row r="1074" spans="20:28" ht="14.4" x14ac:dyDescent="0.3">
      <c r="T1074"/>
      <c r="U1074" s="127">
        <v>1073</v>
      </c>
      <c r="V1074"/>
      <c r="W1074"/>
      <c r="X1074"/>
      <c r="Y1074"/>
      <c r="AB1074" s="127">
        <v>1073</v>
      </c>
    </row>
    <row r="1075" spans="20:28" ht="14.4" x14ac:dyDescent="0.3">
      <c r="T1075"/>
      <c r="U1075" s="127">
        <v>1074</v>
      </c>
      <c r="V1075"/>
      <c r="W1075"/>
      <c r="X1075"/>
      <c r="Y1075"/>
      <c r="AB1075" s="127">
        <v>1074</v>
      </c>
    </row>
    <row r="1076" spans="20:28" ht="14.4" x14ac:dyDescent="0.3">
      <c r="T1076"/>
      <c r="U1076" s="127">
        <v>1075</v>
      </c>
      <c r="V1076"/>
      <c r="W1076"/>
      <c r="X1076"/>
      <c r="Y1076"/>
      <c r="AB1076" s="127">
        <v>1075</v>
      </c>
    </row>
    <row r="1077" spans="20:28" ht="14.4" x14ac:dyDescent="0.3">
      <c r="T1077"/>
      <c r="U1077" s="127">
        <v>1076</v>
      </c>
      <c r="V1077"/>
      <c r="W1077"/>
      <c r="X1077"/>
      <c r="Y1077"/>
      <c r="AB1077" s="127">
        <v>1076</v>
      </c>
    </row>
    <row r="1078" spans="20:28" ht="14.4" x14ac:dyDescent="0.3">
      <c r="T1078"/>
      <c r="U1078" s="127">
        <v>1077</v>
      </c>
      <c r="V1078"/>
      <c r="W1078"/>
      <c r="X1078"/>
      <c r="Y1078"/>
      <c r="AB1078" s="127">
        <v>1077</v>
      </c>
    </row>
    <row r="1079" spans="20:28" ht="14.4" x14ac:dyDescent="0.3">
      <c r="T1079"/>
      <c r="U1079" s="127">
        <v>1078</v>
      </c>
      <c r="V1079"/>
      <c r="W1079"/>
      <c r="X1079"/>
      <c r="Y1079"/>
      <c r="AB1079" s="127">
        <v>1078</v>
      </c>
    </row>
    <row r="1080" spans="20:28" ht="14.4" x14ac:dyDescent="0.3">
      <c r="T1080"/>
      <c r="U1080" s="127">
        <v>1079</v>
      </c>
      <c r="V1080"/>
      <c r="W1080"/>
      <c r="X1080"/>
      <c r="Y1080"/>
      <c r="AB1080" s="127">
        <v>1079</v>
      </c>
    </row>
    <row r="1081" spans="20:28" ht="14.4" x14ac:dyDescent="0.3">
      <c r="T1081"/>
      <c r="U1081" s="127">
        <v>1080</v>
      </c>
      <c r="V1081"/>
      <c r="W1081"/>
      <c r="X1081"/>
      <c r="Y1081"/>
      <c r="AB1081" s="127">
        <v>1080</v>
      </c>
    </row>
    <row r="1082" spans="20:28" ht="14.4" x14ac:dyDescent="0.3">
      <c r="T1082"/>
      <c r="U1082" s="127">
        <v>1081</v>
      </c>
      <c r="V1082"/>
      <c r="W1082"/>
      <c r="X1082"/>
      <c r="Y1082"/>
      <c r="AB1082" s="127">
        <v>1081</v>
      </c>
    </row>
    <row r="1083" spans="20:28" ht="14.4" x14ac:dyDescent="0.3">
      <c r="T1083"/>
      <c r="U1083" s="127">
        <v>1082</v>
      </c>
      <c r="V1083"/>
      <c r="W1083"/>
      <c r="X1083"/>
      <c r="Y1083"/>
      <c r="AB1083" s="127">
        <v>1082</v>
      </c>
    </row>
    <row r="1084" spans="20:28" ht="14.4" x14ac:dyDescent="0.3">
      <c r="T1084"/>
      <c r="U1084" s="127">
        <v>1083</v>
      </c>
      <c r="V1084"/>
      <c r="W1084"/>
      <c r="X1084"/>
      <c r="Y1084"/>
      <c r="AB1084" s="127">
        <v>1083</v>
      </c>
    </row>
    <row r="1085" spans="20:28" ht="14.4" x14ac:dyDescent="0.3">
      <c r="T1085"/>
      <c r="U1085" s="127">
        <v>1084</v>
      </c>
      <c r="V1085"/>
      <c r="W1085"/>
      <c r="X1085"/>
      <c r="Y1085"/>
      <c r="AB1085" s="127">
        <v>1084</v>
      </c>
    </row>
    <row r="1086" spans="20:28" ht="14.4" x14ac:dyDescent="0.3">
      <c r="T1086"/>
      <c r="U1086" s="127">
        <v>1085</v>
      </c>
      <c r="V1086"/>
      <c r="W1086"/>
      <c r="X1086"/>
      <c r="Y1086"/>
      <c r="AB1086" s="127">
        <v>1085</v>
      </c>
    </row>
    <row r="1087" spans="20:28" ht="14.4" x14ac:dyDescent="0.3">
      <c r="T1087"/>
      <c r="U1087" s="127">
        <v>1086</v>
      </c>
      <c r="V1087"/>
      <c r="W1087"/>
      <c r="X1087"/>
      <c r="Y1087"/>
      <c r="AB1087" s="127">
        <v>1086</v>
      </c>
    </row>
    <row r="1088" spans="20:28" ht="14.4" x14ac:dyDescent="0.3">
      <c r="T1088"/>
      <c r="U1088" s="127">
        <v>1087</v>
      </c>
      <c r="V1088"/>
      <c r="W1088"/>
      <c r="X1088"/>
      <c r="Y1088"/>
      <c r="AB1088" s="127">
        <v>1087</v>
      </c>
    </row>
    <row r="1089" spans="20:28" ht="14.4" x14ac:dyDescent="0.3">
      <c r="T1089"/>
      <c r="U1089" s="127">
        <v>1088</v>
      </c>
      <c r="V1089"/>
      <c r="W1089"/>
      <c r="X1089"/>
      <c r="Y1089"/>
      <c r="AB1089" s="127">
        <v>1088</v>
      </c>
    </row>
    <row r="1090" spans="20:28" ht="14.4" x14ac:dyDescent="0.3">
      <c r="T1090"/>
      <c r="U1090" s="127">
        <v>1089</v>
      </c>
      <c r="V1090"/>
      <c r="W1090"/>
      <c r="X1090"/>
      <c r="Y1090"/>
      <c r="AB1090" s="127">
        <v>1089</v>
      </c>
    </row>
    <row r="1091" spans="20:28" ht="14.4" x14ac:dyDescent="0.3">
      <c r="T1091"/>
      <c r="U1091" s="127">
        <v>1090</v>
      </c>
      <c r="V1091"/>
      <c r="W1091"/>
      <c r="X1091"/>
      <c r="Y1091"/>
      <c r="AB1091" s="127">
        <v>1090</v>
      </c>
    </row>
    <row r="1092" spans="20:28" ht="14.4" x14ac:dyDescent="0.3">
      <c r="T1092"/>
      <c r="U1092" s="127">
        <v>1091</v>
      </c>
      <c r="V1092"/>
      <c r="W1092"/>
      <c r="X1092"/>
      <c r="Y1092"/>
      <c r="AB1092" s="127">
        <v>1091</v>
      </c>
    </row>
    <row r="1093" spans="20:28" ht="14.4" x14ac:dyDescent="0.3">
      <c r="T1093"/>
      <c r="U1093" s="127">
        <v>1092</v>
      </c>
      <c r="V1093"/>
      <c r="W1093"/>
      <c r="X1093"/>
      <c r="Y1093"/>
      <c r="AB1093" s="127">
        <v>1092</v>
      </c>
    </row>
    <row r="1094" spans="20:28" ht="14.4" x14ac:dyDescent="0.3">
      <c r="T1094"/>
      <c r="U1094" s="127">
        <v>1093</v>
      </c>
      <c r="V1094"/>
      <c r="W1094"/>
      <c r="X1094"/>
      <c r="Y1094"/>
      <c r="AB1094" s="127">
        <v>1093</v>
      </c>
    </row>
    <row r="1095" spans="20:28" ht="14.4" x14ac:dyDescent="0.3">
      <c r="T1095"/>
      <c r="U1095" s="127">
        <v>1094</v>
      </c>
      <c r="V1095"/>
      <c r="W1095"/>
      <c r="X1095"/>
      <c r="Y1095"/>
      <c r="AB1095" s="127">
        <v>1094</v>
      </c>
    </row>
    <row r="1096" spans="20:28" ht="14.4" x14ac:dyDescent="0.3">
      <c r="T1096"/>
      <c r="U1096" s="127">
        <v>1095</v>
      </c>
      <c r="V1096"/>
      <c r="W1096"/>
      <c r="X1096"/>
      <c r="Y1096"/>
      <c r="AB1096" s="127">
        <v>1095</v>
      </c>
    </row>
    <row r="1097" spans="20:28" ht="14.4" x14ac:dyDescent="0.3">
      <c r="T1097"/>
      <c r="U1097" s="127">
        <v>1096</v>
      </c>
      <c r="V1097"/>
      <c r="W1097"/>
      <c r="X1097"/>
      <c r="Y1097"/>
      <c r="AB1097" s="127">
        <v>1096</v>
      </c>
    </row>
    <row r="1098" spans="20:28" ht="14.4" x14ac:dyDescent="0.3">
      <c r="T1098"/>
      <c r="U1098" s="127">
        <v>1097</v>
      </c>
      <c r="V1098"/>
      <c r="W1098"/>
      <c r="X1098"/>
      <c r="Y1098"/>
      <c r="AB1098" s="127">
        <v>1097</v>
      </c>
    </row>
    <row r="1099" spans="20:28" ht="14.4" x14ac:dyDescent="0.3">
      <c r="T1099"/>
      <c r="U1099" s="127">
        <v>1098</v>
      </c>
      <c r="V1099"/>
      <c r="W1099"/>
      <c r="X1099"/>
      <c r="Y1099"/>
      <c r="AB1099" s="127">
        <v>1098</v>
      </c>
    </row>
    <row r="1100" spans="20:28" ht="14.4" x14ac:dyDescent="0.3">
      <c r="T1100"/>
      <c r="U1100" s="127">
        <v>1099</v>
      </c>
      <c r="V1100"/>
      <c r="W1100"/>
      <c r="X1100"/>
      <c r="Y1100"/>
      <c r="AB1100" s="127">
        <v>1099</v>
      </c>
    </row>
    <row r="1101" spans="20:28" ht="14.4" x14ac:dyDescent="0.3">
      <c r="T1101"/>
      <c r="U1101" s="127">
        <v>1100</v>
      </c>
      <c r="V1101"/>
      <c r="W1101"/>
      <c r="X1101"/>
      <c r="Y1101"/>
      <c r="AB1101" s="127">
        <v>1100</v>
      </c>
    </row>
    <row r="1102" spans="20:28" ht="14.4" x14ac:dyDescent="0.3">
      <c r="T1102"/>
      <c r="U1102" s="127">
        <v>1101</v>
      </c>
      <c r="V1102"/>
      <c r="W1102"/>
      <c r="X1102"/>
      <c r="Y1102"/>
      <c r="AB1102" s="127">
        <v>1101</v>
      </c>
    </row>
    <row r="1103" spans="20:28" ht="14.4" x14ac:dyDescent="0.3">
      <c r="T1103"/>
      <c r="U1103" s="127">
        <v>1102</v>
      </c>
      <c r="V1103"/>
      <c r="W1103"/>
      <c r="X1103"/>
      <c r="Y1103"/>
      <c r="AB1103" s="127">
        <v>1102</v>
      </c>
    </row>
    <row r="1104" spans="20:28" ht="14.4" x14ac:dyDescent="0.3">
      <c r="T1104"/>
      <c r="U1104" s="127">
        <v>1103</v>
      </c>
      <c r="V1104"/>
      <c r="W1104"/>
      <c r="X1104"/>
      <c r="Y1104"/>
      <c r="AB1104" s="127">
        <v>1103</v>
      </c>
    </row>
    <row r="1105" spans="20:28" ht="14.4" x14ac:dyDescent="0.3">
      <c r="T1105"/>
      <c r="U1105" s="127">
        <v>1104</v>
      </c>
      <c r="V1105"/>
      <c r="W1105"/>
      <c r="X1105"/>
      <c r="Y1105"/>
      <c r="AB1105" s="127">
        <v>1104</v>
      </c>
    </row>
    <row r="1106" spans="20:28" ht="14.4" x14ac:dyDescent="0.3">
      <c r="T1106"/>
      <c r="U1106" s="127">
        <v>1105</v>
      </c>
      <c r="V1106"/>
      <c r="W1106"/>
      <c r="X1106"/>
      <c r="Y1106"/>
      <c r="AB1106" s="127">
        <v>1105</v>
      </c>
    </row>
    <row r="1107" spans="20:28" ht="14.4" x14ac:dyDescent="0.3">
      <c r="T1107"/>
      <c r="U1107" s="127">
        <v>1106</v>
      </c>
      <c r="V1107"/>
      <c r="W1107"/>
      <c r="X1107"/>
      <c r="Y1107"/>
      <c r="AB1107" s="127">
        <v>1106</v>
      </c>
    </row>
    <row r="1108" spans="20:28" ht="14.4" x14ac:dyDescent="0.3">
      <c r="T1108"/>
      <c r="U1108" s="127">
        <v>1107</v>
      </c>
      <c r="V1108"/>
      <c r="W1108"/>
      <c r="X1108"/>
      <c r="Y1108"/>
      <c r="AB1108" s="127">
        <v>1107</v>
      </c>
    </row>
    <row r="1109" spans="20:28" ht="14.4" x14ac:dyDescent="0.3">
      <c r="T1109"/>
      <c r="U1109" s="127">
        <v>1108</v>
      </c>
      <c r="V1109"/>
      <c r="W1109"/>
      <c r="X1109"/>
      <c r="Y1109"/>
      <c r="AB1109" s="127">
        <v>1108</v>
      </c>
    </row>
    <row r="1110" spans="20:28" ht="14.4" x14ac:dyDescent="0.3">
      <c r="T1110"/>
      <c r="U1110" s="127">
        <v>1109</v>
      </c>
      <c r="V1110"/>
      <c r="W1110"/>
      <c r="X1110"/>
      <c r="Y1110"/>
      <c r="AB1110" s="127">
        <v>1109</v>
      </c>
    </row>
    <row r="1111" spans="20:28" ht="14.4" x14ac:dyDescent="0.3">
      <c r="T1111"/>
      <c r="U1111" s="127">
        <v>1110</v>
      </c>
      <c r="V1111"/>
      <c r="W1111"/>
      <c r="X1111"/>
      <c r="Y1111"/>
      <c r="AB1111" s="127">
        <v>1110</v>
      </c>
    </row>
    <row r="1112" spans="20:28" ht="14.4" x14ac:dyDescent="0.3">
      <c r="T1112"/>
      <c r="U1112" s="127">
        <v>1111</v>
      </c>
      <c r="V1112"/>
      <c r="W1112"/>
      <c r="X1112"/>
      <c r="Y1112"/>
      <c r="AB1112" s="127">
        <v>1111</v>
      </c>
    </row>
    <row r="1113" spans="20:28" ht="14.4" x14ac:dyDescent="0.3">
      <c r="T1113"/>
      <c r="U1113" s="127">
        <v>1112</v>
      </c>
      <c r="V1113"/>
      <c r="W1113"/>
      <c r="X1113"/>
      <c r="Y1113"/>
      <c r="AB1113" s="127">
        <v>1112</v>
      </c>
    </row>
    <row r="1114" spans="20:28" ht="14.4" x14ac:dyDescent="0.3">
      <c r="T1114"/>
      <c r="U1114" s="127">
        <v>1113</v>
      </c>
      <c r="V1114"/>
      <c r="W1114"/>
      <c r="X1114"/>
      <c r="Y1114"/>
      <c r="AB1114" s="127">
        <v>1113</v>
      </c>
    </row>
    <row r="1115" spans="20:28" ht="14.4" x14ac:dyDescent="0.3">
      <c r="T1115"/>
      <c r="U1115" s="127">
        <v>1114</v>
      </c>
      <c r="V1115"/>
      <c r="W1115"/>
      <c r="X1115"/>
      <c r="Y1115"/>
      <c r="AB1115" s="127">
        <v>1114</v>
      </c>
    </row>
    <row r="1116" spans="20:28" ht="14.4" x14ac:dyDescent="0.3">
      <c r="T1116"/>
      <c r="U1116" s="127">
        <v>1115</v>
      </c>
      <c r="V1116"/>
      <c r="W1116"/>
      <c r="X1116"/>
      <c r="Y1116"/>
      <c r="AB1116" s="127">
        <v>1115</v>
      </c>
    </row>
    <row r="1117" spans="20:28" ht="14.4" x14ac:dyDescent="0.3">
      <c r="T1117"/>
      <c r="U1117" s="127">
        <v>1116</v>
      </c>
      <c r="V1117"/>
      <c r="W1117"/>
      <c r="X1117"/>
      <c r="Y1117"/>
      <c r="AB1117" s="127">
        <v>1116</v>
      </c>
    </row>
    <row r="1118" spans="20:28" ht="14.4" x14ac:dyDescent="0.3">
      <c r="T1118"/>
      <c r="U1118" s="127">
        <v>1117</v>
      </c>
      <c r="V1118"/>
      <c r="W1118"/>
      <c r="X1118"/>
      <c r="Y1118"/>
      <c r="AB1118" s="127">
        <v>1117</v>
      </c>
    </row>
    <row r="1119" spans="20:28" ht="14.4" x14ac:dyDescent="0.3">
      <c r="T1119"/>
      <c r="U1119" s="127">
        <v>1118</v>
      </c>
      <c r="V1119"/>
      <c r="W1119"/>
      <c r="X1119"/>
      <c r="Y1119"/>
      <c r="AB1119" s="127">
        <v>1118</v>
      </c>
    </row>
    <row r="1120" spans="20:28" ht="14.4" x14ac:dyDescent="0.3">
      <c r="T1120"/>
      <c r="U1120" s="127">
        <v>1119</v>
      </c>
      <c r="V1120"/>
      <c r="W1120"/>
      <c r="X1120"/>
      <c r="Y1120"/>
      <c r="AB1120" s="127">
        <v>1119</v>
      </c>
    </row>
    <row r="1121" spans="20:28" ht="14.4" x14ac:dyDescent="0.3">
      <c r="T1121"/>
      <c r="U1121" s="127">
        <v>1120</v>
      </c>
      <c r="V1121"/>
      <c r="W1121"/>
      <c r="X1121"/>
      <c r="Y1121"/>
      <c r="AB1121" s="127">
        <v>1120</v>
      </c>
    </row>
    <row r="1122" spans="20:28" ht="14.4" x14ac:dyDescent="0.3">
      <c r="T1122"/>
      <c r="U1122" s="127">
        <v>1121</v>
      </c>
      <c r="V1122"/>
      <c r="W1122"/>
      <c r="X1122"/>
      <c r="Y1122"/>
      <c r="AB1122" s="127">
        <v>1121</v>
      </c>
    </row>
    <row r="1123" spans="20:28" ht="14.4" x14ac:dyDescent="0.3">
      <c r="T1123"/>
      <c r="U1123" s="127">
        <v>1122</v>
      </c>
      <c r="V1123"/>
      <c r="W1123"/>
      <c r="X1123"/>
      <c r="Y1123"/>
      <c r="AB1123" s="127">
        <v>1122</v>
      </c>
    </row>
    <row r="1124" spans="20:28" ht="14.4" x14ac:dyDescent="0.3">
      <c r="T1124"/>
      <c r="U1124" s="127">
        <v>1123</v>
      </c>
      <c r="V1124"/>
      <c r="W1124"/>
      <c r="X1124"/>
      <c r="Y1124"/>
      <c r="AB1124" s="127">
        <v>1123</v>
      </c>
    </row>
    <row r="1125" spans="20:28" ht="14.4" x14ac:dyDescent="0.3">
      <c r="T1125"/>
      <c r="U1125" s="127">
        <v>1124</v>
      </c>
      <c r="V1125"/>
      <c r="W1125"/>
      <c r="X1125"/>
      <c r="Y1125"/>
      <c r="AB1125" s="127">
        <v>1124</v>
      </c>
    </row>
    <row r="1126" spans="20:28" ht="14.4" x14ac:dyDescent="0.3">
      <c r="T1126"/>
      <c r="U1126" s="127">
        <v>1125</v>
      </c>
      <c r="V1126"/>
      <c r="W1126"/>
      <c r="X1126"/>
      <c r="Y1126"/>
      <c r="AB1126" s="127">
        <v>1125</v>
      </c>
    </row>
    <row r="1127" spans="20:28" ht="14.4" x14ac:dyDescent="0.3">
      <c r="T1127"/>
      <c r="U1127" s="127">
        <v>1126</v>
      </c>
      <c r="V1127"/>
      <c r="W1127"/>
      <c r="X1127"/>
      <c r="Y1127"/>
      <c r="AB1127" s="127">
        <v>1126</v>
      </c>
    </row>
    <row r="1128" spans="20:28" ht="14.4" x14ac:dyDescent="0.3">
      <c r="T1128"/>
      <c r="U1128" s="127">
        <v>1127</v>
      </c>
      <c r="V1128"/>
      <c r="W1128"/>
      <c r="X1128"/>
      <c r="Y1128"/>
      <c r="AB1128" s="127">
        <v>1127</v>
      </c>
    </row>
    <row r="1129" spans="20:28" ht="14.4" x14ac:dyDescent="0.3">
      <c r="T1129"/>
      <c r="U1129" s="127">
        <v>1128</v>
      </c>
      <c r="V1129"/>
      <c r="W1129"/>
      <c r="X1129"/>
      <c r="Y1129"/>
      <c r="AB1129" s="127">
        <v>1128</v>
      </c>
    </row>
    <row r="1130" spans="20:28" ht="14.4" x14ac:dyDescent="0.3">
      <c r="T1130"/>
      <c r="U1130" s="127">
        <v>1129</v>
      </c>
      <c r="V1130"/>
      <c r="W1130"/>
      <c r="X1130"/>
      <c r="Y1130"/>
      <c r="AB1130" s="127">
        <v>1129</v>
      </c>
    </row>
    <row r="1131" spans="20:28" ht="14.4" x14ac:dyDescent="0.3">
      <c r="T1131"/>
      <c r="U1131" s="127">
        <v>1130</v>
      </c>
      <c r="V1131"/>
      <c r="W1131"/>
      <c r="X1131"/>
      <c r="Y1131"/>
      <c r="AB1131" s="127">
        <v>1130</v>
      </c>
    </row>
    <row r="1132" spans="20:28" ht="14.4" x14ac:dyDescent="0.3">
      <c r="T1132"/>
      <c r="U1132" s="127">
        <v>1131</v>
      </c>
      <c r="V1132"/>
      <c r="W1132"/>
      <c r="X1132"/>
      <c r="Y1132"/>
      <c r="AB1132" s="127">
        <v>1131</v>
      </c>
    </row>
    <row r="1133" spans="20:28" ht="14.4" x14ac:dyDescent="0.3">
      <c r="T1133"/>
      <c r="U1133" s="127">
        <v>1132</v>
      </c>
      <c r="V1133"/>
      <c r="W1133"/>
      <c r="X1133"/>
      <c r="Y1133"/>
      <c r="AB1133" s="127">
        <v>1132</v>
      </c>
    </row>
    <row r="1134" spans="20:28" ht="14.4" x14ac:dyDescent="0.3">
      <c r="T1134"/>
      <c r="U1134" s="127">
        <v>1133</v>
      </c>
      <c r="V1134"/>
      <c r="W1134"/>
      <c r="X1134"/>
      <c r="Y1134"/>
      <c r="AB1134" s="127">
        <v>1133</v>
      </c>
    </row>
    <row r="1135" spans="20:28" ht="14.4" x14ac:dyDescent="0.3">
      <c r="T1135"/>
      <c r="U1135" s="127">
        <v>1134</v>
      </c>
      <c r="V1135"/>
      <c r="W1135"/>
      <c r="X1135"/>
      <c r="Y1135"/>
      <c r="AB1135" s="127">
        <v>1134</v>
      </c>
    </row>
    <row r="1136" spans="20:28" ht="14.4" x14ac:dyDescent="0.3">
      <c r="T1136"/>
      <c r="U1136" s="127">
        <v>1135</v>
      </c>
      <c r="V1136"/>
      <c r="W1136"/>
      <c r="X1136"/>
      <c r="Y1136"/>
      <c r="AB1136" s="127">
        <v>1135</v>
      </c>
    </row>
    <row r="1137" spans="20:28" ht="14.4" x14ac:dyDescent="0.3">
      <c r="T1137"/>
      <c r="U1137" s="127">
        <v>1136</v>
      </c>
      <c r="V1137"/>
      <c r="W1137"/>
      <c r="X1137"/>
      <c r="Y1137"/>
      <c r="AB1137" s="127">
        <v>1136</v>
      </c>
    </row>
    <row r="1138" spans="20:28" ht="14.4" x14ac:dyDescent="0.3">
      <c r="T1138"/>
      <c r="U1138" s="127">
        <v>1137</v>
      </c>
      <c r="V1138"/>
      <c r="W1138"/>
      <c r="X1138"/>
      <c r="Y1138"/>
      <c r="AB1138" s="127">
        <v>1137</v>
      </c>
    </row>
    <row r="1139" spans="20:28" ht="14.4" x14ac:dyDescent="0.3">
      <c r="T1139"/>
      <c r="U1139" s="127">
        <v>1138</v>
      </c>
      <c r="V1139"/>
      <c r="W1139"/>
      <c r="X1139"/>
      <c r="Y1139"/>
      <c r="AB1139" s="127">
        <v>1138</v>
      </c>
    </row>
    <row r="1140" spans="20:28" ht="14.4" x14ac:dyDescent="0.3">
      <c r="T1140"/>
      <c r="U1140" s="127">
        <v>1139</v>
      </c>
      <c r="V1140"/>
      <c r="W1140"/>
      <c r="X1140"/>
      <c r="Y1140"/>
      <c r="AB1140" s="127">
        <v>1139</v>
      </c>
    </row>
    <row r="1141" spans="20:28" ht="14.4" x14ac:dyDescent="0.3">
      <c r="T1141"/>
      <c r="U1141" s="127">
        <v>1140</v>
      </c>
      <c r="V1141"/>
      <c r="W1141"/>
      <c r="X1141"/>
      <c r="Y1141"/>
      <c r="AB1141" s="127">
        <v>1140</v>
      </c>
    </row>
    <row r="1142" spans="20:28" ht="14.4" x14ac:dyDescent="0.3">
      <c r="T1142"/>
      <c r="U1142" s="127">
        <v>1141</v>
      </c>
      <c r="V1142"/>
      <c r="W1142"/>
      <c r="X1142"/>
      <c r="Y1142"/>
      <c r="AB1142" s="127">
        <v>1141</v>
      </c>
    </row>
    <row r="1143" spans="20:28" ht="14.4" x14ac:dyDescent="0.3">
      <c r="T1143"/>
      <c r="U1143" s="127">
        <v>1142</v>
      </c>
      <c r="V1143"/>
      <c r="W1143"/>
      <c r="X1143"/>
      <c r="Y1143"/>
      <c r="AB1143" s="127">
        <v>1142</v>
      </c>
    </row>
    <row r="1144" spans="20:28" ht="14.4" x14ac:dyDescent="0.3">
      <c r="T1144"/>
      <c r="U1144" s="127">
        <v>1143</v>
      </c>
      <c r="V1144"/>
      <c r="W1144"/>
      <c r="X1144"/>
      <c r="Y1144"/>
      <c r="AB1144" s="127">
        <v>1143</v>
      </c>
    </row>
    <row r="1145" spans="20:28" ht="14.4" x14ac:dyDescent="0.3">
      <c r="T1145"/>
      <c r="U1145" s="127">
        <v>1144</v>
      </c>
      <c r="V1145"/>
      <c r="W1145"/>
      <c r="X1145"/>
      <c r="Y1145"/>
      <c r="AB1145" s="127">
        <v>1144</v>
      </c>
    </row>
    <row r="1146" spans="20:28" ht="14.4" x14ac:dyDescent="0.3">
      <c r="T1146"/>
      <c r="U1146" s="127">
        <v>1145</v>
      </c>
      <c r="V1146"/>
      <c r="W1146"/>
      <c r="X1146"/>
      <c r="Y1146"/>
      <c r="AB1146" s="127">
        <v>1145</v>
      </c>
    </row>
    <row r="1147" spans="20:28" ht="14.4" x14ac:dyDescent="0.3">
      <c r="T1147"/>
      <c r="U1147" s="127">
        <v>1146</v>
      </c>
      <c r="V1147"/>
      <c r="W1147"/>
      <c r="X1147"/>
      <c r="Y1147"/>
      <c r="AB1147" s="127">
        <v>1146</v>
      </c>
    </row>
    <row r="1148" spans="20:28" ht="14.4" x14ac:dyDescent="0.3">
      <c r="T1148"/>
      <c r="U1148" s="127">
        <v>1147</v>
      </c>
      <c r="V1148"/>
      <c r="W1148"/>
      <c r="X1148"/>
      <c r="Y1148"/>
      <c r="AB1148" s="127">
        <v>1147</v>
      </c>
    </row>
    <row r="1149" spans="20:28" ht="14.4" x14ac:dyDescent="0.3">
      <c r="T1149"/>
      <c r="U1149" s="127">
        <v>1148</v>
      </c>
      <c r="V1149"/>
      <c r="W1149"/>
      <c r="X1149"/>
      <c r="Y1149"/>
      <c r="AB1149" s="127">
        <v>1148</v>
      </c>
    </row>
    <row r="1150" spans="20:28" ht="14.4" x14ac:dyDescent="0.3">
      <c r="T1150"/>
      <c r="U1150" s="127">
        <v>1149</v>
      </c>
      <c r="V1150"/>
      <c r="W1150"/>
      <c r="X1150"/>
      <c r="Y1150"/>
      <c r="AB1150" s="127">
        <v>1149</v>
      </c>
    </row>
    <row r="1151" spans="20:28" ht="14.4" x14ac:dyDescent="0.3">
      <c r="T1151"/>
      <c r="U1151" s="127">
        <v>1150</v>
      </c>
      <c r="V1151"/>
      <c r="W1151"/>
      <c r="X1151"/>
      <c r="Y1151"/>
      <c r="AB1151" s="127">
        <v>1150</v>
      </c>
    </row>
    <row r="1152" spans="20:28" ht="14.4" x14ac:dyDescent="0.3">
      <c r="T1152"/>
      <c r="U1152" s="127">
        <v>1151</v>
      </c>
      <c r="V1152"/>
      <c r="W1152"/>
      <c r="X1152"/>
      <c r="Y1152"/>
      <c r="AB1152" s="127">
        <v>1151</v>
      </c>
    </row>
    <row r="1153" spans="20:28" ht="14.4" x14ac:dyDescent="0.3">
      <c r="T1153"/>
      <c r="U1153" s="127">
        <v>1152</v>
      </c>
      <c r="V1153"/>
      <c r="W1153"/>
      <c r="X1153"/>
      <c r="Y1153"/>
      <c r="AB1153" s="127">
        <v>1152</v>
      </c>
    </row>
    <row r="1154" spans="20:28" ht="14.4" x14ac:dyDescent="0.3">
      <c r="T1154"/>
      <c r="U1154" s="127">
        <v>1153</v>
      </c>
      <c r="V1154"/>
      <c r="W1154"/>
      <c r="X1154"/>
      <c r="Y1154"/>
      <c r="AB1154" s="127">
        <v>1153</v>
      </c>
    </row>
    <row r="1155" spans="20:28" ht="14.4" x14ac:dyDescent="0.3">
      <c r="T1155"/>
      <c r="U1155" s="127">
        <v>1154</v>
      </c>
      <c r="V1155"/>
      <c r="W1155"/>
      <c r="X1155"/>
      <c r="Y1155"/>
      <c r="AB1155" s="127">
        <v>1154</v>
      </c>
    </row>
    <row r="1156" spans="20:28" ht="14.4" x14ac:dyDescent="0.3">
      <c r="T1156"/>
      <c r="U1156" s="127">
        <v>1155</v>
      </c>
      <c r="V1156"/>
      <c r="W1156"/>
      <c r="X1156"/>
      <c r="Y1156"/>
      <c r="AB1156" s="127">
        <v>1155</v>
      </c>
    </row>
    <row r="1157" spans="20:28" ht="14.4" x14ac:dyDescent="0.3">
      <c r="T1157"/>
      <c r="U1157" s="127">
        <v>1156</v>
      </c>
      <c r="V1157"/>
      <c r="W1157"/>
      <c r="X1157"/>
      <c r="Y1157"/>
      <c r="AB1157" s="127">
        <v>1156</v>
      </c>
    </row>
    <row r="1158" spans="20:28" ht="14.4" x14ac:dyDescent="0.3">
      <c r="T1158"/>
      <c r="U1158" s="127">
        <v>1157</v>
      </c>
      <c r="V1158"/>
      <c r="W1158"/>
      <c r="X1158"/>
      <c r="Y1158"/>
      <c r="AB1158" s="127">
        <v>1157</v>
      </c>
    </row>
    <row r="1159" spans="20:28" ht="14.4" x14ac:dyDescent="0.3">
      <c r="T1159"/>
      <c r="U1159" s="127">
        <v>1158</v>
      </c>
      <c r="V1159"/>
      <c r="W1159"/>
      <c r="X1159"/>
      <c r="Y1159"/>
      <c r="AB1159" s="127">
        <v>1158</v>
      </c>
    </row>
    <row r="1160" spans="20:28" ht="14.4" x14ac:dyDescent="0.3">
      <c r="T1160"/>
      <c r="U1160" s="127">
        <v>1159</v>
      </c>
      <c r="V1160"/>
      <c r="W1160"/>
      <c r="X1160"/>
      <c r="Y1160"/>
      <c r="AB1160" s="127">
        <v>1159</v>
      </c>
    </row>
    <row r="1161" spans="20:28" ht="14.4" x14ac:dyDescent="0.3">
      <c r="T1161"/>
      <c r="U1161" s="127">
        <v>1160</v>
      </c>
      <c r="V1161"/>
      <c r="W1161"/>
      <c r="X1161"/>
      <c r="Y1161"/>
      <c r="AB1161" s="127">
        <v>1160</v>
      </c>
    </row>
    <row r="1162" spans="20:28" ht="14.4" x14ac:dyDescent="0.3">
      <c r="T1162"/>
      <c r="U1162" s="127">
        <v>1161</v>
      </c>
      <c r="V1162"/>
      <c r="W1162"/>
      <c r="X1162"/>
      <c r="Y1162"/>
      <c r="AB1162" s="127">
        <v>1161</v>
      </c>
    </row>
    <row r="1163" spans="20:28" ht="14.4" x14ac:dyDescent="0.3">
      <c r="T1163"/>
      <c r="U1163" s="127">
        <v>1162</v>
      </c>
      <c r="V1163"/>
      <c r="W1163"/>
      <c r="X1163"/>
      <c r="Y1163"/>
      <c r="AB1163" s="127">
        <v>1162</v>
      </c>
    </row>
    <row r="1164" spans="20:28" ht="14.4" x14ac:dyDescent="0.3">
      <c r="T1164"/>
      <c r="U1164" s="127">
        <v>1163</v>
      </c>
      <c r="V1164"/>
      <c r="W1164"/>
      <c r="X1164"/>
      <c r="Y1164"/>
      <c r="AB1164" s="127">
        <v>1163</v>
      </c>
    </row>
    <row r="1165" spans="20:28" ht="14.4" x14ac:dyDescent="0.3">
      <c r="T1165"/>
      <c r="U1165" s="127">
        <v>1164</v>
      </c>
      <c r="V1165"/>
      <c r="W1165"/>
      <c r="X1165"/>
      <c r="Y1165"/>
      <c r="AB1165" s="127">
        <v>1164</v>
      </c>
    </row>
    <row r="1166" spans="20:28" ht="14.4" x14ac:dyDescent="0.3">
      <c r="T1166"/>
      <c r="U1166" s="127">
        <v>1165</v>
      </c>
      <c r="V1166"/>
      <c r="W1166"/>
      <c r="X1166"/>
      <c r="Y1166"/>
      <c r="AB1166" s="127">
        <v>1165</v>
      </c>
    </row>
    <row r="1167" spans="20:28" ht="14.4" x14ac:dyDescent="0.3">
      <c r="T1167"/>
      <c r="U1167" s="127">
        <v>1166</v>
      </c>
      <c r="V1167"/>
      <c r="W1167"/>
      <c r="X1167"/>
      <c r="Y1167"/>
      <c r="AB1167" s="127">
        <v>1166</v>
      </c>
    </row>
    <row r="1168" spans="20:28" ht="14.4" x14ac:dyDescent="0.3">
      <c r="T1168"/>
      <c r="U1168" s="127">
        <v>1167</v>
      </c>
      <c r="V1168"/>
      <c r="W1168"/>
      <c r="X1168"/>
      <c r="Y1168"/>
      <c r="AB1168" s="127">
        <v>1167</v>
      </c>
    </row>
    <row r="1169" spans="20:28" ht="14.4" x14ac:dyDescent="0.3">
      <c r="T1169"/>
      <c r="U1169" s="127">
        <v>1168</v>
      </c>
      <c r="V1169"/>
      <c r="W1169"/>
      <c r="X1169"/>
      <c r="Y1169"/>
      <c r="AB1169" s="127">
        <v>1168</v>
      </c>
    </row>
    <row r="1170" spans="20:28" ht="14.4" x14ac:dyDescent="0.3">
      <c r="T1170"/>
      <c r="U1170" s="127">
        <v>1169</v>
      </c>
      <c r="V1170"/>
      <c r="W1170"/>
      <c r="X1170"/>
      <c r="Y1170"/>
      <c r="AB1170" s="127">
        <v>1169</v>
      </c>
    </row>
    <row r="1171" spans="20:28" ht="14.4" x14ac:dyDescent="0.3">
      <c r="T1171"/>
      <c r="U1171" s="127">
        <v>1170</v>
      </c>
      <c r="V1171"/>
      <c r="W1171"/>
      <c r="X1171"/>
      <c r="Y1171"/>
      <c r="AB1171" s="127">
        <v>1170</v>
      </c>
    </row>
    <row r="1172" spans="20:28" ht="14.4" x14ac:dyDescent="0.3">
      <c r="T1172"/>
      <c r="U1172" s="127">
        <v>1171</v>
      </c>
      <c r="V1172"/>
      <c r="W1172"/>
      <c r="X1172"/>
      <c r="Y1172"/>
      <c r="AB1172" s="127">
        <v>1171</v>
      </c>
    </row>
    <row r="1173" spans="20:28" ht="14.4" x14ac:dyDescent="0.3">
      <c r="T1173"/>
      <c r="U1173" s="127">
        <v>1172</v>
      </c>
      <c r="V1173"/>
      <c r="W1173"/>
      <c r="X1173"/>
      <c r="Y1173"/>
      <c r="AB1173" s="127">
        <v>1172</v>
      </c>
    </row>
    <row r="1174" spans="20:28" ht="14.4" x14ac:dyDescent="0.3">
      <c r="T1174"/>
      <c r="U1174" s="127">
        <v>1173</v>
      </c>
      <c r="V1174"/>
      <c r="W1174"/>
      <c r="X1174"/>
      <c r="Y1174"/>
      <c r="AB1174" s="127">
        <v>1173</v>
      </c>
    </row>
    <row r="1175" spans="20:28" ht="14.4" x14ac:dyDescent="0.3">
      <c r="T1175"/>
      <c r="U1175" s="127">
        <v>1174</v>
      </c>
      <c r="V1175"/>
      <c r="W1175"/>
      <c r="X1175"/>
      <c r="Y1175"/>
      <c r="AB1175" s="127">
        <v>1174</v>
      </c>
    </row>
    <row r="1176" spans="20:28" ht="14.4" x14ac:dyDescent="0.3">
      <c r="T1176"/>
      <c r="U1176" s="127">
        <v>1175</v>
      </c>
      <c r="V1176"/>
      <c r="W1176"/>
      <c r="X1176"/>
      <c r="Y1176"/>
      <c r="AB1176" s="127">
        <v>1175</v>
      </c>
    </row>
    <row r="1177" spans="20:28" ht="14.4" x14ac:dyDescent="0.3">
      <c r="T1177"/>
      <c r="U1177" s="127">
        <v>1176</v>
      </c>
      <c r="V1177"/>
      <c r="W1177"/>
      <c r="X1177"/>
      <c r="Y1177"/>
      <c r="AB1177" s="127">
        <v>1176</v>
      </c>
    </row>
    <row r="1178" spans="20:28" ht="14.4" x14ac:dyDescent="0.3">
      <c r="T1178"/>
      <c r="U1178" s="127">
        <v>1177</v>
      </c>
      <c r="V1178"/>
      <c r="W1178"/>
      <c r="X1178"/>
      <c r="Y1178"/>
      <c r="AB1178" s="127">
        <v>1177</v>
      </c>
    </row>
    <row r="1179" spans="20:28" ht="14.4" x14ac:dyDescent="0.3">
      <c r="T1179"/>
      <c r="U1179" s="127">
        <v>1178</v>
      </c>
      <c r="V1179"/>
      <c r="W1179"/>
      <c r="X1179"/>
      <c r="Y1179"/>
      <c r="AB1179" s="127">
        <v>1178</v>
      </c>
    </row>
    <row r="1180" spans="20:28" ht="14.4" x14ac:dyDescent="0.3">
      <c r="T1180"/>
      <c r="U1180" s="127">
        <v>1179</v>
      </c>
      <c r="V1180"/>
      <c r="W1180"/>
      <c r="X1180"/>
      <c r="Y1180"/>
      <c r="AB1180" s="127">
        <v>1179</v>
      </c>
    </row>
    <row r="1181" spans="20:28" ht="14.4" x14ac:dyDescent="0.3">
      <c r="T1181"/>
      <c r="U1181" s="127">
        <v>1180</v>
      </c>
      <c r="V1181"/>
      <c r="W1181"/>
      <c r="X1181"/>
      <c r="Y1181"/>
      <c r="AB1181" s="127">
        <v>1180</v>
      </c>
    </row>
    <row r="1182" spans="20:28" ht="14.4" x14ac:dyDescent="0.3">
      <c r="T1182"/>
      <c r="U1182" s="127">
        <v>1181</v>
      </c>
      <c r="V1182"/>
      <c r="W1182"/>
      <c r="X1182"/>
      <c r="Y1182"/>
      <c r="AB1182" s="127">
        <v>1181</v>
      </c>
    </row>
    <row r="1183" spans="20:28" ht="14.4" x14ac:dyDescent="0.3">
      <c r="T1183"/>
      <c r="U1183" s="127">
        <v>1182</v>
      </c>
      <c r="V1183"/>
      <c r="W1183"/>
      <c r="X1183"/>
      <c r="Y1183"/>
      <c r="AB1183" s="127">
        <v>1182</v>
      </c>
    </row>
    <row r="1184" spans="20:28" ht="14.4" x14ac:dyDescent="0.3">
      <c r="T1184"/>
      <c r="U1184" s="127">
        <v>1183</v>
      </c>
      <c r="V1184"/>
      <c r="W1184"/>
      <c r="X1184"/>
      <c r="Y1184"/>
      <c r="AB1184" s="127">
        <v>1183</v>
      </c>
    </row>
    <row r="1185" spans="20:28" ht="14.4" x14ac:dyDescent="0.3">
      <c r="T1185"/>
      <c r="U1185" s="127">
        <v>1184</v>
      </c>
      <c r="V1185"/>
      <c r="W1185"/>
      <c r="X1185"/>
      <c r="Y1185"/>
      <c r="AB1185" s="127">
        <v>1184</v>
      </c>
    </row>
    <row r="1186" spans="20:28" ht="14.4" x14ac:dyDescent="0.3">
      <c r="T1186"/>
      <c r="U1186" s="127">
        <v>1185</v>
      </c>
      <c r="V1186"/>
      <c r="W1186"/>
      <c r="X1186"/>
      <c r="Y1186"/>
      <c r="AB1186" s="127">
        <v>1185</v>
      </c>
    </row>
    <row r="1187" spans="20:28" ht="14.4" x14ac:dyDescent="0.3">
      <c r="T1187"/>
      <c r="U1187" s="127">
        <v>1186</v>
      </c>
      <c r="V1187"/>
      <c r="W1187"/>
      <c r="X1187"/>
      <c r="Y1187"/>
      <c r="AB1187" s="127">
        <v>1186</v>
      </c>
    </row>
    <row r="1188" spans="20:28" ht="14.4" x14ac:dyDescent="0.3">
      <c r="T1188"/>
      <c r="U1188" s="127">
        <v>1187</v>
      </c>
      <c r="V1188"/>
      <c r="W1188"/>
      <c r="X1188"/>
      <c r="Y1188"/>
      <c r="AB1188" s="127">
        <v>1187</v>
      </c>
    </row>
    <row r="1189" spans="20:28" ht="14.4" x14ac:dyDescent="0.3">
      <c r="T1189"/>
      <c r="U1189" s="127">
        <v>1188</v>
      </c>
      <c r="V1189"/>
      <c r="W1189"/>
      <c r="X1189"/>
      <c r="Y1189"/>
      <c r="AB1189" s="127">
        <v>1188</v>
      </c>
    </row>
    <row r="1190" spans="20:28" ht="14.4" x14ac:dyDescent="0.3">
      <c r="T1190"/>
      <c r="U1190" s="127">
        <v>1189</v>
      </c>
      <c r="V1190"/>
      <c r="W1190"/>
      <c r="X1190"/>
      <c r="Y1190"/>
      <c r="AB1190" s="127">
        <v>1189</v>
      </c>
    </row>
    <row r="1191" spans="20:28" ht="14.4" x14ac:dyDescent="0.3">
      <c r="T1191"/>
      <c r="U1191" s="127">
        <v>1190</v>
      </c>
      <c r="V1191"/>
      <c r="W1191"/>
      <c r="X1191"/>
      <c r="Y1191"/>
      <c r="AB1191" s="127">
        <v>1190</v>
      </c>
    </row>
    <row r="1192" spans="20:28" ht="14.4" x14ac:dyDescent="0.3">
      <c r="T1192"/>
      <c r="U1192" s="127">
        <v>1191</v>
      </c>
      <c r="V1192"/>
      <c r="W1192"/>
      <c r="X1192"/>
      <c r="Y1192"/>
      <c r="AB1192" s="127">
        <v>1191</v>
      </c>
    </row>
    <row r="1193" spans="20:28" ht="14.4" x14ac:dyDescent="0.3">
      <c r="T1193"/>
      <c r="U1193" s="127">
        <v>1192</v>
      </c>
      <c r="V1193"/>
      <c r="W1193"/>
      <c r="X1193"/>
      <c r="Y1193"/>
      <c r="AB1193" s="127">
        <v>1192</v>
      </c>
    </row>
    <row r="1194" spans="20:28" ht="14.4" x14ac:dyDescent="0.3">
      <c r="T1194"/>
      <c r="U1194" s="127">
        <v>1193</v>
      </c>
      <c r="V1194"/>
      <c r="W1194"/>
      <c r="X1194"/>
      <c r="Y1194"/>
      <c r="AB1194" s="127">
        <v>1193</v>
      </c>
    </row>
    <row r="1195" spans="20:28" ht="14.4" x14ac:dyDescent="0.3">
      <c r="T1195"/>
      <c r="U1195" s="127">
        <v>1194</v>
      </c>
      <c r="V1195"/>
      <c r="W1195"/>
      <c r="X1195"/>
      <c r="Y1195"/>
      <c r="AB1195" s="127">
        <v>1194</v>
      </c>
    </row>
    <row r="1196" spans="20:28" ht="14.4" x14ac:dyDescent="0.3">
      <c r="T1196"/>
      <c r="U1196" s="127">
        <v>1195</v>
      </c>
      <c r="V1196"/>
      <c r="W1196"/>
      <c r="X1196"/>
      <c r="Y1196"/>
      <c r="AB1196" s="127">
        <v>1195</v>
      </c>
    </row>
    <row r="1197" spans="20:28" ht="14.4" x14ac:dyDescent="0.3">
      <c r="T1197"/>
      <c r="U1197" s="127">
        <v>1196</v>
      </c>
      <c r="V1197"/>
      <c r="W1197"/>
      <c r="X1197"/>
      <c r="Y1197"/>
      <c r="AB1197" s="127">
        <v>1196</v>
      </c>
    </row>
    <row r="1198" spans="20:28" ht="14.4" x14ac:dyDescent="0.3">
      <c r="T1198"/>
      <c r="U1198" s="127">
        <v>1197</v>
      </c>
      <c r="V1198"/>
      <c r="W1198"/>
      <c r="X1198"/>
      <c r="Y1198"/>
      <c r="AB1198" s="127">
        <v>1197</v>
      </c>
    </row>
    <row r="1199" spans="20:28" ht="14.4" x14ac:dyDescent="0.3">
      <c r="T1199"/>
      <c r="U1199" s="127">
        <v>1198</v>
      </c>
      <c r="V1199"/>
      <c r="W1199"/>
      <c r="X1199"/>
      <c r="Y1199"/>
      <c r="AB1199" s="127">
        <v>1198</v>
      </c>
    </row>
    <row r="1200" spans="20:28" ht="14.4" x14ac:dyDescent="0.3">
      <c r="T1200"/>
      <c r="U1200" s="127">
        <v>1199</v>
      </c>
      <c r="V1200"/>
      <c r="W1200"/>
      <c r="X1200"/>
      <c r="Y1200"/>
      <c r="AB1200" s="127">
        <v>1199</v>
      </c>
    </row>
    <row r="1201" spans="20:28" ht="14.4" x14ac:dyDescent="0.3">
      <c r="T1201"/>
      <c r="U1201" s="127">
        <v>1200</v>
      </c>
      <c r="V1201"/>
      <c r="W1201"/>
      <c r="X1201"/>
      <c r="Y1201"/>
      <c r="AB1201" s="127">
        <v>1200</v>
      </c>
    </row>
    <row r="1202" spans="20:28" ht="14.4" x14ac:dyDescent="0.3">
      <c r="T1202"/>
      <c r="U1202" s="127">
        <v>1201</v>
      </c>
      <c r="V1202"/>
      <c r="W1202"/>
      <c r="X1202"/>
      <c r="Y1202"/>
      <c r="AB1202" s="127">
        <v>1201</v>
      </c>
    </row>
    <row r="1203" spans="20:28" ht="14.4" x14ac:dyDescent="0.3">
      <c r="T1203"/>
      <c r="U1203" s="127">
        <v>1202</v>
      </c>
      <c r="V1203"/>
      <c r="W1203"/>
      <c r="X1203"/>
      <c r="Y1203"/>
      <c r="AB1203" s="127">
        <v>1202</v>
      </c>
    </row>
    <row r="1204" spans="20:28" ht="14.4" x14ac:dyDescent="0.3">
      <c r="T1204"/>
      <c r="U1204" s="127">
        <v>1203</v>
      </c>
      <c r="V1204"/>
      <c r="W1204"/>
      <c r="X1204"/>
      <c r="Y1204"/>
      <c r="AB1204" s="127">
        <v>1203</v>
      </c>
    </row>
    <row r="1205" spans="20:28" ht="14.4" x14ac:dyDescent="0.3">
      <c r="T1205"/>
      <c r="U1205" s="127">
        <v>1204</v>
      </c>
      <c r="V1205"/>
      <c r="W1205"/>
      <c r="X1205"/>
      <c r="Y1205"/>
      <c r="AB1205" s="127">
        <v>1204</v>
      </c>
    </row>
    <row r="1206" spans="20:28" ht="14.4" x14ac:dyDescent="0.3">
      <c r="T1206"/>
      <c r="U1206" s="127">
        <v>1205</v>
      </c>
      <c r="V1206"/>
      <c r="W1206"/>
      <c r="X1206"/>
      <c r="Y1206"/>
      <c r="AB1206" s="127">
        <v>1205</v>
      </c>
    </row>
    <row r="1207" spans="20:28" ht="14.4" x14ac:dyDescent="0.3">
      <c r="T1207"/>
      <c r="U1207" s="127">
        <v>1206</v>
      </c>
      <c r="V1207"/>
      <c r="W1207"/>
      <c r="X1207"/>
      <c r="Y1207"/>
      <c r="AB1207" s="127">
        <v>1206</v>
      </c>
    </row>
    <row r="1208" spans="20:28" ht="14.4" x14ac:dyDescent="0.3">
      <c r="T1208"/>
      <c r="U1208" s="127">
        <v>1207</v>
      </c>
      <c r="V1208"/>
      <c r="W1208"/>
      <c r="X1208"/>
      <c r="Y1208"/>
      <c r="AB1208" s="127">
        <v>1207</v>
      </c>
    </row>
    <row r="1209" spans="20:28" ht="14.4" x14ac:dyDescent="0.3">
      <c r="T1209"/>
      <c r="U1209" s="127">
        <v>1208</v>
      </c>
      <c r="V1209"/>
      <c r="W1209"/>
      <c r="X1209"/>
      <c r="Y1209"/>
      <c r="AB1209" s="127">
        <v>1208</v>
      </c>
    </row>
    <row r="1210" spans="20:28" ht="14.4" x14ac:dyDescent="0.3">
      <c r="T1210"/>
      <c r="U1210" s="127">
        <v>1209</v>
      </c>
      <c r="V1210"/>
      <c r="W1210"/>
      <c r="X1210"/>
      <c r="Y1210"/>
      <c r="AB1210" s="127">
        <v>1209</v>
      </c>
    </row>
    <row r="1211" spans="20:28" ht="14.4" x14ac:dyDescent="0.3">
      <c r="T1211"/>
      <c r="U1211" s="127">
        <v>1210</v>
      </c>
      <c r="V1211"/>
      <c r="W1211"/>
      <c r="X1211"/>
      <c r="Y1211"/>
      <c r="AB1211" s="127">
        <v>1210</v>
      </c>
    </row>
    <row r="1212" spans="20:28" ht="14.4" x14ac:dyDescent="0.3">
      <c r="T1212"/>
      <c r="U1212" s="127">
        <v>1211</v>
      </c>
      <c r="V1212"/>
      <c r="W1212"/>
      <c r="X1212"/>
      <c r="Y1212"/>
      <c r="AB1212" s="127">
        <v>1211</v>
      </c>
    </row>
    <row r="1213" spans="20:28" ht="14.4" x14ac:dyDescent="0.3">
      <c r="T1213"/>
      <c r="U1213" s="127">
        <v>1212</v>
      </c>
      <c r="V1213"/>
      <c r="W1213"/>
      <c r="X1213"/>
      <c r="Y1213"/>
      <c r="AB1213" s="127">
        <v>1212</v>
      </c>
    </row>
    <row r="1214" spans="20:28" ht="14.4" x14ac:dyDescent="0.3">
      <c r="T1214"/>
      <c r="U1214" s="127">
        <v>1213</v>
      </c>
      <c r="V1214"/>
      <c r="W1214"/>
      <c r="X1214"/>
      <c r="Y1214"/>
      <c r="AB1214" s="127">
        <v>1213</v>
      </c>
    </row>
    <row r="1215" spans="20:28" ht="14.4" x14ac:dyDescent="0.3">
      <c r="T1215"/>
      <c r="U1215" s="127">
        <v>1214</v>
      </c>
      <c r="V1215"/>
      <c r="W1215"/>
      <c r="X1215"/>
      <c r="Y1215"/>
      <c r="AB1215" s="127">
        <v>1214</v>
      </c>
    </row>
    <row r="1216" spans="20:28" ht="14.4" x14ac:dyDescent="0.3">
      <c r="T1216"/>
      <c r="U1216" s="127">
        <v>1215</v>
      </c>
      <c r="V1216"/>
      <c r="W1216"/>
      <c r="X1216"/>
      <c r="Y1216"/>
      <c r="AB1216" s="127">
        <v>1215</v>
      </c>
    </row>
    <row r="1217" spans="20:28" ht="14.4" x14ac:dyDescent="0.3">
      <c r="T1217"/>
      <c r="U1217" s="127">
        <v>1216</v>
      </c>
      <c r="V1217"/>
      <c r="W1217"/>
      <c r="X1217"/>
      <c r="Y1217"/>
      <c r="AB1217" s="127">
        <v>1216</v>
      </c>
    </row>
    <row r="1218" spans="20:28" ht="14.4" x14ac:dyDescent="0.3">
      <c r="T1218"/>
      <c r="U1218" s="127">
        <v>1217</v>
      </c>
      <c r="V1218"/>
      <c r="W1218"/>
      <c r="X1218"/>
      <c r="Y1218"/>
      <c r="AB1218" s="127">
        <v>1217</v>
      </c>
    </row>
    <row r="1219" spans="20:28" ht="14.4" x14ac:dyDescent="0.3">
      <c r="T1219"/>
      <c r="U1219" s="127">
        <v>1218</v>
      </c>
      <c r="V1219"/>
      <c r="W1219"/>
      <c r="X1219"/>
      <c r="Y1219"/>
      <c r="AB1219" s="127">
        <v>1218</v>
      </c>
    </row>
    <row r="1220" spans="20:28" ht="14.4" x14ac:dyDescent="0.3">
      <c r="T1220"/>
      <c r="U1220" s="127">
        <v>1219</v>
      </c>
      <c r="V1220"/>
      <c r="W1220"/>
      <c r="X1220"/>
      <c r="Y1220"/>
      <c r="AB1220" s="127">
        <v>1219</v>
      </c>
    </row>
    <row r="1221" spans="20:28" ht="14.4" x14ac:dyDescent="0.3">
      <c r="T1221"/>
      <c r="U1221" s="127">
        <v>1220</v>
      </c>
      <c r="V1221"/>
      <c r="W1221"/>
      <c r="X1221"/>
      <c r="Y1221"/>
      <c r="AB1221" s="127">
        <v>1220</v>
      </c>
    </row>
    <row r="1222" spans="20:28" ht="14.4" x14ac:dyDescent="0.3">
      <c r="T1222"/>
      <c r="U1222" s="127">
        <v>1221</v>
      </c>
      <c r="V1222"/>
      <c r="W1222"/>
      <c r="X1222"/>
      <c r="Y1222"/>
      <c r="AB1222" s="127">
        <v>1221</v>
      </c>
    </row>
    <row r="1223" spans="20:28" ht="14.4" x14ac:dyDescent="0.3">
      <c r="T1223"/>
      <c r="U1223" s="127">
        <v>1222</v>
      </c>
      <c r="V1223"/>
      <c r="W1223"/>
      <c r="X1223"/>
      <c r="Y1223"/>
      <c r="AB1223" s="127">
        <v>1222</v>
      </c>
    </row>
    <row r="1224" spans="20:28" ht="14.4" x14ac:dyDescent="0.3">
      <c r="T1224"/>
      <c r="U1224" s="127">
        <v>1223</v>
      </c>
      <c r="V1224"/>
      <c r="W1224"/>
      <c r="X1224"/>
      <c r="Y1224"/>
      <c r="AB1224" s="127">
        <v>1223</v>
      </c>
    </row>
    <row r="1225" spans="20:28" ht="14.4" x14ac:dyDescent="0.3">
      <c r="T1225"/>
      <c r="U1225" s="127">
        <v>1224</v>
      </c>
      <c r="V1225"/>
      <c r="W1225"/>
      <c r="X1225"/>
      <c r="Y1225"/>
      <c r="AB1225" s="127">
        <v>1224</v>
      </c>
    </row>
    <row r="1226" spans="20:28" ht="14.4" x14ac:dyDescent="0.3">
      <c r="T1226"/>
      <c r="U1226" s="127">
        <v>1225</v>
      </c>
      <c r="V1226"/>
      <c r="W1226"/>
      <c r="X1226"/>
      <c r="Y1226"/>
      <c r="AB1226" s="127">
        <v>1225</v>
      </c>
    </row>
    <row r="1227" spans="20:28" ht="14.4" x14ac:dyDescent="0.3">
      <c r="T1227"/>
      <c r="U1227" s="127">
        <v>1226</v>
      </c>
      <c r="V1227"/>
      <c r="W1227"/>
      <c r="X1227"/>
      <c r="Y1227"/>
      <c r="AB1227" s="127">
        <v>1226</v>
      </c>
    </row>
    <row r="1228" spans="20:28" ht="14.4" x14ac:dyDescent="0.3">
      <c r="T1228"/>
      <c r="U1228" s="127">
        <v>1227</v>
      </c>
      <c r="V1228"/>
      <c r="W1228"/>
      <c r="X1228"/>
      <c r="Y1228"/>
      <c r="AB1228" s="127">
        <v>1227</v>
      </c>
    </row>
    <row r="1229" spans="20:28" ht="14.4" x14ac:dyDescent="0.3">
      <c r="T1229"/>
      <c r="U1229" s="127">
        <v>1228</v>
      </c>
      <c r="V1229"/>
      <c r="W1229"/>
      <c r="X1229"/>
      <c r="Y1229"/>
      <c r="AB1229" s="127">
        <v>1228</v>
      </c>
    </row>
    <row r="1230" spans="20:28" ht="14.4" x14ac:dyDescent="0.3">
      <c r="T1230"/>
      <c r="U1230" s="127">
        <v>1229</v>
      </c>
      <c r="V1230"/>
      <c r="W1230"/>
      <c r="X1230"/>
      <c r="Y1230"/>
      <c r="AB1230" s="127">
        <v>1229</v>
      </c>
    </row>
    <row r="1231" spans="20:28" ht="14.4" x14ac:dyDescent="0.3">
      <c r="T1231"/>
      <c r="U1231" s="127">
        <v>1230</v>
      </c>
      <c r="V1231"/>
      <c r="W1231"/>
      <c r="X1231"/>
      <c r="Y1231"/>
      <c r="AB1231" s="127">
        <v>1230</v>
      </c>
    </row>
    <row r="1232" spans="20:28" ht="14.4" x14ac:dyDescent="0.3">
      <c r="T1232"/>
      <c r="U1232" s="127">
        <v>1231</v>
      </c>
      <c r="V1232"/>
      <c r="W1232"/>
      <c r="X1232"/>
      <c r="Y1232"/>
      <c r="AB1232" s="127">
        <v>1231</v>
      </c>
    </row>
    <row r="1233" spans="20:28" ht="14.4" x14ac:dyDescent="0.3">
      <c r="T1233"/>
      <c r="U1233" s="127">
        <v>1232</v>
      </c>
      <c r="V1233"/>
      <c r="W1233"/>
      <c r="X1233"/>
      <c r="Y1233"/>
      <c r="AB1233" s="127">
        <v>1232</v>
      </c>
    </row>
    <row r="1234" spans="20:28" ht="14.4" x14ac:dyDescent="0.3">
      <c r="T1234"/>
      <c r="U1234" s="127">
        <v>1233</v>
      </c>
      <c r="V1234"/>
      <c r="W1234"/>
      <c r="X1234"/>
      <c r="Y1234"/>
      <c r="AB1234" s="127">
        <v>1233</v>
      </c>
    </row>
    <row r="1235" spans="20:28" ht="14.4" x14ac:dyDescent="0.3">
      <c r="T1235"/>
      <c r="U1235" s="127">
        <v>1234</v>
      </c>
      <c r="V1235"/>
      <c r="W1235"/>
      <c r="X1235"/>
      <c r="Y1235"/>
      <c r="AB1235" s="127">
        <v>1234</v>
      </c>
    </row>
    <row r="1236" spans="20:28" ht="14.4" x14ac:dyDescent="0.3">
      <c r="T1236"/>
      <c r="U1236" s="127">
        <v>1235</v>
      </c>
      <c r="V1236"/>
      <c r="W1236"/>
      <c r="X1236"/>
      <c r="Y1236"/>
      <c r="AB1236" s="127">
        <v>1235</v>
      </c>
    </row>
    <row r="1237" spans="20:28" ht="14.4" x14ac:dyDescent="0.3">
      <c r="T1237"/>
      <c r="U1237" s="127">
        <v>1236</v>
      </c>
      <c r="V1237"/>
      <c r="W1237"/>
      <c r="X1237"/>
      <c r="Y1237"/>
      <c r="AB1237" s="127">
        <v>1236</v>
      </c>
    </row>
    <row r="1238" spans="20:28" ht="14.4" x14ac:dyDescent="0.3">
      <c r="T1238"/>
      <c r="U1238" s="127">
        <v>1237</v>
      </c>
      <c r="V1238"/>
      <c r="W1238"/>
      <c r="X1238"/>
      <c r="Y1238"/>
      <c r="AB1238" s="127">
        <v>1237</v>
      </c>
    </row>
    <row r="1239" spans="20:28" ht="14.4" x14ac:dyDescent="0.3">
      <c r="T1239"/>
      <c r="U1239" s="127">
        <v>1238</v>
      </c>
      <c r="V1239"/>
      <c r="W1239"/>
      <c r="X1239"/>
      <c r="Y1239"/>
      <c r="AB1239" s="127">
        <v>1238</v>
      </c>
    </row>
    <row r="1240" spans="20:28" ht="14.4" x14ac:dyDescent="0.3">
      <c r="T1240"/>
      <c r="U1240" s="127">
        <v>1239</v>
      </c>
      <c r="V1240"/>
      <c r="W1240"/>
      <c r="X1240"/>
      <c r="Y1240"/>
      <c r="AB1240" s="127">
        <v>1239</v>
      </c>
    </row>
    <row r="1241" spans="20:28" ht="14.4" x14ac:dyDescent="0.3">
      <c r="T1241"/>
      <c r="U1241" s="127">
        <v>1240</v>
      </c>
      <c r="V1241"/>
      <c r="W1241"/>
      <c r="X1241"/>
      <c r="Y1241"/>
      <c r="AB1241" s="127">
        <v>1240</v>
      </c>
    </row>
    <row r="1242" spans="20:28" ht="14.4" x14ac:dyDescent="0.3">
      <c r="T1242"/>
      <c r="U1242" s="127">
        <v>1241</v>
      </c>
      <c r="V1242"/>
      <c r="W1242"/>
      <c r="X1242"/>
      <c r="Y1242"/>
      <c r="AB1242" s="127">
        <v>1241</v>
      </c>
    </row>
    <row r="1243" spans="20:28" ht="14.4" x14ac:dyDescent="0.3">
      <c r="T1243"/>
      <c r="U1243" s="127">
        <v>1242</v>
      </c>
      <c r="V1243"/>
      <c r="W1243"/>
      <c r="X1243"/>
      <c r="Y1243"/>
      <c r="AB1243" s="127">
        <v>1242</v>
      </c>
    </row>
    <row r="1244" spans="20:28" ht="14.4" x14ac:dyDescent="0.3">
      <c r="T1244"/>
      <c r="U1244" s="127">
        <v>1243</v>
      </c>
      <c r="V1244"/>
      <c r="W1244"/>
      <c r="X1244"/>
      <c r="Y1244"/>
      <c r="AB1244" s="127">
        <v>1243</v>
      </c>
    </row>
    <row r="1245" spans="20:28" ht="14.4" x14ac:dyDescent="0.3">
      <c r="T1245"/>
      <c r="U1245" s="127">
        <v>1244</v>
      </c>
      <c r="V1245"/>
      <c r="W1245"/>
      <c r="X1245"/>
      <c r="Y1245"/>
      <c r="AB1245" s="127">
        <v>1244</v>
      </c>
    </row>
    <row r="1246" spans="20:28" ht="14.4" x14ac:dyDescent="0.3">
      <c r="T1246"/>
      <c r="U1246" s="127">
        <v>1245</v>
      </c>
      <c r="V1246"/>
      <c r="W1246"/>
      <c r="X1246"/>
      <c r="Y1246"/>
      <c r="AB1246" s="127">
        <v>1245</v>
      </c>
    </row>
    <row r="1247" spans="20:28" ht="14.4" x14ac:dyDescent="0.3">
      <c r="T1247"/>
      <c r="U1247" s="127">
        <v>1246</v>
      </c>
      <c r="V1247"/>
      <c r="W1247"/>
      <c r="X1247"/>
      <c r="Y1247"/>
      <c r="AB1247" s="127">
        <v>1246</v>
      </c>
    </row>
    <row r="1248" spans="20:28" ht="14.4" x14ac:dyDescent="0.3">
      <c r="T1248"/>
      <c r="U1248" s="127">
        <v>1247</v>
      </c>
      <c r="V1248"/>
      <c r="W1248"/>
      <c r="X1248"/>
      <c r="Y1248"/>
      <c r="AB1248" s="127">
        <v>1247</v>
      </c>
    </row>
    <row r="1249" spans="20:28" ht="14.4" x14ac:dyDescent="0.3">
      <c r="T1249"/>
      <c r="U1249" s="127">
        <v>1248</v>
      </c>
      <c r="V1249"/>
      <c r="W1249"/>
      <c r="X1249"/>
      <c r="Y1249"/>
      <c r="AB1249" s="127">
        <v>1248</v>
      </c>
    </row>
    <row r="1250" spans="20:28" ht="14.4" x14ac:dyDescent="0.3">
      <c r="T1250"/>
      <c r="U1250" s="127">
        <v>1249</v>
      </c>
      <c r="V1250"/>
      <c r="W1250"/>
      <c r="X1250"/>
      <c r="Y1250"/>
      <c r="AB1250" s="127">
        <v>1249</v>
      </c>
    </row>
    <row r="1251" spans="20:28" ht="14.4" x14ac:dyDescent="0.3">
      <c r="T1251"/>
      <c r="U1251" s="127">
        <v>1250</v>
      </c>
      <c r="V1251"/>
      <c r="W1251"/>
      <c r="X1251"/>
      <c r="Y1251"/>
      <c r="AB1251" s="127">
        <v>1250</v>
      </c>
    </row>
    <row r="1252" spans="20:28" ht="14.4" x14ac:dyDescent="0.3">
      <c r="T1252"/>
      <c r="U1252" s="127">
        <v>1251</v>
      </c>
      <c r="V1252"/>
      <c r="W1252"/>
      <c r="X1252"/>
      <c r="Y1252"/>
      <c r="AB1252" s="127">
        <v>1251</v>
      </c>
    </row>
    <row r="1253" spans="20:28" ht="14.4" x14ac:dyDescent="0.3">
      <c r="T1253"/>
      <c r="U1253" s="127">
        <v>1252</v>
      </c>
      <c r="V1253"/>
      <c r="W1253"/>
      <c r="X1253"/>
      <c r="Y1253"/>
      <c r="AB1253" s="127">
        <v>1252</v>
      </c>
    </row>
    <row r="1254" spans="20:28" ht="14.4" x14ac:dyDescent="0.3">
      <c r="T1254"/>
      <c r="U1254" s="127">
        <v>1253</v>
      </c>
      <c r="V1254"/>
      <c r="W1254"/>
      <c r="X1254"/>
      <c r="Y1254"/>
      <c r="AB1254" s="127">
        <v>1253</v>
      </c>
    </row>
    <row r="1255" spans="20:28" ht="14.4" x14ac:dyDescent="0.3">
      <c r="T1255"/>
      <c r="U1255" s="127">
        <v>1254</v>
      </c>
      <c r="V1255"/>
      <c r="W1255"/>
      <c r="X1255"/>
      <c r="Y1255"/>
      <c r="AB1255" s="127">
        <v>1254</v>
      </c>
    </row>
    <row r="1256" spans="20:28" ht="14.4" x14ac:dyDescent="0.3">
      <c r="T1256"/>
      <c r="U1256" s="127">
        <v>1255</v>
      </c>
      <c r="V1256"/>
      <c r="W1256"/>
      <c r="X1256"/>
      <c r="Y1256"/>
      <c r="AB1256" s="127">
        <v>1255</v>
      </c>
    </row>
    <row r="1257" spans="20:28" ht="14.4" x14ac:dyDescent="0.3">
      <c r="T1257"/>
      <c r="U1257" s="127">
        <v>1256</v>
      </c>
      <c r="V1257"/>
      <c r="W1257"/>
      <c r="X1257"/>
      <c r="Y1257"/>
      <c r="AB1257" s="127">
        <v>1256</v>
      </c>
    </row>
    <row r="1258" spans="20:28" ht="14.4" x14ac:dyDescent="0.3">
      <c r="T1258"/>
      <c r="U1258" s="127">
        <v>1257</v>
      </c>
      <c r="V1258"/>
      <c r="W1258"/>
      <c r="X1258"/>
      <c r="Y1258"/>
      <c r="AB1258" s="127">
        <v>1257</v>
      </c>
    </row>
    <row r="1259" spans="20:28" ht="14.4" x14ac:dyDescent="0.3">
      <c r="T1259"/>
      <c r="U1259" s="127">
        <v>1258</v>
      </c>
      <c r="V1259"/>
      <c r="W1259"/>
      <c r="X1259"/>
      <c r="Y1259"/>
      <c r="AB1259" s="127">
        <v>1258</v>
      </c>
    </row>
    <row r="1260" spans="20:28" ht="14.4" x14ac:dyDescent="0.3">
      <c r="T1260"/>
      <c r="U1260" s="127">
        <v>1259</v>
      </c>
      <c r="V1260"/>
      <c r="W1260"/>
      <c r="X1260"/>
      <c r="Y1260"/>
      <c r="AB1260" s="127">
        <v>1259</v>
      </c>
    </row>
    <row r="1261" spans="20:28" ht="14.4" x14ac:dyDescent="0.3">
      <c r="T1261"/>
      <c r="U1261" s="127">
        <v>1260</v>
      </c>
      <c r="V1261"/>
      <c r="W1261"/>
      <c r="X1261"/>
      <c r="Y1261"/>
      <c r="AB1261" s="127">
        <v>1260</v>
      </c>
    </row>
    <row r="1262" spans="20:28" ht="14.4" x14ac:dyDescent="0.3">
      <c r="T1262"/>
      <c r="U1262" s="127">
        <v>1261</v>
      </c>
      <c r="V1262"/>
      <c r="W1262"/>
      <c r="X1262"/>
      <c r="Y1262"/>
      <c r="AB1262" s="127">
        <v>1261</v>
      </c>
    </row>
    <row r="1263" spans="20:28" ht="14.4" x14ac:dyDescent="0.3">
      <c r="T1263"/>
      <c r="U1263" s="127">
        <v>1262</v>
      </c>
      <c r="V1263"/>
      <c r="W1263"/>
      <c r="X1263"/>
      <c r="Y1263"/>
      <c r="AB1263" s="127">
        <v>1262</v>
      </c>
    </row>
    <row r="1264" spans="20:28" ht="14.4" x14ac:dyDescent="0.3">
      <c r="T1264"/>
      <c r="U1264" s="127">
        <v>1263</v>
      </c>
      <c r="V1264"/>
      <c r="W1264"/>
      <c r="X1264"/>
      <c r="Y1264"/>
      <c r="AB1264" s="127">
        <v>1263</v>
      </c>
    </row>
    <row r="1265" spans="20:28" ht="14.4" x14ac:dyDescent="0.3">
      <c r="T1265"/>
      <c r="U1265" s="127">
        <v>1264</v>
      </c>
      <c r="V1265"/>
      <c r="W1265"/>
      <c r="X1265"/>
      <c r="Y1265"/>
      <c r="AB1265" s="127">
        <v>1264</v>
      </c>
    </row>
    <row r="1266" spans="20:28" ht="14.4" x14ac:dyDescent="0.3">
      <c r="T1266"/>
      <c r="U1266" s="127">
        <v>1265</v>
      </c>
      <c r="V1266"/>
      <c r="W1266"/>
      <c r="X1266"/>
      <c r="Y1266"/>
      <c r="AB1266" s="127">
        <v>1265</v>
      </c>
    </row>
    <row r="1267" spans="20:28" ht="14.4" x14ac:dyDescent="0.3">
      <c r="T1267"/>
      <c r="U1267" s="127">
        <v>1266</v>
      </c>
      <c r="V1267"/>
      <c r="W1267"/>
      <c r="X1267"/>
      <c r="Y1267"/>
      <c r="AB1267" s="127">
        <v>1266</v>
      </c>
    </row>
    <row r="1268" spans="20:28" ht="14.4" x14ac:dyDescent="0.3">
      <c r="T1268"/>
      <c r="U1268" s="127">
        <v>1267</v>
      </c>
      <c r="V1268"/>
      <c r="W1268"/>
      <c r="X1268"/>
      <c r="Y1268"/>
      <c r="AB1268" s="127">
        <v>1267</v>
      </c>
    </row>
    <row r="1269" spans="20:28" ht="14.4" x14ac:dyDescent="0.3">
      <c r="T1269"/>
      <c r="U1269" s="127">
        <v>1268</v>
      </c>
      <c r="V1269"/>
      <c r="W1269"/>
      <c r="X1269"/>
      <c r="Y1269"/>
      <c r="AB1269" s="127">
        <v>1268</v>
      </c>
    </row>
    <row r="1270" spans="20:28" ht="14.4" x14ac:dyDescent="0.3">
      <c r="T1270"/>
      <c r="U1270" s="127">
        <v>1269</v>
      </c>
      <c r="V1270"/>
      <c r="W1270"/>
      <c r="X1270"/>
      <c r="Y1270"/>
      <c r="AB1270" s="127">
        <v>1269</v>
      </c>
    </row>
    <row r="1271" spans="20:28" ht="14.4" x14ac:dyDescent="0.3">
      <c r="T1271"/>
      <c r="U1271" s="127">
        <v>1270</v>
      </c>
      <c r="V1271"/>
      <c r="W1271"/>
      <c r="X1271"/>
      <c r="Y1271"/>
      <c r="AB1271" s="127">
        <v>1270</v>
      </c>
    </row>
    <row r="1272" spans="20:28" ht="14.4" x14ac:dyDescent="0.3">
      <c r="T1272"/>
      <c r="U1272" s="127">
        <v>1271</v>
      </c>
      <c r="V1272"/>
      <c r="W1272"/>
      <c r="X1272"/>
      <c r="Y1272"/>
      <c r="AB1272" s="127">
        <v>1271</v>
      </c>
    </row>
    <row r="1273" spans="20:28" ht="14.4" x14ac:dyDescent="0.3">
      <c r="T1273"/>
      <c r="U1273" s="127">
        <v>1272</v>
      </c>
      <c r="V1273"/>
      <c r="W1273"/>
      <c r="X1273"/>
      <c r="Y1273"/>
      <c r="AB1273" s="127">
        <v>1272</v>
      </c>
    </row>
    <row r="1274" spans="20:28" ht="14.4" x14ac:dyDescent="0.3">
      <c r="T1274"/>
      <c r="U1274" s="127">
        <v>1273</v>
      </c>
      <c r="V1274"/>
      <c r="W1274"/>
      <c r="X1274"/>
      <c r="Y1274"/>
      <c r="AB1274" s="127">
        <v>1273</v>
      </c>
    </row>
    <row r="1275" spans="20:28" ht="14.4" x14ac:dyDescent="0.3">
      <c r="T1275"/>
      <c r="U1275" s="127">
        <v>1274</v>
      </c>
      <c r="V1275"/>
      <c r="W1275"/>
      <c r="X1275"/>
      <c r="Y1275"/>
      <c r="AB1275" s="127">
        <v>1274</v>
      </c>
    </row>
    <row r="1276" spans="20:28" ht="14.4" x14ac:dyDescent="0.3">
      <c r="T1276"/>
      <c r="U1276" s="127">
        <v>1275</v>
      </c>
      <c r="V1276"/>
      <c r="W1276"/>
      <c r="X1276"/>
      <c r="Y1276"/>
      <c r="AB1276" s="127">
        <v>1275</v>
      </c>
    </row>
    <row r="1277" spans="20:28" ht="14.4" x14ac:dyDescent="0.3">
      <c r="T1277"/>
      <c r="U1277" s="127">
        <v>1276</v>
      </c>
      <c r="V1277"/>
      <c r="W1277"/>
      <c r="X1277"/>
      <c r="Y1277"/>
      <c r="AB1277" s="127">
        <v>1276</v>
      </c>
    </row>
    <row r="1278" spans="20:28" ht="14.4" x14ac:dyDescent="0.3">
      <c r="T1278"/>
      <c r="U1278" s="127">
        <v>1277</v>
      </c>
      <c r="V1278"/>
      <c r="W1278"/>
      <c r="X1278"/>
      <c r="Y1278"/>
      <c r="AB1278" s="127">
        <v>1277</v>
      </c>
    </row>
    <row r="1279" spans="20:28" ht="14.4" x14ac:dyDescent="0.3">
      <c r="T1279"/>
      <c r="U1279" s="127">
        <v>1278</v>
      </c>
      <c r="V1279"/>
      <c r="W1279"/>
      <c r="X1279"/>
      <c r="Y1279"/>
      <c r="AB1279" s="127">
        <v>1278</v>
      </c>
    </row>
    <row r="1280" spans="20:28" ht="14.4" x14ac:dyDescent="0.3">
      <c r="T1280"/>
      <c r="U1280" s="127">
        <v>1279</v>
      </c>
      <c r="V1280"/>
      <c r="W1280"/>
      <c r="X1280"/>
      <c r="Y1280"/>
      <c r="AB1280" s="127">
        <v>1279</v>
      </c>
    </row>
    <row r="1281" spans="20:28" ht="14.4" x14ac:dyDescent="0.3">
      <c r="T1281"/>
      <c r="U1281" s="127">
        <v>1280</v>
      </c>
      <c r="V1281"/>
      <c r="W1281"/>
      <c r="X1281"/>
      <c r="Y1281"/>
      <c r="AB1281" s="127">
        <v>1280</v>
      </c>
    </row>
    <row r="1282" spans="20:28" ht="14.4" x14ac:dyDescent="0.3">
      <c r="T1282"/>
      <c r="U1282" s="127">
        <v>1281</v>
      </c>
      <c r="V1282"/>
      <c r="W1282"/>
      <c r="X1282"/>
      <c r="Y1282"/>
      <c r="AB1282" s="127">
        <v>1281</v>
      </c>
    </row>
    <row r="1283" spans="20:28" ht="14.4" x14ac:dyDescent="0.3">
      <c r="T1283"/>
      <c r="U1283" s="127">
        <v>1282</v>
      </c>
      <c r="V1283"/>
      <c r="W1283"/>
      <c r="X1283"/>
      <c r="Y1283"/>
      <c r="AB1283" s="127">
        <v>1282</v>
      </c>
    </row>
    <row r="1284" spans="20:28" ht="14.4" x14ac:dyDescent="0.3">
      <c r="T1284"/>
      <c r="U1284" s="127">
        <v>1283</v>
      </c>
      <c r="V1284"/>
      <c r="W1284"/>
      <c r="X1284"/>
      <c r="Y1284"/>
      <c r="AB1284" s="127">
        <v>1283</v>
      </c>
    </row>
    <row r="1285" spans="20:28" ht="14.4" x14ac:dyDescent="0.3">
      <c r="T1285"/>
      <c r="U1285" s="127">
        <v>1284</v>
      </c>
      <c r="V1285"/>
      <c r="W1285"/>
      <c r="X1285"/>
      <c r="Y1285"/>
      <c r="AB1285" s="127">
        <v>1284</v>
      </c>
    </row>
    <row r="1286" spans="20:28" ht="14.4" x14ac:dyDescent="0.3">
      <c r="T1286"/>
      <c r="U1286" s="127">
        <v>1285</v>
      </c>
      <c r="V1286"/>
      <c r="W1286"/>
      <c r="X1286"/>
      <c r="Y1286"/>
      <c r="AB1286" s="127">
        <v>1285</v>
      </c>
    </row>
    <row r="1287" spans="20:28" ht="14.4" x14ac:dyDescent="0.3">
      <c r="T1287"/>
      <c r="U1287" s="127">
        <v>1286</v>
      </c>
      <c r="V1287"/>
      <c r="W1287"/>
      <c r="X1287"/>
      <c r="Y1287"/>
      <c r="AB1287" s="127">
        <v>1286</v>
      </c>
    </row>
    <row r="1288" spans="20:28" ht="14.4" x14ac:dyDescent="0.3">
      <c r="T1288"/>
      <c r="U1288" s="127">
        <v>1287</v>
      </c>
      <c r="V1288"/>
      <c r="W1288"/>
      <c r="X1288"/>
      <c r="Y1288"/>
      <c r="AB1288" s="127">
        <v>1287</v>
      </c>
    </row>
    <row r="1289" spans="20:28" ht="14.4" x14ac:dyDescent="0.3">
      <c r="T1289"/>
      <c r="U1289" s="127">
        <v>1288</v>
      </c>
      <c r="V1289"/>
      <c r="W1289"/>
      <c r="X1289"/>
      <c r="Y1289"/>
      <c r="AB1289" s="127">
        <v>1288</v>
      </c>
    </row>
    <row r="1290" spans="20:28" ht="14.4" x14ac:dyDescent="0.3">
      <c r="T1290"/>
      <c r="U1290" s="127">
        <v>1289</v>
      </c>
      <c r="V1290"/>
      <c r="W1290"/>
      <c r="X1290"/>
      <c r="Y1290"/>
      <c r="AB1290" s="127">
        <v>1289</v>
      </c>
    </row>
    <row r="1291" spans="20:28" ht="14.4" x14ac:dyDescent="0.3">
      <c r="T1291"/>
      <c r="U1291" s="127">
        <v>1290</v>
      </c>
      <c r="V1291"/>
      <c r="W1291"/>
      <c r="X1291"/>
      <c r="Y1291"/>
      <c r="AB1291" s="127">
        <v>1290</v>
      </c>
    </row>
    <row r="1292" spans="20:28" ht="14.4" x14ac:dyDescent="0.3">
      <c r="T1292"/>
      <c r="U1292" s="127">
        <v>1291</v>
      </c>
      <c r="V1292"/>
      <c r="W1292"/>
      <c r="X1292"/>
      <c r="Y1292"/>
      <c r="AB1292" s="127">
        <v>1291</v>
      </c>
    </row>
    <row r="1293" spans="20:28" ht="14.4" x14ac:dyDescent="0.3">
      <c r="T1293"/>
      <c r="U1293" s="127">
        <v>1292</v>
      </c>
      <c r="V1293"/>
      <c r="W1293"/>
      <c r="X1293"/>
      <c r="Y1293"/>
      <c r="AB1293" s="127">
        <v>1292</v>
      </c>
    </row>
    <row r="1294" spans="20:28" ht="14.4" x14ac:dyDescent="0.3">
      <c r="T1294"/>
      <c r="U1294" s="127">
        <v>1293</v>
      </c>
      <c r="V1294"/>
      <c r="W1294"/>
      <c r="X1294"/>
      <c r="Y1294"/>
      <c r="AB1294" s="127">
        <v>1293</v>
      </c>
    </row>
    <row r="1295" spans="20:28" ht="14.4" x14ac:dyDescent="0.3">
      <c r="T1295"/>
      <c r="U1295" s="127">
        <v>1294</v>
      </c>
      <c r="V1295"/>
      <c r="W1295"/>
      <c r="X1295"/>
      <c r="Y1295"/>
      <c r="AB1295" s="127">
        <v>1294</v>
      </c>
    </row>
    <row r="1296" spans="20:28" ht="14.4" x14ac:dyDescent="0.3">
      <c r="T1296"/>
      <c r="U1296" s="127">
        <v>1295</v>
      </c>
      <c r="V1296"/>
      <c r="W1296"/>
      <c r="X1296"/>
      <c r="Y1296"/>
      <c r="AB1296" s="127">
        <v>1295</v>
      </c>
    </row>
    <row r="1297" spans="20:28" ht="14.4" x14ac:dyDescent="0.3">
      <c r="T1297"/>
      <c r="U1297" s="127">
        <v>1296</v>
      </c>
      <c r="V1297"/>
      <c r="W1297"/>
      <c r="X1297"/>
      <c r="Y1297"/>
      <c r="AB1297" s="127">
        <v>1296</v>
      </c>
    </row>
    <row r="1298" spans="20:28" ht="14.4" x14ac:dyDescent="0.3">
      <c r="T1298"/>
      <c r="U1298" s="127">
        <v>1297</v>
      </c>
      <c r="V1298"/>
      <c r="W1298"/>
      <c r="X1298"/>
      <c r="Y1298"/>
      <c r="AB1298" s="127">
        <v>1297</v>
      </c>
    </row>
    <row r="1299" spans="20:28" ht="14.4" x14ac:dyDescent="0.3">
      <c r="T1299"/>
      <c r="U1299" s="127">
        <v>1298</v>
      </c>
      <c r="V1299"/>
      <c r="W1299"/>
      <c r="X1299"/>
      <c r="Y1299"/>
      <c r="AB1299" s="127">
        <v>1298</v>
      </c>
    </row>
    <row r="1300" spans="20:28" ht="14.4" x14ac:dyDescent="0.3">
      <c r="T1300"/>
      <c r="U1300" s="127">
        <v>1299</v>
      </c>
      <c r="V1300"/>
      <c r="W1300"/>
      <c r="X1300"/>
      <c r="Y1300"/>
      <c r="AB1300" s="127">
        <v>1299</v>
      </c>
    </row>
    <row r="1301" spans="20:28" ht="14.4" x14ac:dyDescent="0.3">
      <c r="T1301"/>
      <c r="U1301" s="127">
        <v>1300</v>
      </c>
      <c r="V1301"/>
      <c r="W1301"/>
      <c r="X1301"/>
      <c r="Y1301"/>
      <c r="AB1301" s="127">
        <v>1300</v>
      </c>
    </row>
    <row r="1302" spans="20:28" ht="14.4" x14ac:dyDescent="0.3">
      <c r="T1302"/>
      <c r="U1302" s="127">
        <v>1301</v>
      </c>
      <c r="V1302"/>
      <c r="W1302"/>
      <c r="X1302"/>
      <c r="Y1302"/>
      <c r="AB1302" s="127">
        <v>1301</v>
      </c>
    </row>
    <row r="1303" spans="20:28" ht="14.4" x14ac:dyDescent="0.3">
      <c r="T1303"/>
      <c r="U1303" s="127">
        <v>1302</v>
      </c>
      <c r="V1303"/>
      <c r="W1303"/>
      <c r="X1303"/>
      <c r="Y1303"/>
      <c r="AB1303" s="127">
        <v>1302</v>
      </c>
    </row>
    <row r="1304" spans="20:28" ht="14.4" x14ac:dyDescent="0.3">
      <c r="T1304"/>
      <c r="U1304" s="127">
        <v>1303</v>
      </c>
      <c r="V1304"/>
      <c r="W1304"/>
      <c r="X1304"/>
      <c r="Y1304"/>
      <c r="AB1304" s="127">
        <v>1303</v>
      </c>
    </row>
    <row r="1305" spans="20:28" ht="14.4" x14ac:dyDescent="0.3">
      <c r="T1305"/>
      <c r="U1305" s="127">
        <v>1304</v>
      </c>
      <c r="V1305"/>
      <c r="W1305"/>
      <c r="X1305"/>
      <c r="Y1305"/>
      <c r="AB1305" s="127">
        <v>1304</v>
      </c>
    </row>
    <row r="1306" spans="20:28" ht="14.4" x14ac:dyDescent="0.3">
      <c r="T1306"/>
      <c r="U1306" s="127">
        <v>1305</v>
      </c>
      <c r="V1306"/>
      <c r="W1306"/>
      <c r="X1306"/>
      <c r="Y1306"/>
      <c r="AB1306" s="127">
        <v>1305</v>
      </c>
    </row>
    <row r="1307" spans="20:28" ht="14.4" x14ac:dyDescent="0.3">
      <c r="T1307"/>
      <c r="U1307" s="127">
        <v>1306</v>
      </c>
      <c r="V1307"/>
      <c r="W1307"/>
      <c r="X1307"/>
      <c r="Y1307"/>
      <c r="AB1307" s="127">
        <v>1306</v>
      </c>
    </row>
    <row r="1308" spans="20:28" ht="14.4" x14ac:dyDescent="0.3">
      <c r="T1308"/>
      <c r="U1308" s="127">
        <v>1307</v>
      </c>
      <c r="V1308"/>
      <c r="W1308"/>
      <c r="X1308"/>
      <c r="Y1308"/>
      <c r="AB1308" s="127">
        <v>1307</v>
      </c>
    </row>
    <row r="1309" spans="20:28" ht="14.4" x14ac:dyDescent="0.3">
      <c r="T1309"/>
      <c r="U1309" s="127">
        <v>1308</v>
      </c>
      <c r="V1309"/>
      <c r="W1309"/>
      <c r="X1309"/>
      <c r="Y1309"/>
      <c r="AB1309" s="127">
        <v>1308</v>
      </c>
    </row>
    <row r="1310" spans="20:28" ht="14.4" x14ac:dyDescent="0.3">
      <c r="T1310"/>
      <c r="U1310" s="127">
        <v>1309</v>
      </c>
      <c r="V1310"/>
      <c r="W1310"/>
      <c r="X1310"/>
      <c r="Y1310"/>
      <c r="AB1310" s="127">
        <v>1309</v>
      </c>
    </row>
    <row r="1311" spans="20:28" ht="14.4" x14ac:dyDescent="0.3">
      <c r="T1311"/>
      <c r="U1311" s="127">
        <v>1310</v>
      </c>
      <c r="V1311"/>
      <c r="W1311"/>
      <c r="X1311"/>
      <c r="Y1311"/>
      <c r="AB1311" s="127">
        <v>1310</v>
      </c>
    </row>
    <row r="1312" spans="20:28" ht="14.4" x14ac:dyDescent="0.3">
      <c r="T1312"/>
      <c r="U1312" s="127">
        <v>1311</v>
      </c>
      <c r="V1312"/>
      <c r="W1312"/>
      <c r="X1312"/>
      <c r="Y1312"/>
      <c r="AB1312" s="127">
        <v>1311</v>
      </c>
    </row>
    <row r="1313" spans="20:28" ht="14.4" x14ac:dyDescent="0.3">
      <c r="T1313"/>
      <c r="U1313" s="127">
        <v>1312</v>
      </c>
      <c r="V1313"/>
      <c r="W1313"/>
      <c r="X1313"/>
      <c r="Y1313"/>
      <c r="AB1313" s="127">
        <v>1312</v>
      </c>
    </row>
    <row r="1314" spans="20:28" ht="14.4" x14ac:dyDescent="0.3">
      <c r="T1314"/>
      <c r="U1314" s="127">
        <v>1313</v>
      </c>
      <c r="V1314"/>
      <c r="W1314"/>
      <c r="X1314"/>
      <c r="Y1314"/>
      <c r="AB1314" s="127">
        <v>1313</v>
      </c>
    </row>
    <row r="1315" spans="20:28" ht="14.4" x14ac:dyDescent="0.3">
      <c r="T1315"/>
      <c r="U1315" s="127">
        <v>1314</v>
      </c>
      <c r="V1315"/>
      <c r="W1315"/>
      <c r="X1315"/>
      <c r="Y1315"/>
      <c r="AB1315" s="127">
        <v>1314</v>
      </c>
    </row>
    <row r="1316" spans="20:28" ht="14.4" x14ac:dyDescent="0.3">
      <c r="T1316"/>
      <c r="U1316" s="127">
        <v>1315</v>
      </c>
      <c r="V1316"/>
      <c r="W1316"/>
      <c r="X1316"/>
      <c r="Y1316"/>
      <c r="AB1316" s="127">
        <v>1315</v>
      </c>
    </row>
    <row r="1317" spans="20:28" ht="14.4" x14ac:dyDescent="0.3">
      <c r="T1317"/>
      <c r="U1317" s="127">
        <v>1316</v>
      </c>
      <c r="V1317"/>
      <c r="W1317"/>
      <c r="X1317"/>
      <c r="Y1317"/>
      <c r="AB1317" s="127">
        <v>1316</v>
      </c>
    </row>
    <row r="1318" spans="20:28" ht="14.4" x14ac:dyDescent="0.3">
      <c r="T1318"/>
      <c r="U1318" s="127">
        <v>1317</v>
      </c>
      <c r="V1318"/>
      <c r="W1318"/>
      <c r="X1318"/>
      <c r="Y1318"/>
      <c r="AB1318" s="127">
        <v>1317</v>
      </c>
    </row>
    <row r="1319" spans="20:28" ht="14.4" x14ac:dyDescent="0.3">
      <c r="T1319"/>
      <c r="U1319" s="127">
        <v>1318</v>
      </c>
      <c r="V1319"/>
      <c r="W1319"/>
      <c r="X1319"/>
      <c r="Y1319"/>
      <c r="AB1319" s="127">
        <v>1318</v>
      </c>
    </row>
    <row r="1320" spans="20:28" ht="14.4" x14ac:dyDescent="0.3">
      <c r="T1320"/>
      <c r="U1320" s="127">
        <v>1319</v>
      </c>
      <c r="V1320"/>
      <c r="W1320"/>
      <c r="X1320"/>
      <c r="Y1320"/>
      <c r="AB1320" s="127">
        <v>1319</v>
      </c>
    </row>
    <row r="1321" spans="20:28" ht="14.4" x14ac:dyDescent="0.3">
      <c r="T1321"/>
      <c r="U1321" s="127">
        <v>1320</v>
      </c>
      <c r="V1321"/>
      <c r="W1321"/>
      <c r="X1321"/>
      <c r="Y1321"/>
      <c r="AB1321" s="127">
        <v>1320</v>
      </c>
    </row>
    <row r="1322" spans="20:28" ht="14.4" x14ac:dyDescent="0.3">
      <c r="T1322"/>
      <c r="U1322" s="127">
        <v>1321</v>
      </c>
      <c r="V1322"/>
      <c r="W1322"/>
      <c r="X1322"/>
      <c r="Y1322"/>
      <c r="AB1322" s="127">
        <v>1321</v>
      </c>
    </row>
    <row r="1323" spans="20:28" ht="14.4" x14ac:dyDescent="0.3">
      <c r="T1323"/>
      <c r="U1323" s="127">
        <v>1322</v>
      </c>
      <c r="V1323"/>
      <c r="W1323"/>
      <c r="X1323"/>
      <c r="Y1323"/>
      <c r="AB1323" s="127">
        <v>1322</v>
      </c>
    </row>
    <row r="1324" spans="20:28" ht="14.4" x14ac:dyDescent="0.3">
      <c r="T1324"/>
      <c r="U1324" s="127">
        <v>1323</v>
      </c>
      <c r="V1324"/>
      <c r="W1324"/>
      <c r="X1324"/>
      <c r="Y1324"/>
      <c r="AB1324" s="127">
        <v>1323</v>
      </c>
    </row>
    <row r="1325" spans="20:28" ht="14.4" x14ac:dyDescent="0.3">
      <c r="T1325"/>
      <c r="U1325" s="127">
        <v>1324</v>
      </c>
      <c r="V1325"/>
      <c r="W1325"/>
      <c r="X1325"/>
      <c r="Y1325"/>
      <c r="AB1325" s="127">
        <v>1324</v>
      </c>
    </row>
    <row r="1326" spans="20:28" ht="14.4" x14ac:dyDescent="0.3">
      <c r="T1326"/>
      <c r="U1326" s="127">
        <v>1325</v>
      </c>
      <c r="V1326"/>
      <c r="W1326"/>
      <c r="X1326"/>
      <c r="Y1326"/>
      <c r="AB1326" s="127">
        <v>1325</v>
      </c>
    </row>
    <row r="1327" spans="20:28" ht="14.4" x14ac:dyDescent="0.3">
      <c r="T1327"/>
      <c r="U1327" s="127">
        <v>1326</v>
      </c>
      <c r="V1327"/>
      <c r="W1327"/>
      <c r="X1327"/>
      <c r="Y1327"/>
      <c r="AB1327" s="127">
        <v>1326</v>
      </c>
    </row>
    <row r="1328" spans="20:28" ht="14.4" x14ac:dyDescent="0.3">
      <c r="T1328"/>
      <c r="U1328" s="127">
        <v>1327</v>
      </c>
      <c r="V1328"/>
      <c r="W1328"/>
      <c r="X1328"/>
      <c r="Y1328"/>
      <c r="AB1328" s="127">
        <v>1327</v>
      </c>
    </row>
    <row r="1329" spans="20:28" ht="14.4" x14ac:dyDescent="0.3">
      <c r="T1329"/>
      <c r="U1329" s="127">
        <v>1328</v>
      </c>
      <c r="V1329"/>
      <c r="W1329"/>
      <c r="X1329"/>
      <c r="Y1329"/>
      <c r="AB1329" s="127">
        <v>1328</v>
      </c>
    </row>
    <row r="1330" spans="20:28" ht="14.4" x14ac:dyDescent="0.3">
      <c r="T1330"/>
      <c r="U1330" s="127">
        <v>1329</v>
      </c>
      <c r="V1330"/>
      <c r="W1330"/>
      <c r="X1330"/>
      <c r="Y1330"/>
      <c r="AB1330" s="127">
        <v>1329</v>
      </c>
    </row>
    <row r="1331" spans="20:28" ht="14.4" x14ac:dyDescent="0.3">
      <c r="T1331"/>
      <c r="U1331" s="127">
        <v>1330</v>
      </c>
      <c r="V1331"/>
      <c r="W1331"/>
      <c r="X1331"/>
      <c r="Y1331"/>
      <c r="AB1331" s="127">
        <v>1330</v>
      </c>
    </row>
    <row r="1332" spans="20:28" ht="14.4" x14ac:dyDescent="0.3">
      <c r="T1332"/>
      <c r="U1332" s="127">
        <v>1331</v>
      </c>
      <c r="V1332"/>
      <c r="W1332"/>
      <c r="X1332"/>
      <c r="Y1332"/>
      <c r="AB1332" s="127">
        <v>1331</v>
      </c>
    </row>
    <row r="1333" spans="20:28" ht="14.4" x14ac:dyDescent="0.3">
      <c r="T1333"/>
      <c r="U1333" s="127">
        <v>1332</v>
      </c>
      <c r="V1333"/>
      <c r="W1333"/>
      <c r="X1333"/>
      <c r="Y1333"/>
      <c r="AB1333" s="127">
        <v>1332</v>
      </c>
    </row>
    <row r="1334" spans="20:28" ht="14.4" x14ac:dyDescent="0.3">
      <c r="T1334"/>
      <c r="U1334" s="127">
        <v>1333</v>
      </c>
      <c r="V1334"/>
      <c r="W1334"/>
      <c r="X1334"/>
      <c r="Y1334"/>
      <c r="AB1334" s="127">
        <v>1333</v>
      </c>
    </row>
    <row r="1335" spans="20:28" ht="14.4" x14ac:dyDescent="0.3">
      <c r="T1335"/>
      <c r="U1335" s="127">
        <v>1334</v>
      </c>
      <c r="V1335"/>
      <c r="W1335"/>
      <c r="X1335"/>
      <c r="Y1335"/>
      <c r="AB1335" s="127">
        <v>1334</v>
      </c>
    </row>
    <row r="1336" spans="20:28" ht="14.4" x14ac:dyDescent="0.3">
      <c r="T1336"/>
      <c r="U1336" s="127">
        <v>1335</v>
      </c>
      <c r="V1336"/>
      <c r="W1336"/>
      <c r="X1336"/>
      <c r="Y1336"/>
      <c r="AB1336" s="127">
        <v>1335</v>
      </c>
    </row>
    <row r="1337" spans="20:28" ht="14.4" x14ac:dyDescent="0.3">
      <c r="T1337"/>
      <c r="U1337" s="127">
        <v>1336</v>
      </c>
      <c r="V1337"/>
      <c r="W1337"/>
      <c r="X1337"/>
      <c r="Y1337"/>
      <c r="AB1337" s="127">
        <v>1336</v>
      </c>
    </row>
    <row r="1338" spans="20:28" ht="14.4" x14ac:dyDescent="0.3">
      <c r="T1338"/>
      <c r="U1338" s="127">
        <v>1337</v>
      </c>
      <c r="V1338"/>
      <c r="W1338"/>
      <c r="X1338"/>
      <c r="Y1338"/>
      <c r="AB1338" s="127">
        <v>1337</v>
      </c>
    </row>
    <row r="1339" spans="20:28" ht="14.4" x14ac:dyDescent="0.3">
      <c r="T1339"/>
      <c r="U1339" s="127">
        <v>1338</v>
      </c>
      <c r="V1339"/>
      <c r="W1339"/>
      <c r="X1339"/>
      <c r="Y1339"/>
      <c r="AB1339" s="127">
        <v>1338</v>
      </c>
    </row>
    <row r="1340" spans="20:28" ht="14.4" x14ac:dyDescent="0.3">
      <c r="T1340"/>
      <c r="U1340" s="127">
        <v>1339</v>
      </c>
      <c r="V1340"/>
      <c r="W1340"/>
      <c r="X1340"/>
      <c r="Y1340"/>
      <c r="AB1340" s="127">
        <v>1339</v>
      </c>
    </row>
    <row r="1341" spans="20:28" ht="14.4" x14ac:dyDescent="0.3">
      <c r="T1341"/>
      <c r="U1341" s="127">
        <v>1340</v>
      </c>
      <c r="V1341"/>
      <c r="W1341"/>
      <c r="X1341"/>
      <c r="Y1341"/>
      <c r="AB1341" s="127">
        <v>1340</v>
      </c>
    </row>
    <row r="1342" spans="20:28" ht="14.4" x14ac:dyDescent="0.3">
      <c r="T1342"/>
      <c r="U1342" s="127">
        <v>1341</v>
      </c>
      <c r="V1342"/>
      <c r="W1342"/>
      <c r="X1342"/>
      <c r="Y1342"/>
      <c r="AB1342" s="127">
        <v>1341</v>
      </c>
    </row>
    <row r="1343" spans="20:28" ht="14.4" x14ac:dyDescent="0.3">
      <c r="T1343"/>
      <c r="U1343" s="127">
        <v>1342</v>
      </c>
      <c r="V1343"/>
      <c r="W1343"/>
      <c r="X1343"/>
      <c r="Y1343"/>
      <c r="AB1343" s="127">
        <v>1342</v>
      </c>
    </row>
    <row r="1344" spans="20:28" ht="14.4" x14ac:dyDescent="0.3">
      <c r="T1344"/>
      <c r="U1344" s="127">
        <v>1343</v>
      </c>
      <c r="V1344"/>
      <c r="W1344"/>
      <c r="X1344"/>
      <c r="Y1344"/>
      <c r="AB1344" s="127">
        <v>1343</v>
      </c>
    </row>
    <row r="1345" spans="20:28" ht="14.4" x14ac:dyDescent="0.3">
      <c r="T1345"/>
      <c r="U1345" s="127">
        <v>1344</v>
      </c>
      <c r="V1345"/>
      <c r="W1345"/>
      <c r="X1345"/>
      <c r="Y1345"/>
      <c r="AB1345" s="127">
        <v>1344</v>
      </c>
    </row>
    <row r="1346" spans="20:28" ht="14.4" x14ac:dyDescent="0.3">
      <c r="T1346"/>
      <c r="U1346" s="127">
        <v>1345</v>
      </c>
      <c r="V1346"/>
      <c r="W1346"/>
      <c r="X1346"/>
      <c r="Y1346"/>
      <c r="AB1346" s="127">
        <v>1345</v>
      </c>
    </row>
    <row r="1347" spans="20:28" ht="14.4" x14ac:dyDescent="0.3">
      <c r="T1347"/>
      <c r="U1347" s="127">
        <v>1346</v>
      </c>
      <c r="V1347"/>
      <c r="W1347"/>
      <c r="X1347"/>
      <c r="Y1347"/>
      <c r="AB1347" s="127">
        <v>1346</v>
      </c>
    </row>
    <row r="1348" spans="20:28" ht="14.4" x14ac:dyDescent="0.3">
      <c r="T1348"/>
      <c r="U1348" s="127">
        <v>1347</v>
      </c>
      <c r="V1348"/>
      <c r="W1348"/>
      <c r="X1348"/>
      <c r="Y1348"/>
      <c r="AB1348" s="127">
        <v>1347</v>
      </c>
    </row>
    <row r="1349" spans="20:28" ht="14.4" x14ac:dyDescent="0.3">
      <c r="T1349"/>
      <c r="U1349" s="127">
        <v>1348</v>
      </c>
      <c r="V1349"/>
      <c r="W1349"/>
      <c r="X1349"/>
      <c r="Y1349"/>
      <c r="AB1349" s="127">
        <v>1348</v>
      </c>
    </row>
    <row r="1350" spans="20:28" ht="14.4" x14ac:dyDescent="0.3">
      <c r="T1350"/>
      <c r="U1350" s="127">
        <v>1349</v>
      </c>
      <c r="V1350"/>
      <c r="W1350"/>
      <c r="X1350"/>
      <c r="Y1350"/>
      <c r="AB1350" s="127">
        <v>1349</v>
      </c>
    </row>
    <row r="1351" spans="20:28" ht="14.4" x14ac:dyDescent="0.3">
      <c r="T1351"/>
      <c r="U1351" s="127">
        <v>1350</v>
      </c>
      <c r="V1351"/>
      <c r="W1351"/>
      <c r="X1351"/>
      <c r="Y1351"/>
      <c r="AB1351" s="127">
        <v>1350</v>
      </c>
    </row>
    <row r="1352" spans="20:28" ht="14.4" x14ac:dyDescent="0.3">
      <c r="T1352"/>
      <c r="U1352" s="127">
        <v>1351</v>
      </c>
      <c r="V1352"/>
      <c r="W1352"/>
      <c r="X1352"/>
      <c r="Y1352"/>
      <c r="AB1352" s="127">
        <v>1351</v>
      </c>
    </row>
    <row r="1353" spans="20:28" ht="14.4" x14ac:dyDescent="0.3">
      <c r="T1353"/>
      <c r="U1353" s="127">
        <v>1352</v>
      </c>
      <c r="V1353"/>
      <c r="W1353"/>
      <c r="X1353"/>
      <c r="Y1353"/>
      <c r="AB1353" s="127">
        <v>1352</v>
      </c>
    </row>
    <row r="1354" spans="20:28" ht="14.4" x14ac:dyDescent="0.3">
      <c r="T1354"/>
      <c r="U1354" s="127">
        <v>1353</v>
      </c>
      <c r="V1354"/>
      <c r="W1354"/>
      <c r="X1354"/>
      <c r="Y1354"/>
      <c r="AB1354" s="127">
        <v>1353</v>
      </c>
    </row>
    <row r="1355" spans="20:28" ht="14.4" x14ac:dyDescent="0.3">
      <c r="T1355"/>
      <c r="U1355" s="127">
        <v>1354</v>
      </c>
      <c r="V1355"/>
      <c r="W1355"/>
      <c r="X1355"/>
      <c r="Y1355"/>
      <c r="AB1355" s="127">
        <v>1354</v>
      </c>
    </row>
    <row r="1356" spans="20:28" ht="14.4" x14ac:dyDescent="0.3">
      <c r="T1356"/>
      <c r="U1356" s="127">
        <v>1355</v>
      </c>
      <c r="V1356"/>
      <c r="W1356"/>
      <c r="X1356"/>
      <c r="Y1356"/>
      <c r="AB1356" s="127">
        <v>1355</v>
      </c>
    </row>
    <row r="1357" spans="20:28" ht="14.4" x14ac:dyDescent="0.3">
      <c r="T1357"/>
      <c r="U1357" s="127">
        <v>1356</v>
      </c>
      <c r="V1357"/>
      <c r="W1357"/>
      <c r="X1357"/>
      <c r="Y1357"/>
      <c r="AB1357" s="127">
        <v>1356</v>
      </c>
    </row>
    <row r="1358" spans="20:28" ht="14.4" x14ac:dyDescent="0.3">
      <c r="T1358"/>
      <c r="U1358" s="127">
        <v>1357</v>
      </c>
      <c r="V1358"/>
      <c r="W1358"/>
      <c r="X1358"/>
      <c r="Y1358"/>
      <c r="AB1358" s="127">
        <v>1357</v>
      </c>
    </row>
    <row r="1359" spans="20:28" ht="14.4" x14ac:dyDescent="0.3">
      <c r="T1359"/>
      <c r="U1359" s="127">
        <v>1358</v>
      </c>
      <c r="V1359"/>
      <c r="W1359"/>
      <c r="X1359"/>
      <c r="Y1359"/>
      <c r="AB1359" s="127">
        <v>1358</v>
      </c>
    </row>
    <row r="1360" spans="20:28" ht="14.4" x14ac:dyDescent="0.3">
      <c r="T1360"/>
      <c r="U1360" s="127">
        <v>1359</v>
      </c>
      <c r="V1360"/>
      <c r="W1360"/>
      <c r="X1360"/>
      <c r="Y1360"/>
      <c r="AB1360" s="127">
        <v>1359</v>
      </c>
    </row>
    <row r="1361" spans="20:28" ht="14.4" x14ac:dyDescent="0.3">
      <c r="T1361"/>
      <c r="U1361" s="127">
        <v>1360</v>
      </c>
      <c r="V1361"/>
      <c r="W1361"/>
      <c r="X1361"/>
      <c r="Y1361"/>
      <c r="AB1361" s="127">
        <v>1360</v>
      </c>
    </row>
    <row r="1362" spans="20:28" ht="14.4" x14ac:dyDescent="0.3">
      <c r="T1362"/>
      <c r="U1362" s="127">
        <v>1361</v>
      </c>
      <c r="V1362"/>
      <c r="W1362"/>
      <c r="X1362"/>
      <c r="Y1362"/>
      <c r="AB1362" s="127">
        <v>1361</v>
      </c>
    </row>
    <row r="1363" spans="20:28" ht="14.4" x14ac:dyDescent="0.3">
      <c r="T1363"/>
      <c r="U1363" s="127">
        <v>1362</v>
      </c>
      <c r="V1363"/>
      <c r="W1363"/>
      <c r="X1363"/>
      <c r="Y1363"/>
      <c r="AB1363" s="127">
        <v>1362</v>
      </c>
    </row>
    <row r="1364" spans="20:28" ht="14.4" x14ac:dyDescent="0.3">
      <c r="T1364"/>
      <c r="U1364" s="127">
        <v>1363</v>
      </c>
      <c r="V1364"/>
      <c r="W1364"/>
      <c r="X1364"/>
      <c r="Y1364"/>
      <c r="AB1364" s="127">
        <v>1363</v>
      </c>
    </row>
    <row r="1365" spans="20:28" ht="14.4" x14ac:dyDescent="0.3">
      <c r="T1365"/>
      <c r="U1365" s="127">
        <v>1364</v>
      </c>
      <c r="V1365"/>
      <c r="W1365"/>
      <c r="X1365"/>
      <c r="Y1365"/>
      <c r="AB1365" s="127">
        <v>1364</v>
      </c>
    </row>
    <row r="1366" spans="20:28" ht="14.4" x14ac:dyDescent="0.3">
      <c r="T1366"/>
      <c r="U1366" s="127">
        <v>1365</v>
      </c>
      <c r="V1366"/>
      <c r="W1366"/>
      <c r="X1366"/>
      <c r="Y1366"/>
      <c r="AB1366" s="127">
        <v>1365</v>
      </c>
    </row>
    <row r="1367" spans="20:28" ht="14.4" x14ac:dyDescent="0.3">
      <c r="T1367"/>
      <c r="U1367" s="127">
        <v>1366</v>
      </c>
      <c r="V1367"/>
      <c r="W1367"/>
      <c r="X1367"/>
      <c r="Y1367"/>
      <c r="AB1367" s="127">
        <v>1366</v>
      </c>
    </row>
    <row r="1368" spans="20:28" ht="14.4" x14ac:dyDescent="0.3">
      <c r="T1368"/>
      <c r="U1368" s="127">
        <v>1367</v>
      </c>
      <c r="V1368"/>
      <c r="W1368"/>
      <c r="X1368"/>
      <c r="Y1368"/>
      <c r="AB1368" s="127">
        <v>1367</v>
      </c>
    </row>
    <row r="1369" spans="20:28" ht="14.4" x14ac:dyDescent="0.3">
      <c r="T1369"/>
      <c r="U1369" s="127">
        <v>1368</v>
      </c>
      <c r="V1369"/>
      <c r="W1369"/>
      <c r="X1369"/>
      <c r="Y1369"/>
      <c r="AB1369" s="127">
        <v>1368</v>
      </c>
    </row>
    <row r="1370" spans="20:28" ht="14.4" x14ac:dyDescent="0.3">
      <c r="T1370"/>
      <c r="U1370" s="127">
        <v>1369</v>
      </c>
      <c r="V1370"/>
      <c r="W1370"/>
      <c r="X1370"/>
      <c r="Y1370"/>
      <c r="AB1370" s="127">
        <v>1369</v>
      </c>
    </row>
    <row r="1371" spans="20:28" ht="14.4" x14ac:dyDescent="0.3">
      <c r="T1371"/>
      <c r="U1371" s="127">
        <v>1370</v>
      </c>
      <c r="V1371"/>
      <c r="W1371"/>
      <c r="X1371"/>
      <c r="Y1371"/>
      <c r="AB1371" s="127">
        <v>1370</v>
      </c>
    </row>
    <row r="1372" spans="20:28" ht="14.4" x14ac:dyDescent="0.3">
      <c r="T1372"/>
      <c r="U1372" s="127">
        <v>1371</v>
      </c>
      <c r="V1372"/>
      <c r="W1372"/>
      <c r="X1372"/>
      <c r="Y1372"/>
      <c r="AB1372" s="127">
        <v>1371</v>
      </c>
    </row>
    <row r="1373" spans="20:28" ht="14.4" x14ac:dyDescent="0.3">
      <c r="T1373"/>
      <c r="U1373" s="127">
        <v>1372</v>
      </c>
      <c r="V1373"/>
      <c r="W1373"/>
      <c r="X1373"/>
      <c r="Y1373"/>
      <c r="AB1373" s="127">
        <v>1372</v>
      </c>
    </row>
    <row r="1374" spans="20:28" ht="14.4" x14ac:dyDescent="0.3">
      <c r="T1374"/>
      <c r="U1374" s="127">
        <v>1373</v>
      </c>
      <c r="V1374"/>
      <c r="W1374"/>
      <c r="X1374"/>
      <c r="Y1374"/>
      <c r="AB1374" s="127">
        <v>1373</v>
      </c>
    </row>
    <row r="1375" spans="20:28" ht="14.4" x14ac:dyDescent="0.3">
      <c r="T1375"/>
      <c r="U1375" s="127">
        <v>1374</v>
      </c>
      <c r="V1375"/>
      <c r="W1375"/>
      <c r="X1375"/>
      <c r="Y1375"/>
      <c r="AB1375" s="127">
        <v>1374</v>
      </c>
    </row>
    <row r="1376" spans="20:28" ht="14.4" x14ac:dyDescent="0.3">
      <c r="T1376"/>
      <c r="U1376" s="127">
        <v>1375</v>
      </c>
      <c r="V1376"/>
      <c r="W1376"/>
      <c r="X1376"/>
      <c r="Y1376"/>
      <c r="AB1376" s="127">
        <v>1375</v>
      </c>
    </row>
    <row r="1377" spans="20:28" ht="14.4" x14ac:dyDescent="0.3">
      <c r="T1377"/>
      <c r="U1377" s="127">
        <v>1376</v>
      </c>
      <c r="V1377"/>
      <c r="W1377"/>
      <c r="X1377"/>
      <c r="Y1377"/>
      <c r="AB1377" s="127">
        <v>1376</v>
      </c>
    </row>
    <row r="1378" spans="20:28" ht="14.4" x14ac:dyDescent="0.3">
      <c r="T1378"/>
      <c r="U1378" s="127">
        <v>1377</v>
      </c>
      <c r="V1378"/>
      <c r="W1378"/>
      <c r="X1378"/>
      <c r="Y1378"/>
      <c r="AB1378" s="127">
        <v>1377</v>
      </c>
    </row>
    <row r="1379" spans="20:28" ht="14.4" x14ac:dyDescent="0.3">
      <c r="T1379"/>
      <c r="U1379" s="127">
        <v>1378</v>
      </c>
      <c r="V1379"/>
      <c r="W1379"/>
      <c r="X1379"/>
      <c r="Y1379"/>
      <c r="AB1379" s="127">
        <v>1378</v>
      </c>
    </row>
    <row r="1380" spans="20:28" ht="14.4" x14ac:dyDescent="0.3">
      <c r="T1380"/>
      <c r="U1380" s="127">
        <v>1379</v>
      </c>
      <c r="V1380"/>
      <c r="W1380"/>
      <c r="X1380"/>
      <c r="Y1380"/>
      <c r="AB1380" s="127">
        <v>1379</v>
      </c>
    </row>
    <row r="1381" spans="20:28" ht="14.4" x14ac:dyDescent="0.3">
      <c r="T1381"/>
      <c r="U1381" s="127">
        <v>1380</v>
      </c>
      <c r="V1381"/>
      <c r="W1381"/>
      <c r="X1381"/>
      <c r="Y1381"/>
      <c r="AB1381" s="127">
        <v>1380</v>
      </c>
    </row>
    <row r="1382" spans="20:28" ht="14.4" x14ac:dyDescent="0.3">
      <c r="T1382"/>
      <c r="U1382" s="127">
        <v>1381</v>
      </c>
      <c r="V1382"/>
      <c r="W1382"/>
      <c r="X1382"/>
      <c r="Y1382"/>
      <c r="AB1382" s="127">
        <v>1381</v>
      </c>
    </row>
    <row r="1383" spans="20:28" ht="14.4" x14ac:dyDescent="0.3">
      <c r="T1383"/>
      <c r="U1383" s="127">
        <v>1382</v>
      </c>
      <c r="V1383"/>
      <c r="W1383"/>
      <c r="X1383"/>
      <c r="Y1383"/>
      <c r="AB1383" s="127">
        <v>1382</v>
      </c>
    </row>
    <row r="1384" spans="20:28" ht="14.4" x14ac:dyDescent="0.3">
      <c r="T1384"/>
      <c r="U1384" s="127">
        <v>1383</v>
      </c>
      <c r="V1384"/>
      <c r="W1384"/>
      <c r="X1384"/>
      <c r="Y1384"/>
      <c r="AB1384" s="127">
        <v>1383</v>
      </c>
    </row>
    <row r="1385" spans="20:28" ht="14.4" x14ac:dyDescent="0.3">
      <c r="T1385"/>
      <c r="U1385" s="127">
        <v>1384</v>
      </c>
      <c r="V1385"/>
      <c r="W1385"/>
      <c r="X1385"/>
      <c r="Y1385"/>
      <c r="AB1385" s="127">
        <v>1384</v>
      </c>
    </row>
    <row r="1386" spans="20:28" ht="14.4" x14ac:dyDescent="0.3">
      <c r="T1386"/>
      <c r="U1386" s="127">
        <v>1385</v>
      </c>
      <c r="V1386"/>
      <c r="W1386"/>
      <c r="X1386"/>
      <c r="Y1386"/>
      <c r="AB1386" s="127">
        <v>1385</v>
      </c>
    </row>
    <row r="1387" spans="20:28" ht="14.4" x14ac:dyDescent="0.3">
      <c r="T1387"/>
      <c r="U1387" s="127">
        <v>1386</v>
      </c>
      <c r="V1387"/>
      <c r="W1387"/>
      <c r="X1387"/>
      <c r="Y1387"/>
      <c r="AB1387" s="127">
        <v>1386</v>
      </c>
    </row>
    <row r="1388" spans="20:28" ht="14.4" x14ac:dyDescent="0.3">
      <c r="T1388"/>
      <c r="U1388" s="127">
        <v>1387</v>
      </c>
      <c r="V1388"/>
      <c r="W1388"/>
      <c r="X1388"/>
      <c r="Y1388"/>
      <c r="AB1388" s="127">
        <v>1387</v>
      </c>
    </row>
    <row r="1389" spans="20:28" ht="14.4" x14ac:dyDescent="0.3">
      <c r="T1389"/>
      <c r="U1389" s="127">
        <v>1388</v>
      </c>
      <c r="V1389"/>
      <c r="W1389"/>
      <c r="X1389"/>
      <c r="Y1389"/>
      <c r="AB1389" s="127">
        <v>1388</v>
      </c>
    </row>
    <row r="1390" spans="20:28" ht="14.4" x14ac:dyDescent="0.3">
      <c r="T1390"/>
      <c r="U1390" s="127">
        <v>1389</v>
      </c>
      <c r="V1390"/>
      <c r="W1390"/>
      <c r="X1390"/>
      <c r="Y1390"/>
      <c r="AB1390" s="127">
        <v>1389</v>
      </c>
    </row>
    <row r="1391" spans="20:28" ht="14.4" x14ac:dyDescent="0.3">
      <c r="T1391"/>
      <c r="U1391" s="127">
        <v>1390</v>
      </c>
      <c r="V1391"/>
      <c r="W1391"/>
      <c r="X1391"/>
      <c r="Y1391"/>
      <c r="AB1391" s="127">
        <v>1390</v>
      </c>
    </row>
    <row r="1392" spans="20:28" ht="14.4" x14ac:dyDescent="0.3">
      <c r="T1392"/>
      <c r="U1392" s="127">
        <v>1391</v>
      </c>
      <c r="V1392"/>
      <c r="W1392"/>
      <c r="X1392"/>
      <c r="Y1392"/>
      <c r="AB1392" s="127">
        <v>1391</v>
      </c>
    </row>
    <row r="1393" spans="20:28" ht="14.4" x14ac:dyDescent="0.3">
      <c r="T1393"/>
      <c r="U1393" s="127">
        <v>1392</v>
      </c>
      <c r="V1393"/>
      <c r="W1393"/>
      <c r="X1393"/>
      <c r="Y1393"/>
      <c r="AB1393" s="127">
        <v>1392</v>
      </c>
    </row>
    <row r="1394" spans="20:28" ht="14.4" x14ac:dyDescent="0.3">
      <c r="T1394"/>
      <c r="U1394" s="127">
        <v>1393</v>
      </c>
      <c r="V1394"/>
      <c r="W1394"/>
      <c r="X1394"/>
      <c r="Y1394"/>
      <c r="AB1394" s="127">
        <v>1393</v>
      </c>
    </row>
    <row r="1395" spans="20:28" ht="14.4" x14ac:dyDescent="0.3">
      <c r="T1395"/>
      <c r="U1395" s="127">
        <v>1394</v>
      </c>
      <c r="V1395"/>
      <c r="W1395"/>
      <c r="X1395"/>
      <c r="Y1395"/>
      <c r="AB1395" s="127">
        <v>1394</v>
      </c>
    </row>
    <row r="1396" spans="20:28" ht="14.4" x14ac:dyDescent="0.3">
      <c r="T1396"/>
      <c r="U1396" s="127">
        <v>1395</v>
      </c>
      <c r="V1396"/>
      <c r="W1396"/>
      <c r="X1396"/>
      <c r="Y1396"/>
      <c r="AB1396" s="127">
        <v>1395</v>
      </c>
    </row>
    <row r="1397" spans="20:28" ht="14.4" x14ac:dyDescent="0.3">
      <c r="T1397"/>
      <c r="U1397" s="127">
        <v>1396</v>
      </c>
      <c r="V1397"/>
      <c r="W1397"/>
      <c r="X1397"/>
      <c r="Y1397"/>
      <c r="AB1397" s="127">
        <v>1396</v>
      </c>
    </row>
    <row r="1398" spans="20:28" ht="14.4" x14ac:dyDescent="0.3">
      <c r="T1398"/>
      <c r="U1398" s="127">
        <v>1397</v>
      </c>
      <c r="V1398"/>
      <c r="W1398"/>
      <c r="X1398"/>
      <c r="Y1398"/>
      <c r="AB1398" s="127">
        <v>1397</v>
      </c>
    </row>
    <row r="1399" spans="20:28" ht="14.4" x14ac:dyDescent="0.3">
      <c r="T1399"/>
      <c r="U1399" s="127">
        <v>1398</v>
      </c>
      <c r="V1399"/>
      <c r="W1399"/>
      <c r="X1399"/>
      <c r="Y1399"/>
      <c r="AB1399" s="127">
        <v>1398</v>
      </c>
    </row>
    <row r="1400" spans="20:28" ht="14.4" x14ac:dyDescent="0.3">
      <c r="T1400"/>
      <c r="U1400" s="127">
        <v>1399</v>
      </c>
      <c r="V1400"/>
      <c r="W1400"/>
      <c r="X1400"/>
      <c r="Y1400"/>
      <c r="AB1400" s="127">
        <v>1399</v>
      </c>
    </row>
    <row r="1401" spans="20:28" ht="14.4" x14ac:dyDescent="0.3">
      <c r="T1401"/>
      <c r="U1401" s="127">
        <v>1400</v>
      </c>
      <c r="V1401"/>
      <c r="W1401"/>
      <c r="X1401"/>
      <c r="Y1401"/>
      <c r="AB1401" s="127">
        <v>1400</v>
      </c>
    </row>
    <row r="1402" spans="20:28" ht="14.4" x14ac:dyDescent="0.3">
      <c r="T1402"/>
      <c r="U1402" s="127">
        <v>1401</v>
      </c>
      <c r="V1402"/>
      <c r="W1402"/>
      <c r="X1402"/>
      <c r="Y1402"/>
      <c r="AB1402" s="127">
        <v>1401</v>
      </c>
    </row>
    <row r="1403" spans="20:28" ht="14.4" x14ac:dyDescent="0.3">
      <c r="T1403"/>
      <c r="U1403" s="127">
        <v>1402</v>
      </c>
      <c r="V1403"/>
      <c r="W1403"/>
      <c r="X1403"/>
      <c r="Y1403"/>
      <c r="AB1403" s="127">
        <v>1402</v>
      </c>
    </row>
    <row r="1404" spans="20:28" ht="14.4" x14ac:dyDescent="0.3">
      <c r="T1404"/>
      <c r="U1404" s="127">
        <v>1403</v>
      </c>
      <c r="V1404"/>
      <c r="W1404"/>
      <c r="X1404"/>
      <c r="Y1404"/>
      <c r="AB1404" s="127">
        <v>1403</v>
      </c>
    </row>
    <row r="1405" spans="20:28" ht="14.4" x14ac:dyDescent="0.3">
      <c r="T1405"/>
      <c r="U1405" s="127">
        <v>1404</v>
      </c>
      <c r="V1405"/>
      <c r="W1405"/>
      <c r="X1405"/>
      <c r="Y1405"/>
      <c r="AB1405" s="127">
        <v>1404</v>
      </c>
    </row>
    <row r="1406" spans="20:28" ht="14.4" x14ac:dyDescent="0.3">
      <c r="T1406"/>
      <c r="U1406" s="127">
        <v>1405</v>
      </c>
      <c r="V1406"/>
      <c r="W1406"/>
      <c r="X1406"/>
      <c r="Y1406"/>
      <c r="AB1406" s="127">
        <v>1405</v>
      </c>
    </row>
    <row r="1407" spans="20:28" ht="14.4" x14ac:dyDescent="0.3">
      <c r="T1407"/>
      <c r="U1407" s="127">
        <v>1406</v>
      </c>
      <c r="V1407"/>
      <c r="W1407"/>
      <c r="X1407"/>
      <c r="Y1407"/>
      <c r="AB1407" s="127">
        <v>1406</v>
      </c>
    </row>
    <row r="1408" spans="20:28" ht="14.4" x14ac:dyDescent="0.3">
      <c r="T1408"/>
      <c r="U1408" s="127">
        <v>1407</v>
      </c>
      <c r="V1408"/>
      <c r="W1408"/>
      <c r="X1408"/>
      <c r="Y1408"/>
      <c r="AB1408" s="127">
        <v>1407</v>
      </c>
    </row>
    <row r="1409" spans="20:28" ht="14.4" x14ac:dyDescent="0.3">
      <c r="T1409"/>
      <c r="U1409" s="127">
        <v>1408</v>
      </c>
      <c r="V1409"/>
      <c r="W1409"/>
      <c r="X1409"/>
      <c r="Y1409"/>
      <c r="AB1409" s="127">
        <v>1408</v>
      </c>
    </row>
    <row r="1410" spans="20:28" ht="14.4" x14ac:dyDescent="0.3">
      <c r="T1410"/>
      <c r="U1410" s="127">
        <v>1409</v>
      </c>
      <c r="V1410"/>
      <c r="W1410"/>
      <c r="X1410"/>
      <c r="Y1410"/>
      <c r="AB1410" s="127">
        <v>1409</v>
      </c>
    </row>
    <row r="1411" spans="20:28" ht="14.4" x14ac:dyDescent="0.3">
      <c r="T1411"/>
      <c r="U1411" s="127">
        <v>1410</v>
      </c>
      <c r="V1411"/>
      <c r="W1411"/>
      <c r="X1411"/>
      <c r="Y1411"/>
      <c r="AB1411" s="127">
        <v>1410</v>
      </c>
    </row>
    <row r="1412" spans="20:28" ht="14.4" x14ac:dyDescent="0.3">
      <c r="T1412"/>
      <c r="U1412" s="127">
        <v>1411</v>
      </c>
      <c r="V1412"/>
      <c r="W1412"/>
      <c r="X1412"/>
      <c r="Y1412"/>
      <c r="AB1412" s="127">
        <v>1411</v>
      </c>
    </row>
    <row r="1413" spans="20:28" ht="14.4" x14ac:dyDescent="0.3">
      <c r="T1413"/>
      <c r="U1413" s="127">
        <v>1412</v>
      </c>
      <c r="V1413"/>
      <c r="W1413"/>
      <c r="X1413"/>
      <c r="Y1413"/>
      <c r="AB1413" s="127">
        <v>1412</v>
      </c>
    </row>
    <row r="1414" spans="20:28" ht="14.4" x14ac:dyDescent="0.3">
      <c r="T1414"/>
      <c r="U1414" s="127">
        <v>1413</v>
      </c>
      <c r="V1414"/>
      <c r="W1414"/>
      <c r="X1414"/>
      <c r="Y1414"/>
      <c r="AB1414" s="127">
        <v>1413</v>
      </c>
    </row>
    <row r="1415" spans="20:28" ht="14.4" x14ac:dyDescent="0.3">
      <c r="T1415"/>
      <c r="U1415" s="127">
        <v>1414</v>
      </c>
      <c r="V1415"/>
      <c r="W1415"/>
      <c r="X1415"/>
      <c r="Y1415"/>
      <c r="AB1415" s="127">
        <v>1414</v>
      </c>
    </row>
    <row r="1416" spans="20:28" ht="14.4" x14ac:dyDescent="0.3">
      <c r="T1416"/>
      <c r="U1416" s="127">
        <v>1415</v>
      </c>
      <c r="V1416"/>
      <c r="W1416"/>
      <c r="X1416"/>
      <c r="Y1416"/>
      <c r="AB1416" s="127">
        <v>1415</v>
      </c>
    </row>
    <row r="1417" spans="20:28" ht="14.4" x14ac:dyDescent="0.3">
      <c r="T1417"/>
      <c r="U1417" s="127">
        <v>1416</v>
      </c>
      <c r="V1417"/>
      <c r="W1417"/>
      <c r="X1417"/>
      <c r="Y1417"/>
      <c r="AB1417" s="127">
        <v>1416</v>
      </c>
    </row>
    <row r="1418" spans="20:28" ht="14.4" x14ac:dyDescent="0.3">
      <c r="T1418"/>
      <c r="U1418" s="127">
        <v>1417</v>
      </c>
      <c r="V1418"/>
      <c r="W1418"/>
      <c r="X1418"/>
      <c r="Y1418"/>
      <c r="AB1418" s="127">
        <v>1417</v>
      </c>
    </row>
    <row r="1419" spans="20:28" ht="14.4" x14ac:dyDescent="0.3">
      <c r="T1419"/>
      <c r="U1419" s="127">
        <v>1418</v>
      </c>
      <c r="V1419"/>
      <c r="W1419"/>
      <c r="X1419"/>
      <c r="Y1419"/>
      <c r="AB1419" s="127">
        <v>1418</v>
      </c>
    </row>
    <row r="1420" spans="20:28" ht="14.4" x14ac:dyDescent="0.3">
      <c r="T1420"/>
      <c r="U1420" s="127">
        <v>1419</v>
      </c>
      <c r="V1420"/>
      <c r="W1420"/>
      <c r="X1420"/>
      <c r="Y1420"/>
      <c r="AB1420" s="127">
        <v>1419</v>
      </c>
    </row>
    <row r="1421" spans="20:28" ht="14.4" x14ac:dyDescent="0.3">
      <c r="T1421"/>
      <c r="U1421" s="127">
        <v>1420</v>
      </c>
      <c r="V1421"/>
      <c r="W1421"/>
      <c r="X1421"/>
      <c r="Y1421"/>
      <c r="AB1421" s="127">
        <v>1420</v>
      </c>
    </row>
    <row r="1422" spans="20:28" ht="14.4" x14ac:dyDescent="0.3">
      <c r="T1422"/>
      <c r="U1422" s="127">
        <v>1421</v>
      </c>
      <c r="V1422"/>
      <c r="W1422"/>
      <c r="X1422"/>
      <c r="Y1422"/>
      <c r="AB1422" s="127">
        <v>1421</v>
      </c>
    </row>
    <row r="1423" spans="20:28" ht="14.4" x14ac:dyDescent="0.3">
      <c r="T1423"/>
      <c r="U1423" s="127">
        <v>1422</v>
      </c>
      <c r="V1423"/>
      <c r="W1423"/>
      <c r="X1423"/>
      <c r="Y1423"/>
      <c r="AB1423" s="127">
        <v>1422</v>
      </c>
    </row>
    <row r="1424" spans="20:28" ht="14.4" x14ac:dyDescent="0.3">
      <c r="T1424"/>
      <c r="U1424" s="127">
        <v>1423</v>
      </c>
      <c r="V1424"/>
      <c r="W1424"/>
      <c r="X1424"/>
      <c r="Y1424"/>
      <c r="AB1424" s="127">
        <v>1423</v>
      </c>
    </row>
    <row r="1425" spans="20:28" ht="14.4" x14ac:dyDescent="0.3">
      <c r="T1425"/>
      <c r="U1425" s="127">
        <v>1424</v>
      </c>
      <c r="V1425"/>
      <c r="W1425"/>
      <c r="X1425"/>
      <c r="Y1425"/>
      <c r="AB1425" s="127">
        <v>1424</v>
      </c>
    </row>
    <row r="1426" spans="20:28" ht="14.4" x14ac:dyDescent="0.3">
      <c r="T1426"/>
      <c r="U1426" s="127">
        <v>1425</v>
      </c>
      <c r="V1426"/>
      <c r="W1426"/>
      <c r="X1426"/>
      <c r="Y1426"/>
      <c r="AB1426" s="127">
        <v>1425</v>
      </c>
    </row>
    <row r="1427" spans="20:28" ht="14.4" x14ac:dyDescent="0.3">
      <c r="T1427"/>
      <c r="U1427" s="127">
        <v>1426</v>
      </c>
      <c r="V1427"/>
      <c r="W1427"/>
      <c r="X1427"/>
      <c r="Y1427"/>
      <c r="AB1427" s="127">
        <v>1426</v>
      </c>
    </row>
    <row r="1428" spans="20:28" ht="14.4" x14ac:dyDescent="0.3">
      <c r="T1428"/>
      <c r="U1428" s="127">
        <v>1427</v>
      </c>
      <c r="V1428"/>
      <c r="W1428"/>
      <c r="X1428"/>
      <c r="Y1428"/>
      <c r="AB1428" s="127">
        <v>1427</v>
      </c>
    </row>
    <row r="1429" spans="20:28" ht="14.4" x14ac:dyDescent="0.3">
      <c r="T1429"/>
      <c r="U1429" s="127">
        <v>1428</v>
      </c>
      <c r="V1429"/>
      <c r="W1429"/>
      <c r="X1429"/>
      <c r="Y1429"/>
      <c r="AB1429" s="127">
        <v>1428</v>
      </c>
    </row>
    <row r="1430" spans="20:28" ht="14.4" x14ac:dyDescent="0.3">
      <c r="T1430"/>
      <c r="U1430" s="127">
        <v>1429</v>
      </c>
      <c r="V1430"/>
      <c r="W1430"/>
      <c r="X1430"/>
      <c r="Y1430"/>
      <c r="AB1430" s="127">
        <v>1429</v>
      </c>
    </row>
    <row r="1431" spans="20:28" ht="14.4" x14ac:dyDescent="0.3">
      <c r="T1431"/>
      <c r="U1431" s="127">
        <v>1430</v>
      </c>
      <c r="V1431"/>
      <c r="W1431"/>
      <c r="X1431"/>
      <c r="Y1431"/>
      <c r="AB1431" s="127">
        <v>1430</v>
      </c>
    </row>
    <row r="1432" spans="20:28" ht="14.4" x14ac:dyDescent="0.3">
      <c r="T1432"/>
      <c r="U1432" s="127">
        <v>1431</v>
      </c>
      <c r="V1432"/>
      <c r="W1432"/>
      <c r="X1432"/>
      <c r="Y1432"/>
      <c r="AB1432" s="127">
        <v>1431</v>
      </c>
    </row>
    <row r="1433" spans="20:28" ht="14.4" x14ac:dyDescent="0.3">
      <c r="T1433"/>
      <c r="U1433" s="127">
        <v>1432</v>
      </c>
      <c r="V1433"/>
      <c r="W1433"/>
      <c r="X1433"/>
      <c r="Y1433"/>
      <c r="AB1433" s="127">
        <v>1432</v>
      </c>
    </row>
    <row r="1434" spans="20:28" ht="14.4" x14ac:dyDescent="0.3">
      <c r="T1434"/>
      <c r="U1434" s="127">
        <v>1433</v>
      </c>
      <c r="V1434"/>
      <c r="W1434"/>
      <c r="X1434"/>
      <c r="Y1434"/>
      <c r="AB1434" s="127">
        <v>1433</v>
      </c>
    </row>
    <row r="1435" spans="20:28" ht="14.4" x14ac:dyDescent="0.3">
      <c r="T1435"/>
      <c r="U1435" s="127">
        <v>1434</v>
      </c>
      <c r="V1435"/>
      <c r="W1435"/>
      <c r="X1435"/>
      <c r="Y1435"/>
      <c r="AB1435" s="127">
        <v>1434</v>
      </c>
    </row>
    <row r="1436" spans="20:28" ht="14.4" x14ac:dyDescent="0.3">
      <c r="T1436"/>
      <c r="U1436" s="127">
        <v>1435</v>
      </c>
      <c r="V1436"/>
      <c r="W1436"/>
      <c r="X1436"/>
      <c r="Y1436"/>
      <c r="AB1436" s="127">
        <v>1435</v>
      </c>
    </row>
    <row r="1437" spans="20:28" ht="14.4" x14ac:dyDescent="0.3">
      <c r="T1437"/>
      <c r="U1437" s="127">
        <v>1436</v>
      </c>
      <c r="V1437"/>
      <c r="W1437"/>
      <c r="X1437"/>
      <c r="Y1437"/>
      <c r="AB1437" s="127">
        <v>1436</v>
      </c>
    </row>
    <row r="1438" spans="20:28" ht="14.4" x14ac:dyDescent="0.3">
      <c r="T1438"/>
      <c r="U1438" s="127">
        <v>1437</v>
      </c>
      <c r="V1438"/>
      <c r="W1438"/>
      <c r="X1438"/>
      <c r="Y1438"/>
      <c r="AB1438" s="127">
        <v>1437</v>
      </c>
    </row>
    <row r="1439" spans="20:28" ht="14.4" x14ac:dyDescent="0.3">
      <c r="T1439"/>
      <c r="U1439" s="127">
        <v>1438</v>
      </c>
      <c r="V1439"/>
      <c r="W1439"/>
      <c r="X1439"/>
      <c r="Y1439"/>
      <c r="AB1439" s="127">
        <v>1438</v>
      </c>
    </row>
    <row r="1440" spans="20:28" ht="14.4" x14ac:dyDescent="0.3">
      <c r="T1440"/>
      <c r="U1440" s="127">
        <v>1439</v>
      </c>
      <c r="V1440"/>
      <c r="W1440"/>
      <c r="X1440"/>
      <c r="Y1440"/>
      <c r="AB1440" s="127">
        <v>1439</v>
      </c>
    </row>
    <row r="1441" spans="20:28" ht="14.4" x14ac:dyDescent="0.3">
      <c r="T1441"/>
      <c r="U1441" s="127">
        <v>1440</v>
      </c>
      <c r="V1441"/>
      <c r="W1441"/>
      <c r="X1441"/>
      <c r="Y1441"/>
      <c r="AB1441" s="127">
        <v>1440</v>
      </c>
    </row>
    <row r="1442" spans="20:28" ht="14.4" x14ac:dyDescent="0.3">
      <c r="T1442"/>
      <c r="U1442" s="127">
        <v>1441</v>
      </c>
      <c r="V1442"/>
      <c r="W1442"/>
      <c r="X1442"/>
      <c r="Y1442"/>
      <c r="AB1442" s="127">
        <v>1441</v>
      </c>
    </row>
    <row r="1443" spans="20:28" ht="14.4" x14ac:dyDescent="0.3">
      <c r="T1443"/>
      <c r="U1443" s="127">
        <v>1442</v>
      </c>
      <c r="V1443"/>
      <c r="W1443"/>
      <c r="X1443"/>
      <c r="Y1443"/>
      <c r="AB1443" s="127">
        <v>1442</v>
      </c>
    </row>
    <row r="1444" spans="20:28" ht="14.4" x14ac:dyDescent="0.3">
      <c r="T1444"/>
      <c r="U1444" s="127">
        <v>1443</v>
      </c>
      <c r="V1444"/>
      <c r="W1444"/>
      <c r="X1444"/>
      <c r="Y1444"/>
      <c r="AB1444" s="127">
        <v>1443</v>
      </c>
    </row>
    <row r="1445" spans="20:28" ht="14.4" x14ac:dyDescent="0.3">
      <c r="T1445"/>
      <c r="U1445" s="127">
        <v>1444</v>
      </c>
      <c r="V1445"/>
      <c r="W1445"/>
      <c r="X1445"/>
      <c r="Y1445"/>
      <c r="AB1445" s="127">
        <v>1444</v>
      </c>
    </row>
    <row r="1446" spans="20:28" ht="14.4" x14ac:dyDescent="0.3">
      <c r="T1446"/>
      <c r="U1446" s="127">
        <v>1445</v>
      </c>
      <c r="V1446"/>
      <c r="W1446"/>
      <c r="X1446"/>
      <c r="Y1446"/>
      <c r="AB1446" s="127">
        <v>1445</v>
      </c>
    </row>
    <row r="1447" spans="20:28" ht="14.4" x14ac:dyDescent="0.3">
      <c r="T1447"/>
      <c r="U1447" s="127">
        <v>1446</v>
      </c>
      <c r="V1447"/>
      <c r="W1447"/>
      <c r="X1447"/>
      <c r="Y1447"/>
      <c r="AB1447" s="127">
        <v>1446</v>
      </c>
    </row>
    <row r="1448" spans="20:28" ht="14.4" x14ac:dyDescent="0.3">
      <c r="T1448"/>
      <c r="U1448" s="127">
        <v>1447</v>
      </c>
      <c r="V1448"/>
      <c r="W1448"/>
      <c r="X1448"/>
      <c r="Y1448"/>
      <c r="AB1448" s="127">
        <v>1447</v>
      </c>
    </row>
    <row r="1449" spans="20:28" ht="14.4" x14ac:dyDescent="0.3">
      <c r="T1449"/>
      <c r="U1449" s="127">
        <v>1448</v>
      </c>
      <c r="V1449"/>
      <c r="W1449"/>
      <c r="X1449"/>
      <c r="Y1449"/>
      <c r="AB1449" s="127">
        <v>1448</v>
      </c>
    </row>
    <row r="1450" spans="20:28" ht="14.4" x14ac:dyDescent="0.3">
      <c r="T1450"/>
      <c r="U1450" s="127">
        <v>1449</v>
      </c>
      <c r="V1450"/>
      <c r="W1450"/>
      <c r="X1450"/>
      <c r="Y1450"/>
      <c r="AB1450" s="127">
        <v>1449</v>
      </c>
    </row>
    <row r="1451" spans="20:28" ht="14.4" x14ac:dyDescent="0.3">
      <c r="T1451"/>
      <c r="U1451" s="127">
        <v>1450</v>
      </c>
      <c r="V1451"/>
      <c r="W1451"/>
      <c r="X1451"/>
      <c r="Y1451"/>
      <c r="AB1451" s="127">
        <v>1450</v>
      </c>
    </row>
    <row r="1452" spans="20:28" ht="14.4" x14ac:dyDescent="0.3">
      <c r="T1452"/>
      <c r="U1452" s="127">
        <v>1451</v>
      </c>
      <c r="V1452"/>
      <c r="W1452"/>
      <c r="X1452"/>
      <c r="Y1452"/>
      <c r="AB1452" s="127">
        <v>1451</v>
      </c>
    </row>
    <row r="1453" spans="20:28" ht="14.4" x14ac:dyDescent="0.3">
      <c r="T1453"/>
      <c r="U1453" s="127">
        <v>1452</v>
      </c>
      <c r="V1453"/>
      <c r="W1453"/>
      <c r="X1453"/>
      <c r="Y1453"/>
      <c r="AB1453" s="127">
        <v>1452</v>
      </c>
    </row>
    <row r="1454" spans="20:28" ht="14.4" x14ac:dyDescent="0.3">
      <c r="T1454"/>
      <c r="U1454" s="127">
        <v>1453</v>
      </c>
      <c r="V1454"/>
      <c r="W1454"/>
      <c r="X1454"/>
      <c r="Y1454"/>
      <c r="AB1454" s="127">
        <v>1453</v>
      </c>
    </row>
    <row r="1455" spans="20:28" ht="14.4" x14ac:dyDescent="0.3">
      <c r="T1455"/>
      <c r="U1455" s="127">
        <v>1454</v>
      </c>
      <c r="V1455"/>
      <c r="W1455"/>
      <c r="X1455"/>
      <c r="Y1455"/>
      <c r="AB1455" s="127">
        <v>1454</v>
      </c>
    </row>
    <row r="1456" spans="20:28" ht="14.4" x14ac:dyDescent="0.3">
      <c r="T1456"/>
      <c r="U1456" s="127">
        <v>1455</v>
      </c>
      <c r="V1456"/>
      <c r="W1456"/>
      <c r="X1456"/>
      <c r="Y1456"/>
      <c r="AB1456" s="127">
        <v>1455</v>
      </c>
    </row>
    <row r="1457" spans="20:28" ht="14.4" x14ac:dyDescent="0.3">
      <c r="T1457"/>
      <c r="U1457" s="127">
        <v>1456</v>
      </c>
      <c r="V1457"/>
      <c r="W1457"/>
      <c r="X1457"/>
      <c r="Y1457"/>
      <c r="AB1457" s="127">
        <v>1456</v>
      </c>
    </row>
    <row r="1458" spans="20:28" ht="14.4" x14ac:dyDescent="0.3">
      <c r="T1458"/>
      <c r="U1458" s="127">
        <v>1457</v>
      </c>
      <c r="V1458"/>
      <c r="W1458"/>
      <c r="X1458"/>
      <c r="Y1458"/>
      <c r="AB1458" s="127">
        <v>1457</v>
      </c>
    </row>
    <row r="1459" spans="20:28" ht="14.4" x14ac:dyDescent="0.3">
      <c r="T1459"/>
      <c r="U1459" s="127">
        <v>1458</v>
      </c>
      <c r="V1459"/>
      <c r="W1459"/>
      <c r="X1459"/>
      <c r="Y1459"/>
      <c r="AB1459" s="127">
        <v>1458</v>
      </c>
    </row>
    <row r="1460" spans="20:28" ht="14.4" x14ac:dyDescent="0.3">
      <c r="T1460"/>
      <c r="U1460" s="127">
        <v>1459</v>
      </c>
      <c r="V1460"/>
      <c r="W1460"/>
      <c r="X1460"/>
      <c r="Y1460"/>
      <c r="AB1460" s="127">
        <v>1459</v>
      </c>
    </row>
    <row r="1461" spans="20:28" ht="14.4" x14ac:dyDescent="0.3">
      <c r="T1461"/>
      <c r="U1461" s="127">
        <v>1460</v>
      </c>
      <c r="V1461"/>
      <c r="W1461"/>
      <c r="X1461"/>
      <c r="Y1461"/>
      <c r="AB1461" s="127">
        <v>1460</v>
      </c>
    </row>
    <row r="1462" spans="20:28" ht="14.4" x14ac:dyDescent="0.3">
      <c r="T1462"/>
      <c r="U1462" s="127">
        <v>1461</v>
      </c>
      <c r="V1462"/>
      <c r="W1462"/>
      <c r="X1462"/>
      <c r="Y1462"/>
      <c r="AB1462" s="127">
        <v>1461</v>
      </c>
    </row>
    <row r="1463" spans="20:28" ht="14.4" x14ac:dyDescent="0.3">
      <c r="T1463"/>
      <c r="U1463" s="127">
        <v>1462</v>
      </c>
      <c r="V1463"/>
      <c r="W1463"/>
      <c r="X1463"/>
      <c r="Y1463"/>
      <c r="AB1463" s="127">
        <v>1462</v>
      </c>
    </row>
    <row r="1464" spans="20:28" ht="14.4" x14ac:dyDescent="0.3">
      <c r="T1464"/>
      <c r="U1464" s="127">
        <v>1463</v>
      </c>
      <c r="V1464"/>
      <c r="W1464"/>
      <c r="X1464"/>
      <c r="Y1464"/>
      <c r="AB1464" s="127">
        <v>1463</v>
      </c>
    </row>
    <row r="1465" spans="20:28" ht="14.4" x14ac:dyDescent="0.3">
      <c r="T1465"/>
      <c r="U1465" s="127">
        <v>1464</v>
      </c>
      <c r="V1465"/>
      <c r="W1465"/>
      <c r="X1465"/>
      <c r="Y1465"/>
      <c r="AB1465" s="127">
        <v>1464</v>
      </c>
    </row>
    <row r="1466" spans="20:28" ht="14.4" x14ac:dyDescent="0.3">
      <c r="T1466"/>
      <c r="U1466" s="127">
        <v>1465</v>
      </c>
      <c r="V1466"/>
      <c r="W1466"/>
      <c r="X1466"/>
      <c r="Y1466"/>
      <c r="AB1466" s="127">
        <v>1465</v>
      </c>
    </row>
    <row r="1467" spans="20:28" ht="14.4" x14ac:dyDescent="0.3">
      <c r="T1467"/>
      <c r="U1467" s="127">
        <v>1466</v>
      </c>
      <c r="V1467"/>
      <c r="W1467"/>
      <c r="X1467"/>
      <c r="Y1467"/>
      <c r="AB1467" s="127">
        <v>1466</v>
      </c>
    </row>
    <row r="1468" spans="20:28" ht="14.4" x14ac:dyDescent="0.3">
      <c r="T1468"/>
      <c r="U1468" s="127">
        <v>1467</v>
      </c>
      <c r="V1468"/>
      <c r="W1468"/>
      <c r="X1468"/>
      <c r="Y1468"/>
      <c r="AB1468" s="127">
        <v>1467</v>
      </c>
    </row>
    <row r="1469" spans="20:28" ht="14.4" x14ac:dyDescent="0.3">
      <c r="T1469"/>
      <c r="U1469" s="127">
        <v>1468</v>
      </c>
      <c r="V1469"/>
      <c r="W1469"/>
      <c r="X1469"/>
      <c r="Y1469"/>
      <c r="AB1469" s="127">
        <v>1468</v>
      </c>
    </row>
    <row r="1470" spans="20:28" ht="14.4" x14ac:dyDescent="0.3">
      <c r="T1470"/>
      <c r="U1470" s="127">
        <v>1469</v>
      </c>
      <c r="V1470"/>
      <c r="W1470"/>
      <c r="X1470"/>
      <c r="Y1470"/>
      <c r="AB1470" s="127">
        <v>1469</v>
      </c>
    </row>
    <row r="1471" spans="20:28" ht="14.4" x14ac:dyDescent="0.3">
      <c r="T1471"/>
      <c r="U1471" s="127">
        <v>1470</v>
      </c>
      <c r="V1471"/>
      <c r="W1471"/>
      <c r="X1471"/>
      <c r="Y1471"/>
      <c r="AB1471" s="127">
        <v>1470</v>
      </c>
    </row>
    <row r="1472" spans="20:28" ht="14.4" x14ac:dyDescent="0.3">
      <c r="T1472"/>
      <c r="U1472" s="127">
        <v>1471</v>
      </c>
      <c r="V1472"/>
      <c r="W1472"/>
      <c r="X1472"/>
      <c r="Y1472"/>
      <c r="AB1472" s="127">
        <v>1471</v>
      </c>
    </row>
    <row r="1473" spans="20:28" ht="14.4" x14ac:dyDescent="0.3">
      <c r="T1473"/>
      <c r="U1473" s="127">
        <v>1472</v>
      </c>
      <c r="V1473"/>
      <c r="W1473"/>
      <c r="X1473"/>
      <c r="Y1473"/>
      <c r="AB1473" s="127">
        <v>1472</v>
      </c>
    </row>
    <row r="1474" spans="20:28" ht="14.4" x14ac:dyDescent="0.3">
      <c r="T1474"/>
      <c r="U1474" s="127">
        <v>1473</v>
      </c>
      <c r="V1474"/>
      <c r="W1474"/>
      <c r="X1474"/>
      <c r="Y1474"/>
      <c r="AB1474" s="127">
        <v>1473</v>
      </c>
    </row>
    <row r="1475" spans="20:28" ht="14.4" x14ac:dyDescent="0.3">
      <c r="T1475"/>
      <c r="U1475" s="127">
        <v>1474</v>
      </c>
      <c r="V1475"/>
      <c r="W1475"/>
      <c r="X1475"/>
      <c r="Y1475"/>
      <c r="AB1475" s="127">
        <v>1474</v>
      </c>
    </row>
    <row r="1476" spans="20:28" ht="14.4" x14ac:dyDescent="0.3">
      <c r="T1476"/>
      <c r="U1476" s="127">
        <v>1475</v>
      </c>
      <c r="V1476"/>
      <c r="W1476"/>
      <c r="X1476"/>
      <c r="Y1476"/>
      <c r="AB1476" s="127">
        <v>1475</v>
      </c>
    </row>
    <row r="1477" spans="20:28" ht="14.4" x14ac:dyDescent="0.3">
      <c r="T1477"/>
      <c r="U1477" s="127">
        <v>1476</v>
      </c>
      <c r="V1477"/>
      <c r="W1477"/>
      <c r="X1477"/>
      <c r="Y1477"/>
      <c r="AB1477" s="127">
        <v>1476</v>
      </c>
    </row>
    <row r="1478" spans="20:28" ht="14.4" x14ac:dyDescent="0.3">
      <c r="T1478"/>
      <c r="U1478" s="127">
        <v>1477</v>
      </c>
      <c r="V1478"/>
      <c r="W1478"/>
      <c r="X1478"/>
      <c r="Y1478"/>
      <c r="AB1478" s="127">
        <v>1477</v>
      </c>
    </row>
    <row r="1479" spans="20:28" ht="14.4" x14ac:dyDescent="0.3">
      <c r="T1479"/>
      <c r="U1479" s="127">
        <v>1478</v>
      </c>
      <c r="V1479"/>
      <c r="W1479"/>
      <c r="X1479"/>
      <c r="Y1479"/>
      <c r="AB1479" s="127">
        <v>1478</v>
      </c>
    </row>
    <row r="1480" spans="20:28" ht="14.4" x14ac:dyDescent="0.3">
      <c r="T1480"/>
      <c r="U1480" s="127">
        <v>1479</v>
      </c>
      <c r="V1480"/>
      <c r="W1480"/>
      <c r="X1480"/>
      <c r="Y1480"/>
      <c r="AB1480" s="127">
        <v>1479</v>
      </c>
    </row>
    <row r="1481" spans="20:28" ht="14.4" x14ac:dyDescent="0.3">
      <c r="T1481"/>
      <c r="U1481" s="127">
        <v>1480</v>
      </c>
      <c r="V1481"/>
      <c r="W1481"/>
      <c r="X1481"/>
      <c r="Y1481"/>
      <c r="AB1481" s="127">
        <v>1480</v>
      </c>
    </row>
    <row r="1482" spans="20:28" ht="14.4" x14ac:dyDescent="0.3">
      <c r="T1482"/>
      <c r="U1482" s="127">
        <v>1481</v>
      </c>
      <c r="V1482"/>
      <c r="W1482"/>
      <c r="X1482"/>
      <c r="Y1482"/>
      <c r="AB1482" s="127">
        <v>1481</v>
      </c>
    </row>
    <row r="1483" spans="20:28" ht="14.4" x14ac:dyDescent="0.3">
      <c r="T1483"/>
      <c r="U1483" s="127">
        <v>1482</v>
      </c>
      <c r="V1483"/>
      <c r="W1483"/>
      <c r="X1483"/>
      <c r="Y1483"/>
      <c r="AB1483" s="127">
        <v>1482</v>
      </c>
    </row>
    <row r="1484" spans="20:28" ht="14.4" x14ac:dyDescent="0.3">
      <c r="T1484"/>
      <c r="U1484" s="127">
        <v>1483</v>
      </c>
      <c r="V1484"/>
      <c r="W1484"/>
      <c r="X1484"/>
      <c r="Y1484"/>
      <c r="AB1484" s="127">
        <v>1483</v>
      </c>
    </row>
    <row r="1485" spans="20:28" ht="14.4" x14ac:dyDescent="0.3">
      <c r="T1485"/>
      <c r="U1485" s="127">
        <v>1484</v>
      </c>
      <c r="V1485"/>
      <c r="W1485"/>
      <c r="X1485"/>
      <c r="Y1485"/>
      <c r="AB1485" s="127">
        <v>1484</v>
      </c>
    </row>
    <row r="1486" spans="20:28" ht="14.4" x14ac:dyDescent="0.3">
      <c r="T1486"/>
      <c r="U1486" s="127">
        <v>1485</v>
      </c>
      <c r="V1486"/>
      <c r="W1486"/>
      <c r="X1486"/>
      <c r="Y1486"/>
      <c r="AB1486" s="127">
        <v>1485</v>
      </c>
    </row>
    <row r="1487" spans="20:28" ht="14.4" x14ac:dyDescent="0.3">
      <c r="T1487"/>
      <c r="U1487" s="127">
        <v>1486</v>
      </c>
      <c r="V1487"/>
      <c r="W1487"/>
      <c r="X1487"/>
      <c r="Y1487"/>
      <c r="AB1487" s="127">
        <v>1486</v>
      </c>
    </row>
    <row r="1488" spans="20:28" ht="14.4" x14ac:dyDescent="0.3">
      <c r="T1488"/>
      <c r="U1488" s="127">
        <v>1487</v>
      </c>
      <c r="V1488"/>
      <c r="W1488"/>
      <c r="X1488"/>
      <c r="Y1488"/>
      <c r="AB1488" s="127">
        <v>1487</v>
      </c>
    </row>
    <row r="1489" spans="20:28" ht="14.4" x14ac:dyDescent="0.3">
      <c r="T1489"/>
      <c r="U1489" s="127">
        <v>1488</v>
      </c>
      <c r="V1489"/>
      <c r="W1489"/>
      <c r="X1489"/>
      <c r="Y1489"/>
      <c r="AB1489" s="127">
        <v>1488</v>
      </c>
    </row>
    <row r="1490" spans="20:28" ht="14.4" x14ac:dyDescent="0.3">
      <c r="T1490"/>
      <c r="U1490" s="127">
        <v>1489</v>
      </c>
      <c r="V1490"/>
      <c r="W1490"/>
      <c r="X1490"/>
      <c r="Y1490"/>
      <c r="AB1490" s="127">
        <v>1489</v>
      </c>
    </row>
    <row r="1491" spans="20:28" ht="14.4" x14ac:dyDescent="0.3">
      <c r="T1491"/>
      <c r="U1491" s="127">
        <v>1490</v>
      </c>
      <c r="V1491"/>
      <c r="W1491"/>
      <c r="X1491"/>
      <c r="Y1491"/>
      <c r="AB1491" s="127">
        <v>1490</v>
      </c>
    </row>
    <row r="1492" spans="20:28" ht="14.4" x14ac:dyDescent="0.3">
      <c r="T1492"/>
      <c r="U1492" s="127">
        <v>1491</v>
      </c>
      <c r="V1492"/>
      <c r="W1492"/>
      <c r="X1492"/>
      <c r="Y1492"/>
      <c r="AB1492" s="127">
        <v>1491</v>
      </c>
    </row>
    <row r="1493" spans="20:28" ht="14.4" x14ac:dyDescent="0.3">
      <c r="T1493"/>
      <c r="U1493" s="127">
        <v>1492</v>
      </c>
      <c r="V1493"/>
      <c r="W1493"/>
      <c r="X1493"/>
      <c r="Y1493"/>
      <c r="AB1493" s="127">
        <v>1492</v>
      </c>
    </row>
    <row r="1494" spans="20:28" ht="14.4" x14ac:dyDescent="0.3">
      <c r="T1494"/>
      <c r="U1494" s="127">
        <v>1493</v>
      </c>
      <c r="V1494"/>
      <c r="W1494"/>
      <c r="X1494"/>
      <c r="Y1494"/>
      <c r="AB1494" s="127">
        <v>1493</v>
      </c>
    </row>
    <row r="1495" spans="20:28" ht="14.4" x14ac:dyDescent="0.3">
      <c r="T1495"/>
      <c r="U1495" s="127">
        <v>1494</v>
      </c>
      <c r="V1495"/>
      <c r="W1495"/>
      <c r="X1495"/>
      <c r="Y1495"/>
      <c r="AB1495" s="127">
        <v>1494</v>
      </c>
    </row>
    <row r="1496" spans="20:28" ht="14.4" x14ac:dyDescent="0.3">
      <c r="T1496"/>
      <c r="U1496" s="127">
        <v>1495</v>
      </c>
      <c r="V1496"/>
      <c r="W1496"/>
      <c r="X1496"/>
      <c r="Y1496"/>
      <c r="AB1496" s="127">
        <v>1495</v>
      </c>
    </row>
    <row r="1497" spans="20:28" ht="14.4" x14ac:dyDescent="0.3">
      <c r="T1497"/>
      <c r="U1497" s="127">
        <v>1496</v>
      </c>
      <c r="V1497"/>
      <c r="W1497"/>
      <c r="X1497"/>
      <c r="Y1497"/>
      <c r="AB1497" s="127">
        <v>1496</v>
      </c>
    </row>
    <row r="1498" spans="20:28" ht="14.4" x14ac:dyDescent="0.3">
      <c r="T1498"/>
      <c r="U1498" s="127">
        <v>1497</v>
      </c>
      <c r="V1498"/>
      <c r="W1498"/>
      <c r="X1498"/>
      <c r="Y1498"/>
      <c r="AB1498" s="127">
        <v>1497</v>
      </c>
    </row>
    <row r="1499" spans="20:28" ht="14.4" x14ac:dyDescent="0.3">
      <c r="T1499"/>
      <c r="U1499" s="127">
        <v>1498</v>
      </c>
      <c r="V1499"/>
      <c r="W1499"/>
      <c r="X1499"/>
      <c r="Y1499"/>
      <c r="AB1499" s="127">
        <v>1498</v>
      </c>
    </row>
    <row r="1500" spans="20:28" ht="14.4" x14ac:dyDescent="0.3">
      <c r="T1500"/>
      <c r="U1500" s="127">
        <v>1499</v>
      </c>
      <c r="V1500"/>
      <c r="W1500"/>
      <c r="X1500"/>
      <c r="Y1500"/>
      <c r="AB1500" s="127">
        <v>1499</v>
      </c>
    </row>
    <row r="1501" spans="20:28" ht="14.4" x14ac:dyDescent="0.3">
      <c r="T1501"/>
      <c r="U1501" s="127">
        <v>1500</v>
      </c>
      <c r="V1501"/>
      <c r="W1501"/>
      <c r="X1501"/>
      <c r="Y1501"/>
      <c r="AB1501" s="127">
        <v>1500</v>
      </c>
    </row>
    <row r="1502" spans="20:28" ht="14.4" x14ac:dyDescent="0.3">
      <c r="T1502"/>
      <c r="U1502" s="127">
        <v>1501</v>
      </c>
      <c r="V1502"/>
      <c r="W1502"/>
      <c r="X1502"/>
      <c r="Y1502"/>
      <c r="AB1502" s="127">
        <v>1501</v>
      </c>
    </row>
    <row r="1503" spans="20:28" ht="14.4" x14ac:dyDescent="0.3">
      <c r="T1503"/>
      <c r="U1503" s="127">
        <v>1502</v>
      </c>
      <c r="V1503"/>
      <c r="W1503"/>
      <c r="X1503"/>
      <c r="Y1503"/>
      <c r="AB1503" s="127">
        <v>1502</v>
      </c>
    </row>
    <row r="1504" spans="20:28" ht="14.4" x14ac:dyDescent="0.3">
      <c r="T1504"/>
      <c r="U1504" s="127">
        <v>1503</v>
      </c>
      <c r="V1504"/>
      <c r="W1504"/>
      <c r="X1504"/>
      <c r="Y1504"/>
      <c r="AB1504" s="127">
        <v>1503</v>
      </c>
    </row>
    <row r="1505" spans="20:28" ht="14.4" x14ac:dyDescent="0.3">
      <c r="T1505"/>
      <c r="U1505" s="127">
        <v>1504</v>
      </c>
      <c r="V1505"/>
      <c r="W1505"/>
      <c r="X1505"/>
      <c r="Y1505"/>
      <c r="AB1505" s="127">
        <v>1504</v>
      </c>
    </row>
    <row r="1506" spans="20:28" ht="14.4" x14ac:dyDescent="0.3">
      <c r="T1506"/>
      <c r="U1506" s="127">
        <v>1505</v>
      </c>
      <c r="V1506"/>
      <c r="W1506"/>
      <c r="X1506"/>
      <c r="Y1506"/>
      <c r="AB1506" s="127">
        <v>1505</v>
      </c>
    </row>
    <row r="1507" spans="20:28" ht="14.4" x14ac:dyDescent="0.3">
      <c r="T1507"/>
      <c r="U1507" s="127">
        <v>1506</v>
      </c>
      <c r="V1507"/>
      <c r="W1507"/>
      <c r="X1507"/>
      <c r="Y1507"/>
      <c r="AB1507" s="127">
        <v>1506</v>
      </c>
    </row>
    <row r="1508" spans="20:28" ht="14.4" x14ac:dyDescent="0.3">
      <c r="T1508"/>
      <c r="U1508" s="127">
        <v>1507</v>
      </c>
      <c r="V1508"/>
      <c r="W1508"/>
      <c r="X1508"/>
      <c r="Y1508"/>
      <c r="AB1508" s="127">
        <v>1507</v>
      </c>
    </row>
    <row r="1509" spans="20:28" ht="14.4" x14ac:dyDescent="0.3">
      <c r="T1509"/>
      <c r="U1509" s="127">
        <v>1508</v>
      </c>
      <c r="V1509"/>
      <c r="W1509"/>
      <c r="X1509"/>
      <c r="Y1509"/>
      <c r="AB1509" s="127">
        <v>1508</v>
      </c>
    </row>
    <row r="1510" spans="20:28" ht="14.4" x14ac:dyDescent="0.3">
      <c r="T1510"/>
      <c r="U1510" s="127">
        <v>1509</v>
      </c>
      <c r="V1510"/>
      <c r="W1510"/>
      <c r="X1510"/>
      <c r="Y1510"/>
      <c r="AB1510" s="127">
        <v>1509</v>
      </c>
    </row>
    <row r="1511" spans="20:28" ht="14.4" x14ac:dyDescent="0.3">
      <c r="T1511"/>
      <c r="U1511" s="127">
        <v>1510</v>
      </c>
      <c r="V1511"/>
      <c r="W1511"/>
      <c r="X1511"/>
      <c r="Y1511"/>
      <c r="AB1511" s="127">
        <v>1510</v>
      </c>
    </row>
    <row r="1512" spans="20:28" ht="14.4" x14ac:dyDescent="0.3">
      <c r="T1512"/>
      <c r="U1512" s="127">
        <v>1511</v>
      </c>
      <c r="V1512"/>
      <c r="W1512"/>
      <c r="X1512"/>
      <c r="Y1512"/>
      <c r="AB1512" s="127">
        <v>1511</v>
      </c>
    </row>
    <row r="1513" spans="20:28" ht="14.4" x14ac:dyDescent="0.3">
      <c r="T1513"/>
      <c r="U1513" s="127">
        <v>1512</v>
      </c>
      <c r="V1513"/>
      <c r="W1513"/>
      <c r="X1513"/>
      <c r="Y1513"/>
      <c r="AB1513" s="127">
        <v>1512</v>
      </c>
    </row>
    <row r="1514" spans="20:28" ht="14.4" x14ac:dyDescent="0.3">
      <c r="T1514"/>
      <c r="U1514" s="127">
        <v>1513</v>
      </c>
      <c r="V1514"/>
      <c r="W1514"/>
      <c r="X1514"/>
      <c r="Y1514"/>
      <c r="AB1514" s="127">
        <v>1513</v>
      </c>
    </row>
    <row r="1515" spans="20:28" ht="14.4" x14ac:dyDescent="0.3">
      <c r="T1515"/>
      <c r="U1515" s="127">
        <v>1514</v>
      </c>
      <c r="V1515"/>
      <c r="W1515"/>
      <c r="X1515"/>
      <c r="Y1515"/>
      <c r="AB1515" s="127">
        <v>1514</v>
      </c>
    </row>
    <row r="1516" spans="20:28" ht="14.4" x14ac:dyDescent="0.3">
      <c r="T1516"/>
      <c r="U1516" s="127">
        <v>1515</v>
      </c>
      <c r="V1516"/>
      <c r="W1516"/>
      <c r="X1516"/>
      <c r="Y1516"/>
      <c r="AB1516" s="127">
        <v>1515</v>
      </c>
    </row>
    <row r="1517" spans="20:28" ht="14.4" x14ac:dyDescent="0.3">
      <c r="T1517"/>
      <c r="U1517" s="127">
        <v>1516</v>
      </c>
      <c r="V1517"/>
      <c r="W1517"/>
      <c r="X1517"/>
      <c r="Y1517"/>
      <c r="AB1517" s="127">
        <v>1516</v>
      </c>
    </row>
    <row r="1518" spans="20:28" ht="14.4" x14ac:dyDescent="0.3">
      <c r="T1518"/>
      <c r="U1518" s="127">
        <v>1517</v>
      </c>
      <c r="V1518"/>
      <c r="W1518"/>
      <c r="X1518"/>
      <c r="Y1518"/>
      <c r="AB1518" s="127">
        <v>1517</v>
      </c>
    </row>
    <row r="1519" spans="20:28" ht="14.4" x14ac:dyDescent="0.3">
      <c r="T1519"/>
      <c r="U1519" s="127">
        <v>1518</v>
      </c>
      <c r="V1519"/>
      <c r="W1519"/>
      <c r="X1519"/>
      <c r="Y1519"/>
      <c r="AB1519" s="127">
        <v>1518</v>
      </c>
    </row>
    <row r="1520" spans="20:28" ht="14.4" x14ac:dyDescent="0.3">
      <c r="T1520"/>
      <c r="U1520" s="127">
        <v>1519</v>
      </c>
      <c r="V1520"/>
      <c r="W1520"/>
      <c r="X1520"/>
      <c r="Y1520"/>
      <c r="AB1520" s="127">
        <v>1519</v>
      </c>
    </row>
    <row r="1521" spans="20:28" ht="14.4" x14ac:dyDescent="0.3">
      <c r="T1521"/>
      <c r="U1521" s="127">
        <v>1520</v>
      </c>
      <c r="V1521"/>
      <c r="W1521"/>
      <c r="X1521"/>
      <c r="Y1521"/>
      <c r="AB1521" s="127">
        <v>1520</v>
      </c>
    </row>
    <row r="1522" spans="20:28" ht="14.4" x14ac:dyDescent="0.3">
      <c r="T1522"/>
      <c r="U1522" s="127">
        <v>1521</v>
      </c>
      <c r="V1522"/>
      <c r="W1522"/>
      <c r="X1522"/>
      <c r="Y1522"/>
      <c r="AB1522" s="127">
        <v>1521</v>
      </c>
    </row>
    <row r="1523" spans="20:28" ht="14.4" x14ac:dyDescent="0.3">
      <c r="T1523"/>
      <c r="U1523" s="127">
        <v>1522</v>
      </c>
      <c r="V1523"/>
      <c r="W1523"/>
      <c r="X1523"/>
      <c r="Y1523"/>
      <c r="AB1523" s="127">
        <v>1522</v>
      </c>
    </row>
    <row r="1524" spans="20:28" ht="14.4" x14ac:dyDescent="0.3">
      <c r="T1524"/>
      <c r="U1524" s="127">
        <v>1523</v>
      </c>
      <c r="V1524"/>
      <c r="W1524"/>
      <c r="X1524"/>
      <c r="Y1524"/>
      <c r="AB1524" s="127">
        <v>1523</v>
      </c>
    </row>
    <row r="1525" spans="20:28" ht="14.4" x14ac:dyDescent="0.3">
      <c r="T1525"/>
      <c r="U1525" s="127">
        <v>1524</v>
      </c>
      <c r="V1525"/>
      <c r="W1525"/>
      <c r="X1525"/>
      <c r="Y1525"/>
      <c r="AB1525" s="127">
        <v>1524</v>
      </c>
    </row>
    <row r="1526" spans="20:28" ht="14.4" x14ac:dyDescent="0.3">
      <c r="T1526"/>
      <c r="U1526" s="127">
        <v>1525</v>
      </c>
      <c r="V1526"/>
      <c r="W1526"/>
      <c r="X1526"/>
      <c r="Y1526"/>
      <c r="AB1526" s="127">
        <v>1525</v>
      </c>
    </row>
    <row r="1527" spans="20:28" ht="14.4" x14ac:dyDescent="0.3">
      <c r="T1527"/>
      <c r="U1527" s="127">
        <v>1526</v>
      </c>
      <c r="V1527"/>
      <c r="W1527"/>
      <c r="X1527"/>
      <c r="Y1527"/>
      <c r="AB1527" s="127">
        <v>1526</v>
      </c>
    </row>
    <row r="1528" spans="20:28" ht="14.4" x14ac:dyDescent="0.3">
      <c r="T1528"/>
      <c r="U1528" s="127">
        <v>1527</v>
      </c>
      <c r="V1528"/>
      <c r="W1528"/>
      <c r="X1528"/>
      <c r="Y1528"/>
      <c r="AB1528" s="127">
        <v>1527</v>
      </c>
    </row>
    <row r="1529" spans="20:28" ht="14.4" x14ac:dyDescent="0.3">
      <c r="T1529"/>
      <c r="U1529" s="127">
        <v>1528</v>
      </c>
      <c r="V1529"/>
      <c r="W1529"/>
      <c r="X1529"/>
      <c r="Y1529"/>
      <c r="AB1529" s="127">
        <v>1528</v>
      </c>
    </row>
    <row r="1530" spans="20:28" ht="14.4" x14ac:dyDescent="0.3">
      <c r="T1530"/>
      <c r="U1530" s="127">
        <v>1529</v>
      </c>
      <c r="V1530"/>
      <c r="W1530"/>
      <c r="X1530"/>
      <c r="Y1530"/>
      <c r="AB1530" s="127">
        <v>1529</v>
      </c>
    </row>
    <row r="1531" spans="20:28" ht="14.4" x14ac:dyDescent="0.3">
      <c r="T1531"/>
      <c r="U1531" s="127">
        <v>1530</v>
      </c>
      <c r="V1531"/>
      <c r="W1531"/>
      <c r="X1531"/>
      <c r="Y1531"/>
      <c r="AB1531" s="127">
        <v>1530</v>
      </c>
    </row>
    <row r="1532" spans="20:28" ht="14.4" x14ac:dyDescent="0.3">
      <c r="T1532"/>
      <c r="U1532" s="127">
        <v>1531</v>
      </c>
      <c r="V1532"/>
      <c r="W1532"/>
      <c r="X1532"/>
      <c r="Y1532"/>
      <c r="AB1532" s="127">
        <v>1531</v>
      </c>
    </row>
    <row r="1533" spans="20:28" ht="14.4" x14ac:dyDescent="0.3">
      <c r="T1533"/>
      <c r="U1533" s="127">
        <v>1532</v>
      </c>
      <c r="V1533"/>
      <c r="W1533"/>
      <c r="X1533"/>
      <c r="Y1533"/>
      <c r="AB1533" s="127">
        <v>1532</v>
      </c>
    </row>
    <row r="1534" spans="20:28" ht="14.4" x14ac:dyDescent="0.3">
      <c r="T1534"/>
      <c r="U1534" s="127">
        <v>1533</v>
      </c>
      <c r="V1534"/>
      <c r="W1534"/>
      <c r="X1534"/>
      <c r="Y1534"/>
      <c r="AB1534" s="127">
        <v>1533</v>
      </c>
    </row>
    <row r="1535" spans="20:28" ht="14.4" x14ac:dyDescent="0.3">
      <c r="T1535"/>
      <c r="U1535" s="127">
        <v>1534</v>
      </c>
      <c r="V1535"/>
      <c r="W1535"/>
      <c r="X1535"/>
      <c r="Y1535"/>
      <c r="AB1535" s="127">
        <v>1534</v>
      </c>
    </row>
    <row r="1536" spans="20:28" ht="14.4" x14ac:dyDescent="0.3">
      <c r="T1536"/>
      <c r="U1536" s="127">
        <v>1535</v>
      </c>
      <c r="V1536"/>
      <c r="W1536"/>
      <c r="X1536"/>
      <c r="Y1536"/>
      <c r="AB1536" s="127">
        <v>1535</v>
      </c>
    </row>
    <row r="1537" spans="20:28" ht="14.4" x14ac:dyDescent="0.3">
      <c r="T1537"/>
      <c r="U1537" s="127">
        <v>1536</v>
      </c>
      <c r="V1537"/>
      <c r="W1537"/>
      <c r="X1537"/>
      <c r="Y1537"/>
      <c r="AB1537" s="127">
        <v>1536</v>
      </c>
    </row>
    <row r="1538" spans="20:28" ht="14.4" x14ac:dyDescent="0.3">
      <c r="T1538"/>
      <c r="U1538" s="127">
        <v>1537</v>
      </c>
      <c r="V1538"/>
      <c r="W1538"/>
      <c r="X1538"/>
      <c r="Y1538"/>
      <c r="AB1538" s="127">
        <v>1537</v>
      </c>
    </row>
    <row r="1539" spans="20:28" ht="14.4" x14ac:dyDescent="0.3">
      <c r="T1539"/>
      <c r="U1539" s="127">
        <v>1538</v>
      </c>
      <c r="V1539"/>
      <c r="W1539"/>
      <c r="X1539"/>
      <c r="Y1539"/>
      <c r="AB1539" s="127">
        <v>1538</v>
      </c>
    </row>
    <row r="1540" spans="20:28" ht="14.4" x14ac:dyDescent="0.3">
      <c r="T1540"/>
      <c r="U1540" s="127">
        <v>1539</v>
      </c>
      <c r="V1540"/>
      <c r="W1540"/>
      <c r="X1540"/>
      <c r="Y1540"/>
      <c r="AB1540" s="127">
        <v>1539</v>
      </c>
    </row>
    <row r="1541" spans="20:28" ht="14.4" x14ac:dyDescent="0.3">
      <c r="T1541"/>
      <c r="U1541" s="127">
        <v>1540</v>
      </c>
      <c r="V1541"/>
      <c r="W1541"/>
      <c r="X1541"/>
      <c r="Y1541"/>
      <c r="AB1541" s="127">
        <v>1540</v>
      </c>
    </row>
    <row r="1542" spans="20:28" ht="14.4" x14ac:dyDescent="0.3">
      <c r="T1542"/>
      <c r="U1542" s="127">
        <v>1541</v>
      </c>
      <c r="V1542"/>
      <c r="W1542"/>
      <c r="X1542"/>
      <c r="Y1542"/>
      <c r="AB1542" s="127">
        <v>1541</v>
      </c>
    </row>
    <row r="1543" spans="20:28" ht="14.4" x14ac:dyDescent="0.3">
      <c r="T1543"/>
      <c r="U1543" s="127">
        <v>1542</v>
      </c>
      <c r="V1543"/>
      <c r="W1543"/>
      <c r="X1543"/>
      <c r="Y1543"/>
      <c r="AB1543" s="127">
        <v>1542</v>
      </c>
    </row>
    <row r="1544" spans="20:28" ht="14.4" x14ac:dyDescent="0.3">
      <c r="T1544"/>
      <c r="U1544" s="127">
        <v>1543</v>
      </c>
      <c r="V1544"/>
      <c r="W1544"/>
      <c r="X1544"/>
      <c r="Y1544"/>
      <c r="AB1544" s="127">
        <v>1543</v>
      </c>
    </row>
    <row r="1545" spans="20:28" ht="14.4" x14ac:dyDescent="0.3">
      <c r="T1545"/>
      <c r="U1545" s="127">
        <v>1544</v>
      </c>
      <c r="V1545"/>
      <c r="W1545"/>
      <c r="X1545"/>
      <c r="Y1545"/>
      <c r="AB1545" s="127">
        <v>1544</v>
      </c>
    </row>
    <row r="1546" spans="20:28" ht="14.4" x14ac:dyDescent="0.3">
      <c r="T1546"/>
      <c r="U1546" s="127">
        <v>1545</v>
      </c>
      <c r="V1546"/>
      <c r="W1546"/>
      <c r="X1546"/>
      <c r="Y1546"/>
      <c r="AB1546" s="127">
        <v>1545</v>
      </c>
    </row>
    <row r="1547" spans="20:28" ht="14.4" x14ac:dyDescent="0.3">
      <c r="T1547"/>
      <c r="U1547" s="127">
        <v>1546</v>
      </c>
      <c r="V1547"/>
      <c r="W1547"/>
      <c r="X1547"/>
      <c r="Y1547"/>
      <c r="AB1547" s="127">
        <v>1546</v>
      </c>
    </row>
    <row r="1548" spans="20:28" ht="14.4" x14ac:dyDescent="0.3">
      <c r="T1548"/>
      <c r="U1548" s="127">
        <v>1547</v>
      </c>
      <c r="V1548"/>
      <c r="W1548"/>
      <c r="X1548"/>
      <c r="Y1548"/>
      <c r="AB1548" s="127">
        <v>1547</v>
      </c>
    </row>
    <row r="1549" spans="20:28" ht="14.4" x14ac:dyDescent="0.3">
      <c r="T1549"/>
      <c r="U1549" s="127">
        <v>1548</v>
      </c>
      <c r="V1549"/>
      <c r="W1549"/>
      <c r="X1549"/>
      <c r="Y1549"/>
      <c r="AB1549" s="127">
        <v>1548</v>
      </c>
    </row>
    <row r="1550" spans="20:28" ht="14.4" x14ac:dyDescent="0.3">
      <c r="T1550"/>
      <c r="U1550" s="127">
        <v>1549</v>
      </c>
      <c r="V1550"/>
      <c r="W1550"/>
      <c r="X1550"/>
      <c r="Y1550"/>
      <c r="AB1550" s="127">
        <v>1549</v>
      </c>
    </row>
    <row r="1551" spans="20:28" ht="14.4" x14ac:dyDescent="0.3">
      <c r="T1551"/>
      <c r="U1551" s="127">
        <v>1550</v>
      </c>
      <c r="V1551"/>
      <c r="W1551"/>
      <c r="X1551"/>
      <c r="Y1551"/>
      <c r="AB1551" s="127">
        <v>1550</v>
      </c>
    </row>
    <row r="1552" spans="20:28" ht="14.4" x14ac:dyDescent="0.3">
      <c r="T1552"/>
      <c r="U1552" s="127">
        <v>1551</v>
      </c>
      <c r="V1552"/>
      <c r="W1552"/>
      <c r="X1552"/>
      <c r="Y1552"/>
      <c r="AB1552" s="127">
        <v>1551</v>
      </c>
    </row>
    <row r="1553" spans="20:28" ht="14.4" x14ac:dyDescent="0.3">
      <c r="T1553"/>
      <c r="U1553" s="127">
        <v>1552</v>
      </c>
      <c r="V1553"/>
      <c r="W1553"/>
      <c r="X1553"/>
      <c r="Y1553"/>
      <c r="AB1553" s="127">
        <v>1552</v>
      </c>
    </row>
    <row r="1554" spans="20:28" ht="14.4" x14ac:dyDescent="0.3">
      <c r="T1554"/>
      <c r="U1554" s="127">
        <v>1553</v>
      </c>
      <c r="V1554"/>
      <c r="W1554"/>
      <c r="X1554"/>
      <c r="Y1554"/>
      <c r="AB1554" s="127">
        <v>1553</v>
      </c>
    </row>
    <row r="1555" spans="20:28" ht="14.4" x14ac:dyDescent="0.3">
      <c r="T1555"/>
      <c r="U1555" s="127">
        <v>1554</v>
      </c>
      <c r="V1555"/>
      <c r="W1555"/>
      <c r="X1555"/>
      <c r="Y1555"/>
      <c r="AB1555" s="127">
        <v>1554</v>
      </c>
    </row>
    <row r="1556" spans="20:28" ht="14.4" x14ac:dyDescent="0.3">
      <c r="T1556"/>
      <c r="U1556" s="127">
        <v>1555</v>
      </c>
      <c r="V1556"/>
      <c r="W1556"/>
      <c r="X1556"/>
      <c r="Y1556"/>
      <c r="AB1556" s="127">
        <v>1555</v>
      </c>
    </row>
    <row r="1557" spans="20:28" ht="14.4" x14ac:dyDescent="0.3">
      <c r="T1557"/>
      <c r="U1557" s="127">
        <v>1556</v>
      </c>
      <c r="V1557"/>
      <c r="W1557"/>
      <c r="X1557"/>
      <c r="Y1557"/>
      <c r="AB1557" s="127">
        <v>1556</v>
      </c>
    </row>
    <row r="1558" spans="20:28" ht="14.4" x14ac:dyDescent="0.3">
      <c r="T1558"/>
      <c r="U1558" s="127">
        <v>1557</v>
      </c>
      <c r="V1558"/>
      <c r="W1558"/>
      <c r="X1558"/>
      <c r="Y1558"/>
      <c r="AB1558" s="127">
        <v>1557</v>
      </c>
    </row>
    <row r="1559" spans="20:28" ht="14.4" x14ac:dyDescent="0.3">
      <c r="T1559"/>
      <c r="U1559" s="127">
        <v>1558</v>
      </c>
      <c r="V1559"/>
      <c r="W1559"/>
      <c r="X1559"/>
      <c r="Y1559"/>
      <c r="AB1559" s="127">
        <v>1558</v>
      </c>
    </row>
    <row r="1560" spans="20:28" ht="14.4" x14ac:dyDescent="0.3">
      <c r="T1560"/>
      <c r="U1560" s="127">
        <v>1559</v>
      </c>
      <c r="V1560"/>
      <c r="W1560"/>
      <c r="X1560"/>
      <c r="Y1560"/>
      <c r="AB1560" s="127">
        <v>1559</v>
      </c>
    </row>
    <row r="1561" spans="20:28" ht="14.4" x14ac:dyDescent="0.3">
      <c r="T1561"/>
      <c r="U1561" s="127">
        <v>1560</v>
      </c>
      <c r="V1561"/>
      <c r="W1561"/>
      <c r="X1561"/>
      <c r="Y1561"/>
      <c r="AB1561" s="127">
        <v>1560</v>
      </c>
    </row>
    <row r="1562" spans="20:28" ht="14.4" x14ac:dyDescent="0.3">
      <c r="T1562"/>
      <c r="U1562" s="127">
        <v>1561</v>
      </c>
      <c r="V1562"/>
      <c r="W1562"/>
      <c r="X1562"/>
      <c r="Y1562"/>
      <c r="AB1562" s="127">
        <v>1561</v>
      </c>
    </row>
    <row r="1563" spans="20:28" ht="14.4" x14ac:dyDescent="0.3">
      <c r="T1563"/>
      <c r="U1563" s="127">
        <v>1562</v>
      </c>
      <c r="V1563"/>
      <c r="W1563"/>
      <c r="X1563"/>
      <c r="Y1563"/>
      <c r="AB1563" s="127">
        <v>1562</v>
      </c>
    </row>
    <row r="1564" spans="20:28" ht="14.4" x14ac:dyDescent="0.3">
      <c r="T1564"/>
      <c r="U1564" s="127">
        <v>1563</v>
      </c>
      <c r="V1564"/>
      <c r="W1564"/>
      <c r="X1564"/>
      <c r="Y1564"/>
      <c r="AB1564" s="127">
        <v>1563</v>
      </c>
    </row>
    <row r="1565" spans="20:28" ht="14.4" x14ac:dyDescent="0.3">
      <c r="T1565"/>
      <c r="U1565" s="127">
        <v>1564</v>
      </c>
      <c r="V1565"/>
      <c r="W1565"/>
      <c r="X1565"/>
      <c r="Y1565"/>
      <c r="AB1565" s="127">
        <v>1564</v>
      </c>
    </row>
    <row r="1566" spans="20:28" ht="14.4" x14ac:dyDescent="0.3">
      <c r="T1566"/>
      <c r="U1566" s="127">
        <v>1565</v>
      </c>
      <c r="V1566"/>
      <c r="W1566"/>
      <c r="X1566"/>
      <c r="Y1566"/>
      <c r="AB1566" s="127">
        <v>1565</v>
      </c>
    </row>
    <row r="1567" spans="20:28" ht="14.4" x14ac:dyDescent="0.3">
      <c r="T1567"/>
      <c r="U1567" s="127">
        <v>1566</v>
      </c>
      <c r="V1567"/>
      <c r="W1567"/>
      <c r="X1567"/>
      <c r="Y1567"/>
      <c r="AB1567" s="127">
        <v>1566</v>
      </c>
    </row>
    <row r="1568" spans="20:28" ht="14.4" x14ac:dyDescent="0.3">
      <c r="T1568"/>
      <c r="U1568" s="127">
        <v>1567</v>
      </c>
      <c r="V1568"/>
      <c r="W1568"/>
      <c r="X1568"/>
      <c r="Y1568"/>
      <c r="AB1568" s="127">
        <v>1567</v>
      </c>
    </row>
    <row r="1569" spans="20:28" ht="14.4" x14ac:dyDescent="0.3">
      <c r="T1569"/>
      <c r="U1569" s="127">
        <v>1568</v>
      </c>
      <c r="V1569"/>
      <c r="W1569"/>
      <c r="X1569"/>
      <c r="Y1569"/>
      <c r="AB1569" s="127">
        <v>1568</v>
      </c>
    </row>
    <row r="1570" spans="20:28" ht="14.4" x14ac:dyDescent="0.3">
      <c r="T1570"/>
      <c r="U1570" s="127">
        <v>1569</v>
      </c>
      <c r="V1570"/>
      <c r="W1570"/>
      <c r="X1570"/>
      <c r="Y1570"/>
      <c r="AB1570" s="127">
        <v>1569</v>
      </c>
    </row>
    <row r="1571" spans="20:28" ht="14.4" x14ac:dyDescent="0.3">
      <c r="T1571"/>
      <c r="U1571" s="127">
        <v>1570</v>
      </c>
      <c r="V1571"/>
      <c r="W1571"/>
      <c r="X1571"/>
      <c r="Y1571"/>
      <c r="AB1571" s="127">
        <v>1570</v>
      </c>
    </row>
    <row r="1572" spans="20:28" ht="14.4" x14ac:dyDescent="0.3">
      <c r="T1572"/>
      <c r="U1572" s="127">
        <v>1571</v>
      </c>
      <c r="V1572"/>
      <c r="W1572"/>
      <c r="X1572"/>
      <c r="Y1572"/>
      <c r="AB1572" s="127">
        <v>1571</v>
      </c>
    </row>
    <row r="1573" spans="20:28" ht="14.4" x14ac:dyDescent="0.3">
      <c r="T1573"/>
      <c r="U1573" s="127">
        <v>1572</v>
      </c>
      <c r="V1573"/>
      <c r="W1573"/>
      <c r="X1573"/>
      <c r="Y1573"/>
      <c r="AB1573" s="127">
        <v>1572</v>
      </c>
    </row>
    <row r="1574" spans="20:28" ht="14.4" x14ac:dyDescent="0.3">
      <c r="T1574"/>
      <c r="U1574" s="127">
        <v>1573</v>
      </c>
      <c r="V1574"/>
      <c r="W1574"/>
      <c r="X1574"/>
      <c r="Y1574"/>
      <c r="AB1574" s="127">
        <v>1573</v>
      </c>
    </row>
    <row r="1575" spans="20:28" ht="14.4" x14ac:dyDescent="0.3">
      <c r="T1575"/>
      <c r="U1575" s="127">
        <v>1574</v>
      </c>
      <c r="V1575"/>
      <c r="W1575"/>
      <c r="X1575"/>
      <c r="Y1575"/>
      <c r="AB1575" s="127">
        <v>1574</v>
      </c>
    </row>
    <row r="1576" spans="20:28" ht="14.4" x14ac:dyDescent="0.3">
      <c r="T1576"/>
      <c r="U1576" s="127">
        <v>1575</v>
      </c>
      <c r="V1576"/>
      <c r="W1576"/>
      <c r="X1576"/>
      <c r="Y1576"/>
      <c r="AB1576" s="127">
        <v>1575</v>
      </c>
    </row>
    <row r="1577" spans="20:28" ht="14.4" x14ac:dyDescent="0.3">
      <c r="T1577"/>
      <c r="U1577" s="127">
        <v>1576</v>
      </c>
      <c r="V1577"/>
      <c r="W1577"/>
      <c r="X1577"/>
      <c r="Y1577"/>
      <c r="AB1577" s="127">
        <v>1576</v>
      </c>
    </row>
    <row r="1578" spans="20:28" ht="14.4" x14ac:dyDescent="0.3">
      <c r="T1578"/>
      <c r="U1578" s="127">
        <v>1577</v>
      </c>
      <c r="V1578"/>
      <c r="W1578"/>
      <c r="X1578"/>
      <c r="Y1578"/>
      <c r="AB1578" s="127">
        <v>1577</v>
      </c>
    </row>
    <row r="1579" spans="20:28" ht="14.4" x14ac:dyDescent="0.3">
      <c r="T1579"/>
      <c r="U1579" s="127">
        <v>1578</v>
      </c>
      <c r="V1579"/>
      <c r="W1579"/>
      <c r="X1579"/>
      <c r="Y1579"/>
      <c r="AB1579" s="127">
        <v>1578</v>
      </c>
    </row>
    <row r="1580" spans="20:28" ht="14.4" x14ac:dyDescent="0.3">
      <c r="T1580"/>
      <c r="U1580" s="127">
        <v>1579</v>
      </c>
      <c r="V1580"/>
      <c r="W1580"/>
      <c r="X1580"/>
      <c r="Y1580"/>
      <c r="AB1580" s="127">
        <v>1579</v>
      </c>
    </row>
    <row r="1581" spans="20:28" ht="14.4" x14ac:dyDescent="0.3">
      <c r="T1581"/>
      <c r="U1581" s="127">
        <v>1580</v>
      </c>
      <c r="V1581"/>
      <c r="W1581"/>
      <c r="X1581"/>
      <c r="Y1581"/>
      <c r="AB1581" s="127">
        <v>1580</v>
      </c>
    </row>
    <row r="1582" spans="20:28" ht="14.4" x14ac:dyDescent="0.3">
      <c r="T1582"/>
      <c r="U1582" s="127">
        <v>1581</v>
      </c>
      <c r="V1582"/>
      <c r="W1582"/>
      <c r="X1582"/>
      <c r="Y1582"/>
      <c r="AB1582" s="127">
        <v>1581</v>
      </c>
    </row>
    <row r="1583" spans="20:28" ht="14.4" x14ac:dyDescent="0.3">
      <c r="T1583"/>
      <c r="U1583" s="127">
        <v>1582</v>
      </c>
      <c r="V1583"/>
      <c r="W1583"/>
      <c r="X1583"/>
      <c r="Y1583"/>
      <c r="AB1583" s="127">
        <v>1582</v>
      </c>
    </row>
    <row r="1584" spans="20:28" ht="14.4" x14ac:dyDescent="0.3">
      <c r="T1584"/>
      <c r="U1584" s="127">
        <v>1583</v>
      </c>
      <c r="V1584"/>
      <c r="W1584"/>
      <c r="X1584"/>
      <c r="Y1584"/>
      <c r="AB1584" s="127">
        <v>1583</v>
      </c>
    </row>
    <row r="1585" spans="20:28" ht="14.4" x14ac:dyDescent="0.3">
      <c r="T1585"/>
      <c r="U1585" s="127">
        <v>1584</v>
      </c>
      <c r="V1585"/>
      <c r="W1585"/>
      <c r="X1585"/>
      <c r="Y1585"/>
      <c r="AB1585" s="127">
        <v>1584</v>
      </c>
    </row>
    <row r="1586" spans="20:28" ht="14.4" x14ac:dyDescent="0.3">
      <c r="T1586"/>
      <c r="U1586" s="127">
        <v>1585</v>
      </c>
      <c r="V1586"/>
      <c r="W1586"/>
      <c r="X1586"/>
      <c r="Y1586"/>
      <c r="AB1586" s="127">
        <v>1585</v>
      </c>
    </row>
    <row r="1587" spans="20:28" ht="14.4" x14ac:dyDescent="0.3">
      <c r="T1587"/>
      <c r="U1587" s="127">
        <v>1586</v>
      </c>
      <c r="V1587"/>
      <c r="W1587"/>
      <c r="X1587"/>
      <c r="Y1587"/>
      <c r="AB1587" s="127">
        <v>1586</v>
      </c>
    </row>
    <row r="1588" spans="20:28" ht="14.4" x14ac:dyDescent="0.3">
      <c r="T1588"/>
      <c r="U1588" s="127">
        <v>1587</v>
      </c>
      <c r="V1588"/>
      <c r="W1588"/>
      <c r="X1588"/>
      <c r="Y1588"/>
      <c r="AB1588" s="127">
        <v>1587</v>
      </c>
    </row>
    <row r="1589" spans="20:28" ht="14.4" x14ac:dyDescent="0.3">
      <c r="T1589"/>
      <c r="U1589" s="127">
        <v>1588</v>
      </c>
      <c r="V1589"/>
      <c r="W1589"/>
      <c r="X1589"/>
      <c r="Y1589"/>
      <c r="AB1589" s="127">
        <v>1588</v>
      </c>
    </row>
    <row r="1590" spans="20:28" ht="14.4" x14ac:dyDescent="0.3">
      <c r="T1590"/>
      <c r="U1590" s="127">
        <v>1589</v>
      </c>
      <c r="V1590"/>
      <c r="W1590"/>
      <c r="X1590"/>
      <c r="Y1590"/>
      <c r="AB1590" s="127">
        <v>1589</v>
      </c>
    </row>
    <row r="1591" spans="20:28" ht="14.4" x14ac:dyDescent="0.3">
      <c r="T1591"/>
      <c r="U1591" s="127">
        <v>1590</v>
      </c>
      <c r="V1591"/>
      <c r="W1591"/>
      <c r="X1591"/>
      <c r="Y1591"/>
      <c r="AB1591" s="127">
        <v>1590</v>
      </c>
    </row>
    <row r="1592" spans="20:28" ht="14.4" x14ac:dyDescent="0.3">
      <c r="T1592"/>
      <c r="U1592" s="127">
        <v>1591</v>
      </c>
      <c r="V1592"/>
      <c r="W1592"/>
      <c r="X1592"/>
      <c r="Y1592"/>
      <c r="AB1592" s="127">
        <v>1591</v>
      </c>
    </row>
    <row r="1593" spans="20:28" ht="14.4" x14ac:dyDescent="0.3">
      <c r="T1593"/>
      <c r="U1593" s="127">
        <v>1592</v>
      </c>
      <c r="V1593"/>
      <c r="W1593"/>
      <c r="X1593"/>
      <c r="Y1593"/>
      <c r="AB1593" s="127">
        <v>1592</v>
      </c>
    </row>
    <row r="1594" spans="20:28" ht="14.4" x14ac:dyDescent="0.3">
      <c r="T1594"/>
      <c r="U1594" s="127">
        <v>1593</v>
      </c>
      <c r="V1594"/>
      <c r="W1594"/>
      <c r="X1594"/>
      <c r="Y1594"/>
      <c r="AB1594" s="127">
        <v>1593</v>
      </c>
    </row>
    <row r="1595" spans="20:28" ht="14.4" x14ac:dyDescent="0.3">
      <c r="T1595"/>
      <c r="U1595" s="127">
        <v>1594</v>
      </c>
      <c r="V1595"/>
      <c r="W1595"/>
      <c r="X1595"/>
      <c r="Y1595"/>
      <c r="AB1595" s="127">
        <v>1594</v>
      </c>
    </row>
    <row r="1596" spans="20:28" ht="14.4" x14ac:dyDescent="0.3">
      <c r="T1596"/>
      <c r="U1596" s="127">
        <v>1595</v>
      </c>
      <c r="V1596"/>
      <c r="W1596"/>
      <c r="X1596"/>
      <c r="Y1596"/>
      <c r="AB1596" s="127">
        <v>1595</v>
      </c>
    </row>
    <row r="1597" spans="20:28" ht="14.4" x14ac:dyDescent="0.3">
      <c r="T1597"/>
      <c r="U1597" s="127">
        <v>1596</v>
      </c>
      <c r="V1597"/>
      <c r="W1597"/>
      <c r="X1597"/>
      <c r="Y1597"/>
      <c r="AB1597" s="127">
        <v>1596</v>
      </c>
    </row>
    <row r="1598" spans="20:28" ht="14.4" x14ac:dyDescent="0.3">
      <c r="T1598"/>
      <c r="U1598" s="127">
        <v>1597</v>
      </c>
      <c r="V1598"/>
      <c r="W1598"/>
      <c r="X1598"/>
      <c r="Y1598"/>
      <c r="AB1598" s="127">
        <v>1597</v>
      </c>
    </row>
    <row r="1599" spans="20:28" ht="14.4" x14ac:dyDescent="0.3">
      <c r="T1599"/>
      <c r="U1599" s="127">
        <v>1598</v>
      </c>
      <c r="V1599"/>
      <c r="W1599"/>
      <c r="X1599"/>
      <c r="Y1599"/>
      <c r="AB1599" s="127">
        <v>1598</v>
      </c>
    </row>
    <row r="1600" spans="20:28" ht="14.4" x14ac:dyDescent="0.3">
      <c r="T1600"/>
      <c r="U1600" s="127">
        <v>1599</v>
      </c>
      <c r="V1600"/>
      <c r="W1600"/>
      <c r="X1600"/>
      <c r="Y1600"/>
      <c r="AB1600" s="127">
        <v>1599</v>
      </c>
    </row>
    <row r="1601" spans="20:28" ht="14.4" x14ac:dyDescent="0.3">
      <c r="T1601"/>
      <c r="U1601" s="127">
        <v>1600</v>
      </c>
      <c r="V1601"/>
      <c r="W1601"/>
      <c r="X1601"/>
      <c r="Y1601"/>
      <c r="AB1601" s="127">
        <v>1600</v>
      </c>
    </row>
    <row r="1602" spans="20:28" ht="14.4" x14ac:dyDescent="0.3">
      <c r="T1602"/>
      <c r="U1602" s="127">
        <v>1601</v>
      </c>
      <c r="V1602"/>
      <c r="W1602"/>
      <c r="X1602"/>
      <c r="Y1602"/>
      <c r="AB1602" s="127">
        <v>1601</v>
      </c>
    </row>
    <row r="1603" spans="20:28" ht="14.4" x14ac:dyDescent="0.3">
      <c r="T1603"/>
      <c r="U1603" s="127">
        <v>1602</v>
      </c>
      <c r="V1603"/>
      <c r="W1603"/>
      <c r="X1603"/>
      <c r="Y1603"/>
      <c r="AB1603" s="127">
        <v>1602</v>
      </c>
    </row>
    <row r="1604" spans="20:28" ht="14.4" x14ac:dyDescent="0.3">
      <c r="T1604"/>
      <c r="U1604" s="127">
        <v>1603</v>
      </c>
      <c r="V1604"/>
      <c r="W1604"/>
      <c r="X1604"/>
      <c r="Y1604"/>
      <c r="AB1604" s="127">
        <v>1603</v>
      </c>
    </row>
    <row r="1605" spans="20:28" ht="14.4" x14ac:dyDescent="0.3">
      <c r="T1605"/>
      <c r="U1605" s="127">
        <v>1604</v>
      </c>
      <c r="V1605"/>
      <c r="W1605"/>
      <c r="X1605"/>
      <c r="Y1605"/>
      <c r="AB1605" s="127">
        <v>1604</v>
      </c>
    </row>
    <row r="1606" spans="20:28" ht="14.4" x14ac:dyDescent="0.3">
      <c r="T1606"/>
      <c r="U1606" s="127">
        <v>1605</v>
      </c>
      <c r="V1606"/>
      <c r="W1606"/>
      <c r="X1606"/>
      <c r="Y1606"/>
      <c r="AB1606" s="127">
        <v>1605</v>
      </c>
    </row>
    <row r="1607" spans="20:28" ht="14.4" x14ac:dyDescent="0.3">
      <c r="T1607"/>
      <c r="U1607" s="127">
        <v>1606</v>
      </c>
      <c r="V1607"/>
      <c r="W1607"/>
      <c r="X1607"/>
      <c r="Y1607"/>
      <c r="AB1607" s="127">
        <v>1606</v>
      </c>
    </row>
    <row r="1608" spans="20:28" ht="14.4" x14ac:dyDescent="0.3">
      <c r="T1608"/>
      <c r="U1608" s="127">
        <v>1607</v>
      </c>
      <c r="V1608"/>
      <c r="W1608"/>
      <c r="X1608"/>
      <c r="Y1608"/>
      <c r="AB1608" s="127">
        <v>1607</v>
      </c>
    </row>
    <row r="1609" spans="20:28" ht="14.4" x14ac:dyDescent="0.3">
      <c r="T1609"/>
      <c r="U1609" s="127">
        <v>1608</v>
      </c>
      <c r="V1609"/>
      <c r="W1609"/>
      <c r="X1609"/>
      <c r="Y1609"/>
      <c r="AB1609" s="127">
        <v>1608</v>
      </c>
    </row>
    <row r="1610" spans="20:28" ht="14.4" x14ac:dyDescent="0.3">
      <c r="T1610"/>
      <c r="U1610" s="127">
        <v>1609</v>
      </c>
      <c r="V1610"/>
      <c r="W1610"/>
      <c r="X1610"/>
      <c r="Y1610"/>
      <c r="AB1610" s="127">
        <v>1609</v>
      </c>
    </row>
    <row r="1611" spans="20:28" ht="14.4" x14ac:dyDescent="0.3">
      <c r="T1611"/>
      <c r="U1611" s="127">
        <v>1610</v>
      </c>
      <c r="V1611"/>
      <c r="W1611"/>
      <c r="X1611"/>
      <c r="Y1611"/>
      <c r="AB1611" s="127">
        <v>1610</v>
      </c>
    </row>
    <row r="1612" spans="20:28" ht="14.4" x14ac:dyDescent="0.3">
      <c r="T1612"/>
      <c r="U1612" s="127">
        <v>1611</v>
      </c>
      <c r="V1612"/>
      <c r="W1612"/>
      <c r="X1612"/>
      <c r="Y1612"/>
      <c r="AB1612" s="127">
        <v>1611</v>
      </c>
    </row>
    <row r="1613" spans="20:28" ht="14.4" x14ac:dyDescent="0.3">
      <c r="T1613"/>
      <c r="U1613" s="127">
        <v>1612</v>
      </c>
      <c r="V1613"/>
      <c r="W1613"/>
      <c r="X1613"/>
      <c r="Y1613"/>
      <c r="AB1613" s="127">
        <v>1612</v>
      </c>
    </row>
    <row r="1614" spans="20:28" ht="14.4" x14ac:dyDescent="0.3">
      <c r="T1614"/>
      <c r="U1614" s="127">
        <v>1613</v>
      </c>
      <c r="V1614"/>
      <c r="W1614"/>
      <c r="X1614"/>
      <c r="Y1614"/>
      <c r="AB1614" s="127">
        <v>1613</v>
      </c>
    </row>
    <row r="1615" spans="20:28" ht="14.4" x14ac:dyDescent="0.3">
      <c r="T1615"/>
      <c r="U1615" s="127">
        <v>1614</v>
      </c>
      <c r="V1615"/>
      <c r="W1615"/>
      <c r="X1615"/>
      <c r="Y1615"/>
      <c r="AB1615" s="127">
        <v>1614</v>
      </c>
    </row>
    <row r="1616" spans="20:28" ht="14.4" x14ac:dyDescent="0.3">
      <c r="T1616"/>
      <c r="U1616" s="127">
        <v>1615</v>
      </c>
      <c r="V1616"/>
      <c r="W1616"/>
      <c r="X1616"/>
      <c r="Y1616"/>
      <c r="AB1616" s="127">
        <v>1615</v>
      </c>
    </row>
    <row r="1617" spans="20:28" ht="14.4" x14ac:dyDescent="0.3">
      <c r="T1617"/>
      <c r="U1617" s="127">
        <v>1616</v>
      </c>
      <c r="V1617"/>
      <c r="W1617"/>
      <c r="X1617"/>
      <c r="Y1617"/>
      <c r="AB1617" s="127">
        <v>1616</v>
      </c>
    </row>
    <row r="1618" spans="20:28" ht="14.4" x14ac:dyDescent="0.3">
      <c r="T1618"/>
      <c r="U1618" s="127">
        <v>1617</v>
      </c>
      <c r="V1618"/>
      <c r="W1618"/>
      <c r="X1618"/>
      <c r="Y1618"/>
      <c r="AB1618" s="127">
        <v>1617</v>
      </c>
    </row>
    <row r="1619" spans="20:28" ht="14.4" x14ac:dyDescent="0.3">
      <c r="T1619"/>
      <c r="U1619" s="127">
        <v>1618</v>
      </c>
      <c r="V1619"/>
      <c r="W1619"/>
      <c r="X1619"/>
      <c r="Y1619"/>
      <c r="AB1619" s="127">
        <v>1618</v>
      </c>
    </row>
    <row r="1620" spans="20:28" ht="14.4" x14ac:dyDescent="0.3">
      <c r="T1620"/>
      <c r="U1620" s="127">
        <v>1619</v>
      </c>
      <c r="V1620"/>
      <c r="W1620"/>
      <c r="X1620"/>
      <c r="Y1620"/>
      <c r="AB1620" s="127">
        <v>1619</v>
      </c>
    </row>
    <row r="1621" spans="20:28" ht="14.4" x14ac:dyDescent="0.3">
      <c r="T1621"/>
      <c r="U1621" s="127">
        <v>1620</v>
      </c>
      <c r="V1621"/>
      <c r="W1621"/>
      <c r="X1621"/>
      <c r="Y1621"/>
      <c r="AB1621" s="127">
        <v>1620</v>
      </c>
    </row>
    <row r="1622" spans="20:28" ht="14.4" x14ac:dyDescent="0.3">
      <c r="T1622"/>
      <c r="U1622" s="127">
        <v>1621</v>
      </c>
      <c r="V1622"/>
      <c r="W1622"/>
      <c r="X1622"/>
      <c r="Y1622"/>
      <c r="AB1622" s="127">
        <v>1621</v>
      </c>
    </row>
    <row r="1623" spans="20:28" ht="14.4" x14ac:dyDescent="0.3">
      <c r="T1623"/>
      <c r="U1623" s="127">
        <v>1622</v>
      </c>
      <c r="V1623"/>
      <c r="W1623"/>
      <c r="X1623"/>
      <c r="Y1623"/>
      <c r="AB1623" s="127">
        <v>1622</v>
      </c>
    </row>
    <row r="1624" spans="20:28" ht="14.4" x14ac:dyDescent="0.3">
      <c r="T1624"/>
      <c r="U1624" s="127">
        <v>1623</v>
      </c>
      <c r="V1624"/>
      <c r="W1624"/>
      <c r="X1624"/>
      <c r="Y1624"/>
      <c r="AB1624" s="127">
        <v>1623</v>
      </c>
    </row>
    <row r="1625" spans="20:28" ht="14.4" x14ac:dyDescent="0.3">
      <c r="T1625"/>
      <c r="U1625" s="127">
        <v>1624</v>
      </c>
      <c r="V1625"/>
      <c r="W1625"/>
      <c r="X1625"/>
      <c r="Y1625"/>
      <c r="AB1625" s="127">
        <v>1624</v>
      </c>
    </row>
    <row r="1626" spans="20:28" ht="14.4" x14ac:dyDescent="0.3">
      <c r="T1626"/>
      <c r="U1626" s="127">
        <v>1625</v>
      </c>
      <c r="V1626"/>
      <c r="W1626"/>
      <c r="X1626"/>
      <c r="Y1626"/>
      <c r="AB1626" s="127">
        <v>1625</v>
      </c>
    </row>
    <row r="1627" spans="20:28" ht="14.4" x14ac:dyDescent="0.3">
      <c r="T1627"/>
      <c r="U1627" s="127">
        <v>1626</v>
      </c>
      <c r="V1627"/>
      <c r="W1627"/>
      <c r="X1627"/>
      <c r="Y1627"/>
      <c r="AB1627" s="127">
        <v>1626</v>
      </c>
    </row>
    <row r="1628" spans="20:28" ht="14.4" x14ac:dyDescent="0.3">
      <c r="T1628"/>
      <c r="U1628" s="127">
        <v>1627</v>
      </c>
      <c r="V1628"/>
      <c r="W1628"/>
      <c r="X1628"/>
      <c r="Y1628"/>
      <c r="AB1628" s="127">
        <v>1627</v>
      </c>
    </row>
    <row r="1629" spans="20:28" ht="14.4" x14ac:dyDescent="0.3">
      <c r="T1629"/>
      <c r="U1629" s="127">
        <v>1628</v>
      </c>
      <c r="V1629"/>
      <c r="W1629"/>
      <c r="X1629"/>
      <c r="Y1629"/>
      <c r="AB1629" s="127">
        <v>1628</v>
      </c>
    </row>
    <row r="1630" spans="20:28" ht="14.4" x14ac:dyDescent="0.3">
      <c r="T1630"/>
      <c r="U1630" s="127">
        <v>1629</v>
      </c>
      <c r="V1630"/>
      <c r="W1630"/>
      <c r="X1630"/>
      <c r="Y1630"/>
      <c r="AB1630" s="127">
        <v>1629</v>
      </c>
    </row>
    <row r="1631" spans="20:28" ht="14.4" x14ac:dyDescent="0.3">
      <c r="T1631"/>
      <c r="U1631" s="127">
        <v>1630</v>
      </c>
      <c r="V1631"/>
      <c r="W1631"/>
      <c r="X1631"/>
      <c r="Y1631"/>
      <c r="AB1631" s="127">
        <v>1630</v>
      </c>
    </row>
    <row r="1632" spans="20:28" ht="14.4" x14ac:dyDescent="0.3">
      <c r="T1632"/>
      <c r="U1632" s="127">
        <v>1631</v>
      </c>
      <c r="V1632"/>
      <c r="W1632"/>
      <c r="X1632"/>
      <c r="Y1632"/>
      <c r="AB1632" s="127">
        <v>1631</v>
      </c>
    </row>
    <row r="1633" spans="20:28" ht="14.4" x14ac:dyDescent="0.3">
      <c r="T1633"/>
      <c r="U1633" s="127">
        <v>1632</v>
      </c>
      <c r="V1633"/>
      <c r="W1633"/>
      <c r="X1633"/>
      <c r="Y1633"/>
      <c r="AB1633" s="127">
        <v>1632</v>
      </c>
    </row>
    <row r="1634" spans="20:28" ht="14.4" x14ac:dyDescent="0.3">
      <c r="T1634"/>
      <c r="U1634" s="127">
        <v>1633</v>
      </c>
      <c r="V1634"/>
      <c r="W1634"/>
      <c r="X1634"/>
      <c r="Y1634"/>
      <c r="AB1634" s="127">
        <v>1633</v>
      </c>
    </row>
    <row r="1635" spans="20:28" ht="14.4" x14ac:dyDescent="0.3">
      <c r="T1635"/>
      <c r="U1635" s="127">
        <v>1634</v>
      </c>
      <c r="V1635"/>
      <c r="W1635"/>
      <c r="X1635"/>
      <c r="Y1635"/>
      <c r="AB1635" s="127">
        <v>1634</v>
      </c>
    </row>
    <row r="1636" spans="20:28" ht="14.4" x14ac:dyDescent="0.3">
      <c r="T1636"/>
      <c r="U1636" s="127">
        <v>1635</v>
      </c>
      <c r="V1636"/>
      <c r="W1636"/>
      <c r="X1636"/>
      <c r="Y1636"/>
      <c r="AB1636" s="127">
        <v>1635</v>
      </c>
    </row>
    <row r="1637" spans="20:28" ht="14.4" x14ac:dyDescent="0.3">
      <c r="T1637"/>
      <c r="U1637" s="127">
        <v>1636</v>
      </c>
      <c r="V1637"/>
      <c r="W1637"/>
      <c r="X1637"/>
      <c r="Y1637"/>
      <c r="AB1637" s="127">
        <v>1636</v>
      </c>
    </row>
    <row r="1638" spans="20:28" ht="14.4" x14ac:dyDescent="0.3">
      <c r="T1638"/>
      <c r="U1638" s="127">
        <v>1637</v>
      </c>
      <c r="V1638"/>
      <c r="W1638"/>
      <c r="X1638"/>
      <c r="Y1638"/>
      <c r="AB1638" s="127">
        <v>1637</v>
      </c>
    </row>
    <row r="1639" spans="20:28" ht="14.4" x14ac:dyDescent="0.3">
      <c r="T1639"/>
      <c r="U1639" s="127">
        <v>1638</v>
      </c>
      <c r="V1639"/>
      <c r="W1639"/>
      <c r="X1639"/>
      <c r="Y1639"/>
      <c r="AB1639" s="127">
        <v>1638</v>
      </c>
    </row>
    <row r="1640" spans="20:28" ht="14.4" x14ac:dyDescent="0.3">
      <c r="T1640"/>
      <c r="U1640" s="127">
        <v>1639</v>
      </c>
      <c r="V1640"/>
      <c r="W1640"/>
      <c r="X1640"/>
      <c r="Y1640"/>
      <c r="AB1640" s="127">
        <v>1639</v>
      </c>
    </row>
    <row r="1641" spans="20:28" ht="14.4" x14ac:dyDescent="0.3">
      <c r="T1641"/>
      <c r="U1641" s="127">
        <v>1640</v>
      </c>
      <c r="V1641"/>
      <c r="W1641"/>
      <c r="X1641"/>
      <c r="Y1641"/>
      <c r="AB1641" s="127">
        <v>1640</v>
      </c>
    </row>
    <row r="1642" spans="20:28" ht="14.4" x14ac:dyDescent="0.3">
      <c r="T1642"/>
      <c r="U1642" s="127">
        <v>1641</v>
      </c>
      <c r="V1642"/>
      <c r="W1642"/>
      <c r="X1642"/>
      <c r="Y1642"/>
      <c r="AB1642" s="127">
        <v>1641</v>
      </c>
    </row>
    <row r="1643" spans="20:28" ht="14.4" x14ac:dyDescent="0.3">
      <c r="T1643"/>
      <c r="U1643" s="127">
        <v>1642</v>
      </c>
      <c r="V1643"/>
      <c r="W1643"/>
      <c r="X1643"/>
      <c r="Y1643"/>
      <c r="AB1643" s="127">
        <v>1642</v>
      </c>
    </row>
    <row r="1644" spans="20:28" ht="14.4" x14ac:dyDescent="0.3">
      <c r="T1644"/>
      <c r="U1644" s="127">
        <v>1643</v>
      </c>
      <c r="V1644"/>
      <c r="W1644"/>
      <c r="X1644"/>
      <c r="Y1644"/>
      <c r="AB1644" s="127">
        <v>1643</v>
      </c>
    </row>
    <row r="1645" spans="20:28" ht="14.4" x14ac:dyDescent="0.3">
      <c r="T1645"/>
      <c r="U1645" s="127">
        <v>1644</v>
      </c>
      <c r="V1645"/>
      <c r="W1645"/>
      <c r="X1645"/>
      <c r="Y1645"/>
      <c r="AB1645" s="127">
        <v>1644</v>
      </c>
    </row>
    <row r="1646" spans="20:28" ht="14.4" x14ac:dyDescent="0.3">
      <c r="T1646"/>
      <c r="U1646" s="127">
        <v>1645</v>
      </c>
      <c r="V1646"/>
      <c r="W1646"/>
      <c r="X1646"/>
      <c r="Y1646"/>
      <c r="AB1646" s="127">
        <v>1645</v>
      </c>
    </row>
    <row r="1647" spans="20:28" ht="14.4" x14ac:dyDescent="0.3">
      <c r="T1647"/>
      <c r="U1647" s="127">
        <v>1646</v>
      </c>
      <c r="V1647"/>
      <c r="W1647"/>
      <c r="X1647"/>
      <c r="Y1647"/>
      <c r="AB1647" s="127">
        <v>1646</v>
      </c>
    </row>
    <row r="1648" spans="20:28" ht="14.4" x14ac:dyDescent="0.3">
      <c r="T1648"/>
      <c r="U1648" s="127">
        <v>1647</v>
      </c>
      <c r="V1648"/>
      <c r="W1648"/>
      <c r="X1648"/>
      <c r="Y1648"/>
      <c r="AB1648" s="127">
        <v>1647</v>
      </c>
    </row>
    <row r="1649" spans="20:28" ht="14.4" x14ac:dyDescent="0.3">
      <c r="T1649"/>
      <c r="U1649" s="127">
        <v>1648</v>
      </c>
      <c r="V1649"/>
      <c r="W1649"/>
      <c r="X1649"/>
      <c r="Y1649"/>
      <c r="AB1649" s="127">
        <v>1648</v>
      </c>
    </row>
    <row r="1650" spans="20:28" ht="14.4" x14ac:dyDescent="0.3">
      <c r="T1650"/>
      <c r="U1650" s="127">
        <v>1649</v>
      </c>
      <c r="V1650"/>
      <c r="W1650"/>
      <c r="X1650"/>
      <c r="Y1650"/>
      <c r="AB1650" s="127">
        <v>1649</v>
      </c>
    </row>
    <row r="1651" spans="20:28" ht="14.4" x14ac:dyDescent="0.3">
      <c r="T1651"/>
      <c r="U1651" s="127">
        <v>1650</v>
      </c>
      <c r="V1651"/>
      <c r="W1651"/>
      <c r="X1651"/>
      <c r="Y1651"/>
      <c r="AB1651" s="127">
        <v>1650</v>
      </c>
    </row>
    <row r="1652" spans="20:28" ht="14.4" x14ac:dyDescent="0.3">
      <c r="T1652"/>
      <c r="U1652" s="127">
        <v>1651</v>
      </c>
      <c r="V1652"/>
      <c r="W1652"/>
      <c r="X1652"/>
      <c r="Y1652"/>
      <c r="AB1652" s="127">
        <v>1651</v>
      </c>
    </row>
    <row r="1653" spans="20:28" ht="14.4" x14ac:dyDescent="0.3">
      <c r="T1653"/>
      <c r="U1653" s="127">
        <v>1652</v>
      </c>
      <c r="V1653"/>
      <c r="W1653"/>
      <c r="X1653"/>
      <c r="Y1653"/>
      <c r="AB1653" s="127">
        <v>1652</v>
      </c>
    </row>
    <row r="1654" spans="20:28" ht="14.4" x14ac:dyDescent="0.3">
      <c r="T1654"/>
      <c r="U1654" s="127">
        <v>1653</v>
      </c>
      <c r="V1654"/>
      <c r="W1654"/>
      <c r="X1654"/>
      <c r="Y1654"/>
      <c r="AB1654" s="127">
        <v>1653</v>
      </c>
    </row>
    <row r="1655" spans="20:28" ht="14.4" x14ac:dyDescent="0.3">
      <c r="T1655"/>
      <c r="U1655" s="127">
        <v>1654</v>
      </c>
      <c r="V1655"/>
      <c r="W1655"/>
      <c r="X1655"/>
      <c r="Y1655"/>
      <c r="AB1655" s="127">
        <v>1654</v>
      </c>
    </row>
    <row r="1656" spans="20:28" ht="14.4" x14ac:dyDescent="0.3">
      <c r="T1656"/>
      <c r="U1656" s="127">
        <v>1655</v>
      </c>
      <c r="V1656"/>
      <c r="W1656"/>
      <c r="X1656"/>
      <c r="Y1656"/>
      <c r="AB1656" s="127">
        <v>1655</v>
      </c>
    </row>
    <row r="1657" spans="20:28" ht="14.4" x14ac:dyDescent="0.3">
      <c r="T1657"/>
      <c r="U1657" s="127">
        <v>1656</v>
      </c>
      <c r="V1657"/>
      <c r="W1657"/>
      <c r="X1657"/>
      <c r="Y1657"/>
      <c r="AB1657" s="127">
        <v>1656</v>
      </c>
    </row>
    <row r="1658" spans="20:28" ht="14.4" x14ac:dyDescent="0.3">
      <c r="T1658"/>
      <c r="U1658" s="127">
        <v>1657</v>
      </c>
      <c r="V1658"/>
      <c r="W1658"/>
      <c r="X1658"/>
      <c r="Y1658"/>
      <c r="AB1658" s="127">
        <v>1657</v>
      </c>
    </row>
    <row r="1659" spans="20:28" ht="14.4" x14ac:dyDescent="0.3">
      <c r="T1659"/>
      <c r="U1659" s="127">
        <v>1658</v>
      </c>
      <c r="V1659"/>
      <c r="W1659"/>
      <c r="X1659"/>
      <c r="Y1659"/>
      <c r="AB1659" s="127">
        <v>1658</v>
      </c>
    </row>
    <row r="1660" spans="20:28" ht="14.4" x14ac:dyDescent="0.3">
      <c r="T1660"/>
      <c r="U1660" s="127">
        <v>1659</v>
      </c>
      <c r="V1660"/>
      <c r="W1660"/>
      <c r="X1660"/>
      <c r="Y1660"/>
      <c r="AB1660" s="127">
        <v>1659</v>
      </c>
    </row>
    <row r="1661" spans="20:28" ht="14.4" x14ac:dyDescent="0.3">
      <c r="T1661"/>
      <c r="U1661" s="127">
        <v>1660</v>
      </c>
      <c r="V1661"/>
      <c r="W1661"/>
      <c r="X1661"/>
      <c r="Y1661"/>
      <c r="AB1661" s="127">
        <v>1660</v>
      </c>
    </row>
    <row r="1662" spans="20:28" ht="14.4" x14ac:dyDescent="0.3">
      <c r="T1662"/>
      <c r="U1662" s="127">
        <v>1661</v>
      </c>
      <c r="V1662"/>
      <c r="W1662"/>
      <c r="X1662"/>
      <c r="Y1662"/>
      <c r="AB1662" s="127">
        <v>1661</v>
      </c>
    </row>
    <row r="1663" spans="20:28" ht="14.4" x14ac:dyDescent="0.3">
      <c r="T1663"/>
      <c r="U1663" s="127">
        <v>1662</v>
      </c>
      <c r="V1663"/>
      <c r="W1663"/>
      <c r="X1663"/>
      <c r="Y1663"/>
      <c r="AB1663" s="127">
        <v>1662</v>
      </c>
    </row>
    <row r="1664" spans="20:28" ht="14.4" x14ac:dyDescent="0.3">
      <c r="T1664"/>
      <c r="U1664" s="127">
        <v>1663</v>
      </c>
      <c r="V1664"/>
      <c r="W1664"/>
      <c r="X1664"/>
      <c r="Y1664"/>
      <c r="AB1664" s="127">
        <v>1663</v>
      </c>
    </row>
    <row r="1665" spans="20:28" ht="14.4" x14ac:dyDescent="0.3">
      <c r="T1665"/>
      <c r="U1665" s="127">
        <v>1664</v>
      </c>
      <c r="V1665"/>
      <c r="W1665"/>
      <c r="X1665"/>
      <c r="Y1665"/>
      <c r="AB1665" s="127">
        <v>1664</v>
      </c>
    </row>
    <row r="1666" spans="20:28" ht="14.4" x14ac:dyDescent="0.3">
      <c r="T1666"/>
      <c r="U1666" s="127">
        <v>1665</v>
      </c>
      <c r="V1666"/>
      <c r="W1666"/>
      <c r="X1666"/>
      <c r="Y1666"/>
      <c r="AB1666" s="127">
        <v>1665</v>
      </c>
    </row>
    <row r="1667" spans="20:28" ht="14.4" x14ac:dyDescent="0.3">
      <c r="T1667"/>
      <c r="U1667" s="127">
        <v>1666</v>
      </c>
      <c r="V1667"/>
      <c r="W1667"/>
      <c r="X1667"/>
      <c r="Y1667"/>
      <c r="AB1667" s="127">
        <v>1666</v>
      </c>
    </row>
    <row r="1668" spans="20:28" ht="14.4" x14ac:dyDescent="0.3">
      <c r="T1668"/>
      <c r="U1668" s="127">
        <v>1667</v>
      </c>
      <c r="V1668"/>
      <c r="W1668"/>
      <c r="X1668"/>
      <c r="Y1668"/>
      <c r="AB1668" s="127">
        <v>1667</v>
      </c>
    </row>
    <row r="1669" spans="20:28" ht="14.4" x14ac:dyDescent="0.3">
      <c r="T1669"/>
      <c r="U1669" s="127">
        <v>1668</v>
      </c>
      <c r="V1669"/>
      <c r="W1669"/>
      <c r="X1669"/>
      <c r="Y1669"/>
      <c r="AB1669" s="127">
        <v>1668</v>
      </c>
    </row>
    <row r="1670" spans="20:28" ht="14.4" x14ac:dyDescent="0.3">
      <c r="T1670"/>
      <c r="U1670" s="127">
        <v>1669</v>
      </c>
      <c r="V1670"/>
      <c r="W1670"/>
      <c r="X1670"/>
      <c r="Y1670"/>
      <c r="AB1670" s="127">
        <v>1669</v>
      </c>
    </row>
    <row r="1671" spans="20:28" ht="14.4" x14ac:dyDescent="0.3">
      <c r="T1671"/>
      <c r="U1671" s="127">
        <v>1670</v>
      </c>
      <c r="V1671"/>
      <c r="W1671"/>
      <c r="X1671"/>
      <c r="Y1671"/>
      <c r="AB1671" s="127">
        <v>1670</v>
      </c>
    </row>
    <row r="1672" spans="20:28" ht="14.4" x14ac:dyDescent="0.3">
      <c r="T1672"/>
      <c r="U1672" s="127">
        <v>1671</v>
      </c>
      <c r="V1672"/>
      <c r="W1672"/>
      <c r="X1672"/>
      <c r="Y1672"/>
      <c r="AB1672" s="127">
        <v>1671</v>
      </c>
    </row>
    <row r="1673" spans="20:28" ht="14.4" x14ac:dyDescent="0.3">
      <c r="T1673"/>
      <c r="U1673" s="127">
        <v>1672</v>
      </c>
      <c r="V1673"/>
      <c r="W1673"/>
      <c r="X1673"/>
      <c r="Y1673"/>
      <c r="AB1673" s="127">
        <v>1672</v>
      </c>
    </row>
    <row r="1674" spans="20:28" ht="14.4" x14ac:dyDescent="0.3">
      <c r="T1674"/>
      <c r="U1674" s="127">
        <v>1673</v>
      </c>
      <c r="V1674"/>
      <c r="W1674"/>
      <c r="X1674"/>
      <c r="Y1674"/>
      <c r="AB1674" s="127">
        <v>1673</v>
      </c>
    </row>
    <row r="1675" spans="20:28" ht="14.4" x14ac:dyDescent="0.3">
      <c r="T1675"/>
      <c r="U1675" s="127">
        <v>1674</v>
      </c>
      <c r="V1675"/>
      <c r="W1675"/>
      <c r="X1675"/>
      <c r="Y1675"/>
      <c r="AB1675" s="127">
        <v>1674</v>
      </c>
    </row>
    <row r="1676" spans="20:28" ht="14.4" x14ac:dyDescent="0.3">
      <c r="T1676"/>
      <c r="U1676" s="127">
        <v>1675</v>
      </c>
      <c r="V1676"/>
      <c r="W1676"/>
      <c r="X1676"/>
      <c r="Y1676"/>
      <c r="AB1676" s="127">
        <v>1675</v>
      </c>
    </row>
    <row r="1677" spans="20:28" ht="14.4" x14ac:dyDescent="0.3">
      <c r="T1677"/>
      <c r="U1677" s="127">
        <v>1676</v>
      </c>
      <c r="V1677"/>
      <c r="W1677"/>
      <c r="X1677"/>
      <c r="Y1677"/>
      <c r="AB1677" s="127">
        <v>1676</v>
      </c>
    </row>
    <row r="1678" spans="20:28" ht="14.4" x14ac:dyDescent="0.3">
      <c r="T1678"/>
      <c r="U1678" s="127">
        <v>1677</v>
      </c>
      <c r="V1678"/>
      <c r="W1678"/>
      <c r="X1678"/>
      <c r="Y1678"/>
      <c r="AB1678" s="127">
        <v>1677</v>
      </c>
    </row>
    <row r="1679" spans="20:28" ht="14.4" x14ac:dyDescent="0.3">
      <c r="T1679"/>
      <c r="U1679" s="127">
        <v>1678</v>
      </c>
      <c r="V1679"/>
      <c r="W1679"/>
      <c r="X1679"/>
      <c r="Y1679"/>
      <c r="AB1679" s="127">
        <v>1678</v>
      </c>
    </row>
    <row r="1680" spans="20:28" ht="14.4" x14ac:dyDescent="0.3">
      <c r="T1680"/>
      <c r="U1680" s="127">
        <v>1679</v>
      </c>
      <c r="V1680"/>
      <c r="W1680"/>
      <c r="X1680"/>
      <c r="Y1680"/>
      <c r="AB1680" s="127">
        <v>1679</v>
      </c>
    </row>
    <row r="1681" spans="20:28" ht="14.4" x14ac:dyDescent="0.3">
      <c r="T1681"/>
      <c r="U1681" s="127">
        <v>1680</v>
      </c>
      <c r="V1681"/>
      <c r="W1681"/>
      <c r="X1681"/>
      <c r="Y1681"/>
      <c r="AB1681" s="127">
        <v>1680</v>
      </c>
    </row>
    <row r="1682" spans="20:28" ht="14.4" x14ac:dyDescent="0.3">
      <c r="T1682"/>
      <c r="U1682" s="127">
        <v>1681</v>
      </c>
      <c r="V1682"/>
      <c r="W1682"/>
      <c r="X1682"/>
      <c r="Y1682"/>
      <c r="AB1682" s="127">
        <v>1681</v>
      </c>
    </row>
    <row r="1683" spans="20:28" ht="14.4" x14ac:dyDescent="0.3">
      <c r="T1683"/>
      <c r="U1683" s="127">
        <v>1682</v>
      </c>
      <c r="V1683"/>
      <c r="W1683"/>
      <c r="X1683"/>
      <c r="Y1683"/>
      <c r="AB1683" s="127">
        <v>1682</v>
      </c>
    </row>
    <row r="1684" spans="20:28" ht="14.4" x14ac:dyDescent="0.3">
      <c r="T1684"/>
      <c r="U1684" s="127">
        <v>1683</v>
      </c>
      <c r="V1684"/>
      <c r="W1684"/>
      <c r="X1684"/>
      <c r="Y1684"/>
      <c r="AB1684" s="127">
        <v>1683</v>
      </c>
    </row>
    <row r="1685" spans="20:28" ht="14.4" x14ac:dyDescent="0.3">
      <c r="T1685"/>
      <c r="U1685" s="127">
        <v>1684</v>
      </c>
      <c r="V1685"/>
      <c r="W1685"/>
      <c r="X1685"/>
      <c r="Y1685"/>
      <c r="AB1685" s="127">
        <v>1684</v>
      </c>
    </row>
    <row r="1686" spans="20:28" ht="14.4" x14ac:dyDescent="0.3">
      <c r="T1686"/>
      <c r="U1686" s="127">
        <v>1685</v>
      </c>
      <c r="V1686"/>
      <c r="W1686"/>
      <c r="X1686"/>
      <c r="Y1686"/>
      <c r="AB1686" s="127">
        <v>1685</v>
      </c>
    </row>
    <row r="1687" spans="20:28" ht="14.4" x14ac:dyDescent="0.3">
      <c r="T1687"/>
      <c r="U1687" s="127">
        <v>1686</v>
      </c>
      <c r="V1687"/>
      <c r="W1687"/>
      <c r="X1687"/>
      <c r="Y1687"/>
      <c r="AB1687" s="127">
        <v>1686</v>
      </c>
    </row>
    <row r="1688" spans="20:28" ht="14.4" x14ac:dyDescent="0.3">
      <c r="T1688"/>
      <c r="U1688" s="127">
        <v>1687</v>
      </c>
      <c r="V1688"/>
      <c r="W1688"/>
      <c r="X1688"/>
      <c r="Y1688"/>
      <c r="AB1688" s="127">
        <v>1687</v>
      </c>
    </row>
    <row r="1689" spans="20:28" ht="14.4" x14ac:dyDescent="0.3">
      <c r="T1689"/>
      <c r="U1689" s="127">
        <v>1688</v>
      </c>
      <c r="V1689"/>
      <c r="W1689"/>
      <c r="X1689"/>
      <c r="Y1689"/>
      <c r="AB1689" s="127">
        <v>1688</v>
      </c>
    </row>
    <row r="1690" spans="20:28" ht="14.4" x14ac:dyDescent="0.3">
      <c r="T1690"/>
      <c r="U1690" s="127">
        <v>1689</v>
      </c>
      <c r="V1690"/>
      <c r="W1690"/>
      <c r="X1690"/>
      <c r="Y1690"/>
      <c r="AB1690" s="127">
        <v>1689</v>
      </c>
    </row>
    <row r="1691" spans="20:28" ht="14.4" x14ac:dyDescent="0.3">
      <c r="T1691"/>
      <c r="U1691" s="127">
        <v>1690</v>
      </c>
      <c r="V1691"/>
      <c r="W1691"/>
      <c r="X1691"/>
      <c r="Y1691"/>
      <c r="AB1691" s="127">
        <v>1690</v>
      </c>
    </row>
    <row r="1692" spans="20:28" ht="14.4" x14ac:dyDescent="0.3">
      <c r="T1692"/>
      <c r="U1692" s="127">
        <v>1691</v>
      </c>
      <c r="V1692"/>
      <c r="W1692"/>
      <c r="X1692"/>
      <c r="Y1692"/>
      <c r="AB1692" s="127">
        <v>1691</v>
      </c>
    </row>
    <row r="1693" spans="20:28" ht="14.4" x14ac:dyDescent="0.3">
      <c r="T1693"/>
      <c r="U1693" s="127">
        <v>1692</v>
      </c>
      <c r="V1693"/>
      <c r="W1693"/>
      <c r="X1693"/>
      <c r="Y1693"/>
      <c r="AB1693" s="127">
        <v>1692</v>
      </c>
    </row>
    <row r="1694" spans="20:28" ht="14.4" x14ac:dyDescent="0.3">
      <c r="T1694"/>
      <c r="U1694" s="127">
        <v>1693</v>
      </c>
      <c r="V1694"/>
      <c r="W1694"/>
      <c r="X1694"/>
      <c r="Y1694"/>
      <c r="AB1694" s="127">
        <v>1693</v>
      </c>
    </row>
    <row r="1695" spans="20:28" ht="14.4" x14ac:dyDescent="0.3">
      <c r="T1695"/>
      <c r="U1695" s="127">
        <v>1694</v>
      </c>
      <c r="V1695"/>
      <c r="W1695"/>
      <c r="X1695"/>
      <c r="Y1695"/>
      <c r="AB1695" s="127">
        <v>1694</v>
      </c>
    </row>
    <row r="1696" spans="20:28" ht="14.4" x14ac:dyDescent="0.3">
      <c r="T1696"/>
      <c r="U1696" s="127">
        <v>1695</v>
      </c>
      <c r="V1696"/>
      <c r="W1696"/>
      <c r="X1696"/>
      <c r="Y1696"/>
      <c r="AB1696" s="127">
        <v>1695</v>
      </c>
    </row>
    <row r="1697" spans="20:28" ht="14.4" x14ac:dyDescent="0.3">
      <c r="T1697"/>
      <c r="U1697" s="127">
        <v>1696</v>
      </c>
      <c r="V1697"/>
      <c r="W1697"/>
      <c r="X1697"/>
      <c r="Y1697"/>
      <c r="AB1697" s="127">
        <v>1696</v>
      </c>
    </row>
    <row r="1698" spans="20:28" ht="14.4" x14ac:dyDescent="0.3">
      <c r="T1698"/>
      <c r="U1698" s="127">
        <v>1697</v>
      </c>
      <c r="V1698"/>
      <c r="W1698"/>
      <c r="X1698"/>
      <c r="Y1698"/>
      <c r="AB1698" s="127">
        <v>1697</v>
      </c>
    </row>
    <row r="1699" spans="20:28" ht="14.4" x14ac:dyDescent="0.3">
      <c r="T1699"/>
      <c r="U1699" s="127">
        <v>1698</v>
      </c>
      <c r="V1699"/>
      <c r="W1699"/>
      <c r="X1699"/>
      <c r="Y1699"/>
      <c r="AB1699" s="127">
        <v>1698</v>
      </c>
    </row>
    <row r="1700" spans="20:28" ht="14.4" x14ac:dyDescent="0.3">
      <c r="T1700"/>
      <c r="U1700" s="127">
        <v>1699</v>
      </c>
      <c r="V1700"/>
      <c r="W1700"/>
      <c r="X1700"/>
      <c r="Y1700"/>
      <c r="AB1700" s="127">
        <v>1699</v>
      </c>
    </row>
    <row r="1701" spans="20:28" ht="14.4" x14ac:dyDescent="0.3">
      <c r="T1701"/>
      <c r="U1701" s="127">
        <v>1700</v>
      </c>
      <c r="V1701"/>
      <c r="W1701"/>
      <c r="X1701"/>
      <c r="Y1701"/>
      <c r="AB1701" s="127">
        <v>1700</v>
      </c>
    </row>
    <row r="1702" spans="20:28" ht="14.4" x14ac:dyDescent="0.3">
      <c r="T1702"/>
      <c r="U1702" s="127">
        <v>1701</v>
      </c>
      <c r="V1702"/>
      <c r="W1702"/>
      <c r="X1702"/>
      <c r="Y1702"/>
      <c r="AB1702" s="127">
        <v>1701</v>
      </c>
    </row>
    <row r="1703" spans="20:28" ht="14.4" x14ac:dyDescent="0.3">
      <c r="T1703"/>
      <c r="U1703" s="127">
        <v>1702</v>
      </c>
      <c r="V1703"/>
      <c r="W1703"/>
      <c r="X1703"/>
      <c r="Y1703"/>
      <c r="AB1703" s="127">
        <v>1702</v>
      </c>
    </row>
    <row r="1704" spans="20:28" ht="14.4" x14ac:dyDescent="0.3">
      <c r="T1704"/>
      <c r="U1704" s="127">
        <v>1703</v>
      </c>
      <c r="V1704"/>
      <c r="W1704"/>
      <c r="X1704"/>
      <c r="Y1704"/>
      <c r="AB1704" s="127">
        <v>1703</v>
      </c>
    </row>
    <row r="1705" spans="20:28" ht="14.4" x14ac:dyDescent="0.3">
      <c r="T1705"/>
      <c r="U1705" s="127">
        <v>1704</v>
      </c>
      <c r="V1705"/>
      <c r="W1705"/>
      <c r="X1705"/>
      <c r="Y1705"/>
      <c r="AB1705" s="127">
        <v>1704</v>
      </c>
    </row>
    <row r="1706" spans="20:28" ht="14.4" x14ac:dyDescent="0.3">
      <c r="T1706"/>
      <c r="U1706" s="127">
        <v>1705</v>
      </c>
      <c r="V1706"/>
      <c r="W1706"/>
      <c r="X1706"/>
      <c r="Y1706"/>
      <c r="AB1706" s="127">
        <v>1705</v>
      </c>
    </row>
    <row r="1707" spans="20:28" ht="14.4" x14ac:dyDescent="0.3">
      <c r="T1707"/>
      <c r="U1707" s="127">
        <v>1706</v>
      </c>
      <c r="V1707"/>
      <c r="W1707"/>
      <c r="X1707"/>
      <c r="Y1707"/>
      <c r="AB1707" s="127">
        <v>1706</v>
      </c>
    </row>
    <row r="1708" spans="20:28" ht="14.4" x14ac:dyDescent="0.3">
      <c r="T1708"/>
      <c r="U1708" s="127">
        <v>1707</v>
      </c>
      <c r="V1708"/>
      <c r="W1708"/>
      <c r="X1708"/>
      <c r="Y1708"/>
      <c r="AB1708" s="127">
        <v>1707</v>
      </c>
    </row>
    <row r="1709" spans="20:28" ht="14.4" x14ac:dyDescent="0.3">
      <c r="T1709"/>
      <c r="U1709" s="127">
        <v>1708</v>
      </c>
      <c r="V1709"/>
      <c r="W1709"/>
      <c r="X1709"/>
      <c r="Y1709"/>
      <c r="AB1709" s="127">
        <v>1708</v>
      </c>
    </row>
    <row r="1710" spans="20:28" ht="14.4" x14ac:dyDescent="0.3">
      <c r="T1710"/>
      <c r="U1710" s="127">
        <v>1709</v>
      </c>
      <c r="V1710"/>
      <c r="W1710"/>
      <c r="X1710"/>
      <c r="Y1710"/>
      <c r="AB1710" s="127">
        <v>1709</v>
      </c>
    </row>
    <row r="1711" spans="20:28" ht="14.4" x14ac:dyDescent="0.3">
      <c r="T1711"/>
      <c r="U1711" s="127">
        <v>1710</v>
      </c>
      <c r="V1711"/>
      <c r="W1711"/>
      <c r="X1711"/>
      <c r="Y1711"/>
      <c r="AB1711" s="127">
        <v>1710</v>
      </c>
    </row>
    <row r="1712" spans="20:28" ht="14.4" x14ac:dyDescent="0.3">
      <c r="T1712"/>
      <c r="U1712" s="127">
        <v>1711</v>
      </c>
      <c r="V1712"/>
      <c r="W1712"/>
      <c r="X1712"/>
      <c r="Y1712"/>
      <c r="AB1712" s="127">
        <v>1711</v>
      </c>
    </row>
    <row r="1713" spans="20:28" ht="14.4" x14ac:dyDescent="0.3">
      <c r="T1713"/>
      <c r="U1713" s="127">
        <v>1712</v>
      </c>
      <c r="V1713"/>
      <c r="W1713"/>
      <c r="X1713"/>
      <c r="Y1713"/>
      <c r="AB1713" s="127">
        <v>1712</v>
      </c>
    </row>
    <row r="1714" spans="20:28" ht="14.4" x14ac:dyDescent="0.3">
      <c r="T1714"/>
      <c r="U1714" s="127">
        <v>1713</v>
      </c>
      <c r="V1714"/>
      <c r="W1714"/>
      <c r="X1714"/>
      <c r="Y1714"/>
      <c r="AB1714" s="127">
        <v>1713</v>
      </c>
    </row>
    <row r="1715" spans="20:28" ht="14.4" x14ac:dyDescent="0.3">
      <c r="T1715"/>
      <c r="U1715" s="127">
        <v>1714</v>
      </c>
      <c r="V1715"/>
      <c r="W1715"/>
      <c r="X1715"/>
      <c r="Y1715"/>
      <c r="AB1715" s="127">
        <v>1714</v>
      </c>
    </row>
    <row r="1716" spans="20:28" ht="14.4" x14ac:dyDescent="0.3">
      <c r="T1716"/>
      <c r="U1716" s="127">
        <v>1715</v>
      </c>
      <c r="V1716"/>
      <c r="W1716"/>
      <c r="X1716"/>
      <c r="Y1716"/>
      <c r="AB1716" s="127">
        <v>1715</v>
      </c>
    </row>
    <row r="1717" spans="20:28" ht="14.4" x14ac:dyDescent="0.3">
      <c r="T1717"/>
      <c r="U1717" s="127">
        <v>1716</v>
      </c>
      <c r="V1717"/>
      <c r="W1717"/>
      <c r="X1717"/>
      <c r="Y1717"/>
      <c r="AB1717" s="127">
        <v>1716</v>
      </c>
    </row>
    <row r="1718" spans="20:28" ht="14.4" x14ac:dyDescent="0.3">
      <c r="T1718"/>
      <c r="U1718" s="127">
        <v>1717</v>
      </c>
      <c r="V1718"/>
      <c r="W1718"/>
      <c r="X1718"/>
      <c r="Y1718"/>
      <c r="AB1718" s="127">
        <v>1717</v>
      </c>
    </row>
    <row r="1719" spans="20:28" ht="14.4" x14ac:dyDescent="0.3">
      <c r="T1719"/>
      <c r="U1719" s="127">
        <v>1718</v>
      </c>
      <c r="V1719"/>
      <c r="W1719"/>
      <c r="X1719"/>
      <c r="Y1719"/>
      <c r="AB1719" s="127">
        <v>1718</v>
      </c>
    </row>
    <row r="1720" spans="20:28" ht="14.4" x14ac:dyDescent="0.3">
      <c r="T1720"/>
      <c r="U1720" s="127">
        <v>1719</v>
      </c>
      <c r="V1720"/>
      <c r="W1720"/>
      <c r="X1720"/>
      <c r="Y1720"/>
      <c r="AB1720" s="127">
        <v>1719</v>
      </c>
    </row>
    <row r="1721" spans="20:28" ht="14.4" x14ac:dyDescent="0.3">
      <c r="T1721"/>
      <c r="U1721" s="127">
        <v>1720</v>
      </c>
      <c r="V1721"/>
      <c r="W1721"/>
      <c r="X1721"/>
      <c r="Y1721"/>
      <c r="AB1721" s="127">
        <v>1720</v>
      </c>
    </row>
    <row r="1722" spans="20:28" ht="14.4" x14ac:dyDescent="0.3">
      <c r="T1722"/>
      <c r="U1722" s="127">
        <v>1721</v>
      </c>
      <c r="V1722"/>
      <c r="W1722"/>
      <c r="X1722"/>
      <c r="Y1722"/>
      <c r="AB1722" s="127">
        <v>1721</v>
      </c>
    </row>
    <row r="1723" spans="20:28" ht="14.4" x14ac:dyDescent="0.3">
      <c r="T1723"/>
      <c r="U1723" s="127">
        <v>1722</v>
      </c>
      <c r="V1723"/>
      <c r="W1723"/>
      <c r="X1723"/>
      <c r="Y1723"/>
      <c r="AB1723" s="127">
        <v>1722</v>
      </c>
    </row>
    <row r="1724" spans="20:28" ht="14.4" x14ac:dyDescent="0.3">
      <c r="T1724"/>
      <c r="U1724" s="127">
        <v>1723</v>
      </c>
      <c r="V1724"/>
      <c r="W1724"/>
      <c r="X1724"/>
      <c r="Y1724"/>
      <c r="AB1724" s="127">
        <v>1723</v>
      </c>
    </row>
    <row r="1725" spans="20:28" ht="14.4" x14ac:dyDescent="0.3">
      <c r="T1725"/>
      <c r="U1725" s="127">
        <v>1724</v>
      </c>
      <c r="V1725"/>
      <c r="W1725"/>
      <c r="X1725"/>
      <c r="Y1725"/>
      <c r="AB1725" s="127">
        <v>1724</v>
      </c>
    </row>
    <row r="1726" spans="20:28" ht="14.4" x14ac:dyDescent="0.3">
      <c r="T1726"/>
      <c r="U1726" s="127">
        <v>1725</v>
      </c>
      <c r="V1726"/>
      <c r="W1726"/>
      <c r="X1726"/>
      <c r="Y1726"/>
      <c r="AB1726" s="127">
        <v>1725</v>
      </c>
    </row>
    <row r="1727" spans="20:28" ht="14.4" x14ac:dyDescent="0.3">
      <c r="T1727"/>
      <c r="U1727" s="127">
        <v>1726</v>
      </c>
      <c r="V1727"/>
      <c r="W1727"/>
      <c r="X1727"/>
      <c r="Y1727"/>
      <c r="AB1727" s="127">
        <v>1726</v>
      </c>
    </row>
    <row r="1728" spans="20:28" ht="14.4" x14ac:dyDescent="0.3">
      <c r="T1728"/>
      <c r="U1728" s="127">
        <v>1727</v>
      </c>
      <c r="V1728"/>
      <c r="W1728"/>
      <c r="X1728"/>
      <c r="Y1728"/>
      <c r="AB1728" s="127">
        <v>1727</v>
      </c>
    </row>
    <row r="1729" spans="20:28" ht="14.4" x14ac:dyDescent="0.3">
      <c r="T1729"/>
      <c r="U1729" s="127">
        <v>1728</v>
      </c>
      <c r="V1729"/>
      <c r="W1729"/>
      <c r="X1729"/>
      <c r="Y1729"/>
      <c r="AB1729" s="127">
        <v>1728</v>
      </c>
    </row>
    <row r="1730" spans="20:28" ht="14.4" x14ac:dyDescent="0.3">
      <c r="T1730"/>
      <c r="U1730" s="127">
        <v>1729</v>
      </c>
      <c r="V1730"/>
      <c r="W1730"/>
      <c r="X1730"/>
      <c r="Y1730"/>
      <c r="AB1730" s="127">
        <v>1729</v>
      </c>
    </row>
    <row r="1731" spans="20:28" ht="14.4" x14ac:dyDescent="0.3">
      <c r="T1731"/>
      <c r="U1731" s="127">
        <v>1730</v>
      </c>
      <c r="V1731"/>
      <c r="W1731"/>
      <c r="X1731"/>
      <c r="Y1731"/>
      <c r="AB1731" s="127">
        <v>1730</v>
      </c>
    </row>
    <row r="1732" spans="20:28" ht="14.4" x14ac:dyDescent="0.3">
      <c r="T1732"/>
      <c r="U1732" s="127">
        <v>1731</v>
      </c>
      <c r="V1732"/>
      <c r="W1732"/>
      <c r="X1732"/>
      <c r="Y1732"/>
      <c r="AB1732" s="127">
        <v>1731</v>
      </c>
    </row>
    <row r="1733" spans="20:28" ht="14.4" x14ac:dyDescent="0.3">
      <c r="T1733"/>
      <c r="U1733" s="127">
        <v>1732</v>
      </c>
      <c r="V1733"/>
      <c r="W1733"/>
      <c r="X1733"/>
      <c r="Y1733"/>
      <c r="AB1733" s="127">
        <v>1732</v>
      </c>
    </row>
    <row r="1734" spans="20:28" ht="14.4" x14ac:dyDescent="0.3">
      <c r="T1734"/>
      <c r="U1734" s="127">
        <v>1733</v>
      </c>
      <c r="V1734"/>
      <c r="W1734"/>
      <c r="X1734"/>
      <c r="Y1734"/>
      <c r="AB1734" s="127">
        <v>1733</v>
      </c>
    </row>
    <row r="1735" spans="20:28" ht="14.4" x14ac:dyDescent="0.3">
      <c r="T1735"/>
      <c r="U1735" s="127">
        <v>1734</v>
      </c>
      <c r="V1735"/>
      <c r="W1735"/>
      <c r="X1735"/>
      <c r="Y1735"/>
      <c r="AB1735" s="127">
        <v>1734</v>
      </c>
    </row>
    <row r="1736" spans="20:28" ht="14.4" x14ac:dyDescent="0.3">
      <c r="T1736"/>
      <c r="U1736" s="127">
        <v>1735</v>
      </c>
      <c r="V1736"/>
      <c r="W1736"/>
      <c r="X1736"/>
      <c r="Y1736"/>
      <c r="AB1736" s="127">
        <v>1735</v>
      </c>
    </row>
    <row r="1737" spans="20:28" ht="14.4" x14ac:dyDescent="0.3">
      <c r="T1737"/>
      <c r="U1737" s="127">
        <v>1736</v>
      </c>
      <c r="V1737"/>
      <c r="W1737"/>
      <c r="X1737"/>
      <c r="Y1737"/>
      <c r="AB1737" s="127">
        <v>1736</v>
      </c>
    </row>
    <row r="1738" spans="20:28" ht="14.4" x14ac:dyDescent="0.3">
      <c r="T1738"/>
      <c r="U1738" s="127">
        <v>1737</v>
      </c>
      <c r="V1738"/>
      <c r="W1738"/>
      <c r="X1738"/>
      <c r="Y1738"/>
      <c r="AB1738" s="127">
        <v>1737</v>
      </c>
    </row>
    <row r="1739" spans="20:28" ht="14.4" x14ac:dyDescent="0.3">
      <c r="T1739"/>
      <c r="U1739" s="127">
        <v>1738</v>
      </c>
      <c r="V1739"/>
      <c r="W1739"/>
      <c r="X1739"/>
      <c r="Y1739"/>
      <c r="AB1739" s="127">
        <v>1738</v>
      </c>
    </row>
    <row r="1740" spans="20:28" ht="14.4" x14ac:dyDescent="0.3">
      <c r="T1740"/>
      <c r="U1740" s="127">
        <v>1739</v>
      </c>
      <c r="V1740"/>
      <c r="W1740"/>
      <c r="X1740"/>
      <c r="Y1740"/>
      <c r="AB1740" s="127">
        <v>1739</v>
      </c>
    </row>
    <row r="1741" spans="20:28" ht="14.4" x14ac:dyDescent="0.3">
      <c r="T1741"/>
      <c r="U1741" s="127">
        <v>1740</v>
      </c>
      <c r="V1741"/>
      <c r="W1741"/>
      <c r="X1741"/>
      <c r="Y1741"/>
      <c r="AB1741" s="127">
        <v>1740</v>
      </c>
    </row>
    <row r="1742" spans="20:28" ht="14.4" x14ac:dyDescent="0.3">
      <c r="T1742"/>
      <c r="U1742" s="127">
        <v>1741</v>
      </c>
      <c r="V1742"/>
      <c r="W1742"/>
      <c r="X1742"/>
      <c r="Y1742"/>
      <c r="AB1742" s="127">
        <v>1741</v>
      </c>
    </row>
    <row r="1743" spans="20:28" ht="14.4" x14ac:dyDescent="0.3">
      <c r="T1743"/>
      <c r="U1743" s="127">
        <v>1742</v>
      </c>
      <c r="V1743"/>
      <c r="W1743"/>
      <c r="X1743"/>
      <c r="Y1743"/>
      <c r="AB1743" s="127">
        <v>1742</v>
      </c>
    </row>
    <row r="1744" spans="20:28" ht="14.4" x14ac:dyDescent="0.3">
      <c r="T1744"/>
      <c r="U1744" s="127">
        <v>1743</v>
      </c>
      <c r="V1744"/>
      <c r="W1744"/>
      <c r="X1744"/>
      <c r="Y1744"/>
      <c r="AB1744" s="127">
        <v>1743</v>
      </c>
    </row>
    <row r="1745" spans="20:28" ht="14.4" x14ac:dyDescent="0.3">
      <c r="T1745"/>
      <c r="U1745" s="127">
        <v>1744</v>
      </c>
      <c r="V1745"/>
      <c r="W1745"/>
      <c r="X1745"/>
      <c r="Y1745"/>
      <c r="AB1745" s="127">
        <v>1744</v>
      </c>
    </row>
    <row r="1746" spans="20:28" ht="14.4" x14ac:dyDescent="0.3">
      <c r="T1746"/>
      <c r="U1746" s="127">
        <v>1745</v>
      </c>
      <c r="V1746"/>
      <c r="W1746"/>
      <c r="X1746"/>
      <c r="Y1746"/>
      <c r="AB1746" s="127">
        <v>1745</v>
      </c>
    </row>
    <row r="1747" spans="20:28" ht="14.4" x14ac:dyDescent="0.3">
      <c r="T1747"/>
      <c r="U1747" s="127">
        <v>1746</v>
      </c>
      <c r="V1747"/>
      <c r="W1747"/>
      <c r="X1747"/>
      <c r="Y1747"/>
      <c r="AB1747" s="127">
        <v>1746</v>
      </c>
    </row>
    <row r="1748" spans="20:28" ht="14.4" x14ac:dyDescent="0.3">
      <c r="T1748"/>
      <c r="U1748" s="127">
        <v>1747</v>
      </c>
      <c r="V1748"/>
      <c r="W1748"/>
      <c r="X1748"/>
      <c r="Y1748"/>
      <c r="AB1748" s="127">
        <v>1747</v>
      </c>
    </row>
    <row r="1749" spans="20:28" ht="14.4" x14ac:dyDescent="0.3">
      <c r="T1749"/>
      <c r="U1749" s="127">
        <v>1748</v>
      </c>
      <c r="V1749"/>
      <c r="W1749"/>
      <c r="X1749"/>
      <c r="Y1749"/>
      <c r="AB1749" s="127">
        <v>1748</v>
      </c>
    </row>
    <row r="1750" spans="20:28" ht="14.4" x14ac:dyDescent="0.3">
      <c r="T1750"/>
      <c r="U1750" s="127">
        <v>1749</v>
      </c>
      <c r="V1750"/>
      <c r="W1750"/>
      <c r="X1750"/>
      <c r="Y1750"/>
      <c r="AB1750" s="127">
        <v>1749</v>
      </c>
    </row>
    <row r="1751" spans="20:28" ht="14.4" x14ac:dyDescent="0.3">
      <c r="T1751"/>
      <c r="U1751" s="127">
        <v>1750</v>
      </c>
      <c r="V1751"/>
      <c r="W1751"/>
      <c r="X1751"/>
      <c r="Y1751"/>
      <c r="AB1751" s="127">
        <v>1750</v>
      </c>
    </row>
    <row r="1752" spans="20:28" ht="14.4" x14ac:dyDescent="0.3">
      <c r="T1752"/>
      <c r="U1752" s="127">
        <v>1751</v>
      </c>
      <c r="V1752"/>
      <c r="W1752"/>
      <c r="X1752"/>
      <c r="Y1752"/>
      <c r="AB1752" s="127">
        <v>1751</v>
      </c>
    </row>
    <row r="1753" spans="20:28" ht="14.4" x14ac:dyDescent="0.3">
      <c r="T1753"/>
      <c r="U1753" s="127">
        <v>1752</v>
      </c>
      <c r="V1753"/>
      <c r="W1753"/>
      <c r="X1753"/>
      <c r="Y1753"/>
      <c r="AB1753" s="127">
        <v>1752</v>
      </c>
    </row>
    <row r="1754" spans="20:28" ht="14.4" x14ac:dyDescent="0.3">
      <c r="T1754"/>
      <c r="U1754" s="127">
        <v>1753</v>
      </c>
      <c r="V1754"/>
      <c r="W1754"/>
      <c r="X1754"/>
      <c r="Y1754"/>
      <c r="AB1754" s="127">
        <v>1753</v>
      </c>
    </row>
    <row r="1755" spans="20:28" ht="14.4" x14ac:dyDescent="0.3">
      <c r="T1755"/>
      <c r="U1755" s="127">
        <v>1754</v>
      </c>
      <c r="V1755"/>
      <c r="W1755"/>
      <c r="X1755"/>
      <c r="Y1755"/>
      <c r="AB1755" s="127">
        <v>1754</v>
      </c>
    </row>
    <row r="1756" spans="20:28" ht="14.4" x14ac:dyDescent="0.3">
      <c r="T1756"/>
      <c r="U1756" s="127">
        <v>1755</v>
      </c>
      <c r="V1756"/>
      <c r="W1756"/>
      <c r="X1756"/>
      <c r="Y1756"/>
      <c r="AB1756" s="127">
        <v>1755</v>
      </c>
    </row>
    <row r="1757" spans="20:28" ht="14.4" x14ac:dyDescent="0.3">
      <c r="T1757"/>
      <c r="U1757" s="127">
        <v>1756</v>
      </c>
      <c r="V1757"/>
      <c r="W1757"/>
      <c r="X1757"/>
      <c r="Y1757"/>
      <c r="AB1757" s="127">
        <v>1756</v>
      </c>
    </row>
    <row r="1758" spans="20:28" ht="14.4" x14ac:dyDescent="0.3">
      <c r="T1758"/>
      <c r="U1758" s="127">
        <v>1757</v>
      </c>
      <c r="V1758"/>
      <c r="W1758"/>
      <c r="X1758"/>
      <c r="Y1758"/>
      <c r="AB1758" s="127">
        <v>1757</v>
      </c>
    </row>
    <row r="1759" spans="20:28" ht="14.4" x14ac:dyDescent="0.3">
      <c r="T1759"/>
      <c r="U1759" s="127">
        <v>1758</v>
      </c>
      <c r="V1759"/>
      <c r="W1759"/>
      <c r="X1759"/>
      <c r="Y1759"/>
      <c r="AB1759" s="127">
        <v>1758</v>
      </c>
    </row>
    <row r="1760" spans="20:28" ht="14.4" x14ac:dyDescent="0.3">
      <c r="T1760"/>
      <c r="U1760" s="127">
        <v>1759</v>
      </c>
      <c r="V1760"/>
      <c r="W1760"/>
      <c r="X1760"/>
      <c r="Y1760"/>
      <c r="AB1760" s="127">
        <v>1759</v>
      </c>
    </row>
    <row r="1761" spans="20:28" ht="14.4" x14ac:dyDescent="0.3">
      <c r="T1761"/>
      <c r="U1761" s="127">
        <v>1760</v>
      </c>
      <c r="V1761"/>
      <c r="W1761"/>
      <c r="X1761"/>
      <c r="Y1761"/>
      <c r="AB1761" s="127">
        <v>1760</v>
      </c>
    </row>
    <row r="1762" spans="20:28" ht="14.4" x14ac:dyDescent="0.3">
      <c r="T1762"/>
      <c r="U1762" s="127">
        <v>1761</v>
      </c>
      <c r="V1762"/>
      <c r="W1762"/>
      <c r="X1762"/>
      <c r="Y1762"/>
      <c r="AB1762" s="127">
        <v>1761</v>
      </c>
    </row>
    <row r="1763" spans="20:28" ht="14.4" x14ac:dyDescent="0.3">
      <c r="T1763"/>
      <c r="U1763" s="127">
        <v>1762</v>
      </c>
      <c r="V1763"/>
      <c r="W1763"/>
      <c r="X1763"/>
      <c r="Y1763"/>
      <c r="AB1763" s="127">
        <v>1762</v>
      </c>
    </row>
    <row r="1764" spans="20:28" ht="14.4" x14ac:dyDescent="0.3">
      <c r="T1764"/>
      <c r="U1764" s="127">
        <v>1763</v>
      </c>
      <c r="V1764"/>
      <c r="W1764"/>
      <c r="X1764"/>
      <c r="Y1764"/>
      <c r="AB1764" s="127">
        <v>1763</v>
      </c>
    </row>
    <row r="1765" spans="20:28" ht="14.4" x14ac:dyDescent="0.3">
      <c r="T1765"/>
      <c r="U1765" s="127">
        <v>1764</v>
      </c>
      <c r="V1765"/>
      <c r="W1765"/>
      <c r="X1765"/>
      <c r="Y1765"/>
      <c r="AB1765" s="127">
        <v>1764</v>
      </c>
    </row>
    <row r="1766" spans="20:28" ht="14.4" x14ac:dyDescent="0.3">
      <c r="T1766"/>
      <c r="U1766" s="127">
        <v>1765</v>
      </c>
      <c r="V1766"/>
      <c r="W1766"/>
      <c r="X1766"/>
      <c r="Y1766"/>
      <c r="AB1766" s="127">
        <v>1765</v>
      </c>
    </row>
    <row r="1767" spans="20:28" ht="14.4" x14ac:dyDescent="0.3">
      <c r="T1767"/>
      <c r="U1767" s="127">
        <v>1766</v>
      </c>
      <c r="V1767"/>
      <c r="W1767"/>
      <c r="X1767"/>
      <c r="Y1767"/>
      <c r="AB1767" s="127">
        <v>1766</v>
      </c>
    </row>
    <row r="1768" spans="20:28" ht="14.4" x14ac:dyDescent="0.3">
      <c r="T1768"/>
      <c r="U1768" s="127">
        <v>1767</v>
      </c>
      <c r="V1768"/>
      <c r="W1768"/>
      <c r="X1768"/>
      <c r="Y1768"/>
      <c r="AB1768" s="127">
        <v>1767</v>
      </c>
    </row>
    <row r="1769" spans="20:28" ht="14.4" x14ac:dyDescent="0.3">
      <c r="T1769"/>
      <c r="U1769" s="127">
        <v>1768</v>
      </c>
      <c r="V1769"/>
      <c r="W1769"/>
      <c r="X1769"/>
      <c r="Y1769"/>
      <c r="AB1769" s="127">
        <v>1768</v>
      </c>
    </row>
    <row r="1770" spans="20:28" ht="14.4" x14ac:dyDescent="0.3">
      <c r="T1770"/>
      <c r="U1770" s="127">
        <v>1769</v>
      </c>
      <c r="V1770"/>
      <c r="W1770"/>
      <c r="X1770"/>
      <c r="Y1770"/>
      <c r="AB1770" s="127">
        <v>1769</v>
      </c>
    </row>
    <row r="1771" spans="20:28" ht="14.4" x14ac:dyDescent="0.3">
      <c r="T1771"/>
      <c r="U1771" s="127">
        <v>1770</v>
      </c>
      <c r="V1771"/>
      <c r="W1771"/>
      <c r="X1771"/>
      <c r="Y1771"/>
      <c r="AB1771" s="127">
        <v>1770</v>
      </c>
    </row>
    <row r="1772" spans="20:28" ht="14.4" x14ac:dyDescent="0.3">
      <c r="T1772"/>
      <c r="U1772" s="127">
        <v>1771</v>
      </c>
      <c r="V1772"/>
      <c r="W1772"/>
      <c r="X1772"/>
      <c r="Y1772"/>
      <c r="AB1772" s="127">
        <v>1771</v>
      </c>
    </row>
    <row r="1773" spans="20:28" ht="14.4" x14ac:dyDescent="0.3">
      <c r="T1773"/>
      <c r="U1773" s="127">
        <v>1772</v>
      </c>
      <c r="V1773"/>
      <c r="W1773"/>
      <c r="X1773"/>
      <c r="Y1773"/>
      <c r="AB1773" s="127">
        <v>1772</v>
      </c>
    </row>
    <row r="1774" spans="20:28" ht="14.4" x14ac:dyDescent="0.3">
      <c r="T1774"/>
      <c r="U1774" s="127">
        <v>1773</v>
      </c>
      <c r="V1774"/>
      <c r="W1774"/>
      <c r="X1774"/>
      <c r="Y1774"/>
      <c r="AB1774" s="127">
        <v>1773</v>
      </c>
    </row>
    <row r="1775" spans="20:28" ht="14.4" x14ac:dyDescent="0.3">
      <c r="T1775"/>
      <c r="U1775" s="127">
        <v>1774</v>
      </c>
      <c r="V1775"/>
      <c r="W1775"/>
      <c r="X1775"/>
      <c r="Y1775"/>
      <c r="AB1775" s="127">
        <v>1774</v>
      </c>
    </row>
    <row r="1776" spans="20:28" ht="14.4" x14ac:dyDescent="0.3">
      <c r="T1776"/>
      <c r="U1776" s="127">
        <v>1775</v>
      </c>
      <c r="V1776"/>
      <c r="W1776"/>
      <c r="X1776"/>
      <c r="Y1776"/>
      <c r="AB1776" s="127">
        <v>1775</v>
      </c>
    </row>
    <row r="1777" spans="20:28" ht="14.4" x14ac:dyDescent="0.3">
      <c r="T1777"/>
      <c r="U1777" s="127">
        <v>1776</v>
      </c>
      <c r="V1777"/>
      <c r="W1777"/>
      <c r="X1777"/>
      <c r="Y1777"/>
      <c r="AB1777" s="127">
        <v>1776</v>
      </c>
    </row>
    <row r="1778" spans="20:28" ht="14.4" x14ac:dyDescent="0.3">
      <c r="T1778"/>
      <c r="U1778" s="127">
        <v>1777</v>
      </c>
      <c r="V1778"/>
      <c r="W1778"/>
      <c r="X1778"/>
      <c r="Y1778"/>
      <c r="AB1778" s="127">
        <v>1777</v>
      </c>
    </row>
    <row r="1779" spans="20:28" ht="14.4" x14ac:dyDescent="0.3">
      <c r="T1779"/>
      <c r="U1779" s="127">
        <v>1778</v>
      </c>
      <c r="V1779"/>
      <c r="W1779"/>
      <c r="X1779"/>
      <c r="Y1779"/>
      <c r="AB1779" s="127">
        <v>1778</v>
      </c>
    </row>
    <row r="1780" spans="20:28" ht="14.4" x14ac:dyDescent="0.3">
      <c r="T1780"/>
      <c r="U1780" s="127">
        <v>1779</v>
      </c>
      <c r="V1780"/>
      <c r="W1780"/>
      <c r="X1780"/>
      <c r="Y1780"/>
      <c r="AB1780" s="127">
        <v>1779</v>
      </c>
    </row>
    <row r="1781" spans="20:28" ht="14.4" x14ac:dyDescent="0.3">
      <c r="T1781"/>
      <c r="U1781" s="127">
        <v>1780</v>
      </c>
      <c r="V1781"/>
      <c r="W1781"/>
      <c r="X1781"/>
      <c r="Y1781"/>
      <c r="AB1781" s="127">
        <v>1780</v>
      </c>
    </row>
    <row r="1782" spans="20:28" ht="14.4" x14ac:dyDescent="0.3">
      <c r="T1782"/>
      <c r="U1782" s="127">
        <v>1781</v>
      </c>
      <c r="V1782"/>
      <c r="W1782"/>
      <c r="X1782"/>
      <c r="Y1782"/>
      <c r="AB1782" s="127">
        <v>1781</v>
      </c>
    </row>
    <row r="1783" spans="20:28" ht="14.4" x14ac:dyDescent="0.3">
      <c r="T1783"/>
      <c r="U1783" s="127">
        <v>1782</v>
      </c>
      <c r="V1783"/>
      <c r="W1783"/>
      <c r="X1783"/>
      <c r="Y1783"/>
      <c r="AB1783" s="127">
        <v>1782</v>
      </c>
    </row>
    <row r="1784" spans="20:28" ht="14.4" x14ac:dyDescent="0.3">
      <c r="T1784"/>
      <c r="U1784" s="127">
        <v>1783</v>
      </c>
      <c r="V1784"/>
      <c r="W1784"/>
      <c r="X1784"/>
      <c r="Y1784"/>
      <c r="AB1784" s="127">
        <v>1783</v>
      </c>
    </row>
    <row r="1785" spans="20:28" ht="14.4" x14ac:dyDescent="0.3">
      <c r="T1785"/>
      <c r="U1785" s="127">
        <v>1784</v>
      </c>
      <c r="V1785"/>
      <c r="W1785"/>
      <c r="X1785"/>
      <c r="Y1785"/>
      <c r="AB1785" s="127">
        <v>1784</v>
      </c>
    </row>
    <row r="1786" spans="20:28" ht="14.4" x14ac:dyDescent="0.3">
      <c r="T1786"/>
      <c r="U1786" s="127">
        <v>1785</v>
      </c>
      <c r="V1786"/>
      <c r="W1786"/>
      <c r="X1786"/>
      <c r="Y1786"/>
      <c r="AB1786" s="127">
        <v>1785</v>
      </c>
    </row>
    <row r="1787" spans="20:28" ht="14.4" x14ac:dyDescent="0.3">
      <c r="T1787"/>
      <c r="U1787" s="127">
        <v>1786</v>
      </c>
      <c r="V1787"/>
      <c r="W1787"/>
      <c r="X1787"/>
      <c r="Y1787"/>
      <c r="AB1787" s="127">
        <v>1786</v>
      </c>
    </row>
    <row r="1788" spans="20:28" ht="14.4" x14ac:dyDescent="0.3">
      <c r="T1788"/>
      <c r="U1788" s="127">
        <v>1787</v>
      </c>
      <c r="V1788"/>
      <c r="W1788"/>
      <c r="X1788"/>
      <c r="Y1788"/>
      <c r="AB1788" s="127">
        <v>1787</v>
      </c>
    </row>
    <row r="1789" spans="20:28" ht="14.4" x14ac:dyDescent="0.3">
      <c r="T1789"/>
      <c r="U1789" s="127">
        <v>1788</v>
      </c>
      <c r="V1789"/>
      <c r="W1789"/>
      <c r="X1789"/>
      <c r="Y1789"/>
      <c r="AB1789" s="127">
        <v>1788</v>
      </c>
    </row>
    <row r="1790" spans="20:28" ht="14.4" x14ac:dyDescent="0.3">
      <c r="T1790"/>
      <c r="U1790" s="127">
        <v>1789</v>
      </c>
      <c r="V1790"/>
      <c r="W1790"/>
      <c r="X1790"/>
      <c r="Y1790"/>
      <c r="AB1790" s="127">
        <v>1789</v>
      </c>
    </row>
    <row r="1791" spans="20:28" ht="14.4" x14ac:dyDescent="0.3">
      <c r="T1791"/>
      <c r="U1791" s="127">
        <v>1790</v>
      </c>
      <c r="V1791"/>
      <c r="W1791"/>
      <c r="X1791"/>
      <c r="Y1791"/>
      <c r="AB1791" s="127">
        <v>1790</v>
      </c>
    </row>
    <row r="1792" spans="20:28" ht="14.4" x14ac:dyDescent="0.3">
      <c r="T1792"/>
      <c r="U1792" s="127">
        <v>1791</v>
      </c>
      <c r="V1792"/>
      <c r="W1792"/>
      <c r="X1792"/>
      <c r="Y1792"/>
      <c r="AB1792" s="127">
        <v>1791</v>
      </c>
    </row>
    <row r="1793" spans="20:28" ht="14.4" x14ac:dyDescent="0.3">
      <c r="T1793"/>
      <c r="U1793" s="127">
        <v>1792</v>
      </c>
      <c r="V1793"/>
      <c r="W1793"/>
      <c r="X1793"/>
      <c r="Y1793"/>
      <c r="AB1793" s="127">
        <v>1792</v>
      </c>
    </row>
    <row r="1794" spans="20:28" ht="14.4" x14ac:dyDescent="0.3">
      <c r="T1794"/>
      <c r="U1794" s="127">
        <v>1793</v>
      </c>
      <c r="V1794"/>
      <c r="W1794"/>
      <c r="X1794"/>
      <c r="Y1794"/>
      <c r="AB1794" s="127">
        <v>1793</v>
      </c>
    </row>
    <row r="1795" spans="20:28" ht="14.4" x14ac:dyDescent="0.3">
      <c r="T1795"/>
      <c r="U1795" s="127">
        <v>1794</v>
      </c>
      <c r="V1795"/>
      <c r="W1795"/>
      <c r="X1795"/>
      <c r="Y1795"/>
      <c r="AB1795" s="127">
        <v>1794</v>
      </c>
    </row>
    <row r="1796" spans="20:28" ht="14.4" x14ac:dyDescent="0.3">
      <c r="T1796"/>
      <c r="U1796" s="127">
        <v>1795</v>
      </c>
      <c r="V1796"/>
      <c r="W1796"/>
      <c r="X1796"/>
      <c r="Y1796"/>
      <c r="AB1796" s="127">
        <v>1795</v>
      </c>
    </row>
    <row r="1797" spans="20:28" ht="14.4" x14ac:dyDescent="0.3">
      <c r="T1797"/>
      <c r="U1797" s="127">
        <v>1796</v>
      </c>
      <c r="V1797"/>
      <c r="W1797"/>
      <c r="X1797"/>
      <c r="Y1797"/>
      <c r="AB1797" s="127">
        <v>1796</v>
      </c>
    </row>
    <row r="1798" spans="20:28" ht="14.4" x14ac:dyDescent="0.3">
      <c r="T1798"/>
      <c r="U1798" s="127">
        <v>1797</v>
      </c>
      <c r="V1798"/>
      <c r="W1798"/>
      <c r="X1798"/>
      <c r="Y1798"/>
      <c r="AB1798" s="127">
        <v>1797</v>
      </c>
    </row>
    <row r="1799" spans="20:28" ht="14.4" x14ac:dyDescent="0.3">
      <c r="T1799"/>
      <c r="U1799" s="127">
        <v>1798</v>
      </c>
      <c r="V1799"/>
      <c r="W1799"/>
      <c r="X1799"/>
      <c r="Y1799"/>
      <c r="AB1799" s="127">
        <v>1798</v>
      </c>
    </row>
    <row r="1800" spans="20:28" ht="14.4" x14ac:dyDescent="0.3">
      <c r="T1800"/>
      <c r="U1800" s="127">
        <v>1799</v>
      </c>
      <c r="V1800"/>
      <c r="W1800"/>
      <c r="X1800"/>
      <c r="Y1800"/>
      <c r="AB1800" s="127">
        <v>1799</v>
      </c>
    </row>
    <row r="1801" spans="20:28" ht="14.4" x14ac:dyDescent="0.3">
      <c r="T1801"/>
      <c r="U1801" s="127">
        <v>1800</v>
      </c>
      <c r="V1801"/>
      <c r="W1801"/>
      <c r="X1801"/>
      <c r="Y1801"/>
      <c r="AB1801" s="127">
        <v>1800</v>
      </c>
    </row>
    <row r="1802" spans="20:28" ht="14.4" x14ac:dyDescent="0.3">
      <c r="T1802"/>
      <c r="U1802" s="127">
        <v>1801</v>
      </c>
      <c r="V1802"/>
      <c r="W1802"/>
      <c r="X1802"/>
      <c r="Y1802"/>
      <c r="AB1802" s="127">
        <v>1801</v>
      </c>
    </row>
    <row r="1803" spans="20:28" ht="14.4" x14ac:dyDescent="0.3">
      <c r="T1803"/>
      <c r="U1803" s="127">
        <v>1802</v>
      </c>
      <c r="V1803"/>
      <c r="W1803"/>
      <c r="X1803"/>
      <c r="Y1803"/>
      <c r="AB1803" s="127">
        <v>1802</v>
      </c>
    </row>
    <row r="1804" spans="20:28" ht="14.4" x14ac:dyDescent="0.3">
      <c r="T1804"/>
      <c r="U1804" s="127">
        <v>1803</v>
      </c>
      <c r="V1804"/>
      <c r="W1804"/>
      <c r="X1804"/>
      <c r="Y1804"/>
      <c r="AB1804" s="127">
        <v>1803</v>
      </c>
    </row>
    <row r="1805" spans="20:28" ht="14.4" x14ac:dyDescent="0.3">
      <c r="T1805"/>
      <c r="U1805" s="127">
        <v>1804</v>
      </c>
      <c r="V1805"/>
      <c r="W1805"/>
      <c r="X1805"/>
      <c r="Y1805"/>
      <c r="AB1805" s="127">
        <v>1804</v>
      </c>
    </row>
    <row r="1806" spans="20:28" ht="14.4" x14ac:dyDescent="0.3">
      <c r="T1806"/>
      <c r="U1806" s="127">
        <v>1805</v>
      </c>
      <c r="V1806"/>
      <c r="W1806"/>
      <c r="X1806"/>
      <c r="Y1806"/>
      <c r="AB1806" s="127">
        <v>1805</v>
      </c>
    </row>
    <row r="1807" spans="20:28" ht="14.4" x14ac:dyDescent="0.3">
      <c r="T1807"/>
      <c r="U1807" s="127">
        <v>1806</v>
      </c>
      <c r="V1807"/>
      <c r="W1807"/>
      <c r="X1807"/>
      <c r="Y1807"/>
      <c r="AB1807" s="127">
        <v>1806</v>
      </c>
    </row>
    <row r="1808" spans="20:28" ht="14.4" x14ac:dyDescent="0.3">
      <c r="T1808"/>
      <c r="U1808" s="127">
        <v>1807</v>
      </c>
      <c r="V1808"/>
      <c r="W1808"/>
      <c r="X1808"/>
      <c r="Y1808"/>
      <c r="AB1808" s="127">
        <v>1807</v>
      </c>
    </row>
    <row r="1809" spans="20:28" ht="14.4" x14ac:dyDescent="0.3">
      <c r="T1809"/>
      <c r="U1809" s="127">
        <v>1808</v>
      </c>
      <c r="V1809"/>
      <c r="W1809"/>
      <c r="X1809"/>
      <c r="Y1809"/>
      <c r="AB1809" s="127">
        <v>1808</v>
      </c>
    </row>
    <row r="1810" spans="20:28" ht="14.4" x14ac:dyDescent="0.3">
      <c r="T1810"/>
      <c r="U1810" s="127">
        <v>1809</v>
      </c>
      <c r="V1810"/>
      <c r="W1810"/>
      <c r="X1810"/>
      <c r="Y1810"/>
      <c r="AB1810" s="127">
        <v>1809</v>
      </c>
    </row>
    <row r="1811" spans="20:28" ht="14.4" x14ac:dyDescent="0.3">
      <c r="T1811"/>
      <c r="U1811" s="127">
        <v>1810</v>
      </c>
      <c r="V1811"/>
      <c r="W1811"/>
      <c r="X1811"/>
      <c r="Y1811"/>
      <c r="AB1811" s="127">
        <v>1810</v>
      </c>
    </row>
    <row r="1812" spans="20:28" ht="14.4" x14ac:dyDescent="0.3">
      <c r="T1812"/>
      <c r="U1812" s="127">
        <v>1811</v>
      </c>
      <c r="V1812"/>
      <c r="W1812"/>
      <c r="X1812"/>
      <c r="Y1812"/>
      <c r="AB1812" s="127">
        <v>1811</v>
      </c>
    </row>
    <row r="1813" spans="20:28" ht="14.4" x14ac:dyDescent="0.3">
      <c r="T1813"/>
      <c r="U1813" s="127">
        <v>1812</v>
      </c>
      <c r="V1813"/>
      <c r="W1813"/>
      <c r="X1813"/>
      <c r="Y1813"/>
      <c r="AB1813" s="127">
        <v>1812</v>
      </c>
    </row>
    <row r="1814" spans="20:28" ht="14.4" x14ac:dyDescent="0.3">
      <c r="T1814"/>
      <c r="U1814" s="127">
        <v>1813</v>
      </c>
      <c r="V1814"/>
      <c r="W1814"/>
      <c r="X1814"/>
      <c r="Y1814"/>
      <c r="AB1814" s="127">
        <v>1813</v>
      </c>
    </row>
    <row r="1815" spans="20:28" ht="14.4" x14ac:dyDescent="0.3">
      <c r="T1815"/>
      <c r="U1815" s="127">
        <v>1814</v>
      </c>
      <c r="V1815"/>
      <c r="W1815"/>
      <c r="X1815"/>
      <c r="Y1815"/>
      <c r="AB1815" s="127">
        <v>1814</v>
      </c>
    </row>
    <row r="1816" spans="20:28" ht="14.4" x14ac:dyDescent="0.3">
      <c r="T1816"/>
      <c r="U1816" s="127">
        <v>1815</v>
      </c>
      <c r="V1816"/>
      <c r="W1816"/>
      <c r="X1816"/>
      <c r="Y1816"/>
      <c r="AB1816" s="127">
        <v>1815</v>
      </c>
    </row>
    <row r="1817" spans="20:28" ht="14.4" x14ac:dyDescent="0.3">
      <c r="T1817"/>
      <c r="U1817" s="127">
        <v>1816</v>
      </c>
      <c r="V1817"/>
      <c r="W1817"/>
      <c r="X1817"/>
      <c r="Y1817"/>
      <c r="AB1817" s="127">
        <v>1816</v>
      </c>
    </row>
    <row r="1818" spans="20:28" ht="14.4" x14ac:dyDescent="0.3">
      <c r="T1818"/>
      <c r="U1818" s="127">
        <v>1817</v>
      </c>
      <c r="V1818"/>
      <c r="W1818"/>
      <c r="X1818"/>
      <c r="Y1818"/>
      <c r="AB1818" s="127">
        <v>1817</v>
      </c>
    </row>
    <row r="1819" spans="20:28" ht="14.4" x14ac:dyDescent="0.3">
      <c r="T1819"/>
      <c r="U1819" s="127">
        <v>1818</v>
      </c>
      <c r="V1819"/>
      <c r="W1819"/>
      <c r="X1819"/>
      <c r="Y1819"/>
      <c r="AB1819" s="127">
        <v>1818</v>
      </c>
    </row>
    <row r="1820" spans="20:28" ht="14.4" x14ac:dyDescent="0.3">
      <c r="T1820"/>
      <c r="U1820" s="127">
        <v>1819</v>
      </c>
      <c r="V1820"/>
      <c r="W1820"/>
      <c r="X1820"/>
      <c r="Y1820"/>
      <c r="AB1820" s="127">
        <v>1819</v>
      </c>
    </row>
    <row r="1821" spans="20:28" ht="14.4" x14ac:dyDescent="0.3">
      <c r="T1821"/>
      <c r="U1821" s="127">
        <v>1820</v>
      </c>
      <c r="V1821"/>
      <c r="W1821"/>
      <c r="X1821"/>
      <c r="Y1821"/>
      <c r="AB1821" s="127">
        <v>1820</v>
      </c>
    </row>
    <row r="1822" spans="20:28" ht="14.4" x14ac:dyDescent="0.3">
      <c r="T1822"/>
      <c r="U1822" s="127">
        <v>1821</v>
      </c>
      <c r="V1822"/>
      <c r="W1822"/>
      <c r="X1822"/>
      <c r="Y1822"/>
      <c r="AB1822" s="127">
        <v>1821</v>
      </c>
    </row>
    <row r="1823" spans="20:28" ht="14.4" x14ac:dyDescent="0.3">
      <c r="T1823"/>
      <c r="U1823" s="127">
        <v>1822</v>
      </c>
      <c r="V1823"/>
      <c r="W1823"/>
      <c r="X1823"/>
      <c r="Y1823"/>
      <c r="AB1823" s="127">
        <v>1822</v>
      </c>
    </row>
    <row r="1824" spans="20:28" ht="14.4" x14ac:dyDescent="0.3">
      <c r="T1824"/>
      <c r="U1824" s="127">
        <v>1823</v>
      </c>
      <c r="V1824"/>
      <c r="W1824"/>
      <c r="X1824"/>
      <c r="Y1824"/>
      <c r="AB1824" s="127">
        <v>1823</v>
      </c>
    </row>
    <row r="1825" spans="20:28" ht="14.4" x14ac:dyDescent="0.3">
      <c r="T1825"/>
      <c r="U1825" s="127">
        <v>1824</v>
      </c>
      <c r="V1825"/>
      <c r="W1825"/>
      <c r="X1825"/>
      <c r="Y1825"/>
      <c r="AB1825" s="127">
        <v>1824</v>
      </c>
    </row>
    <row r="1826" spans="20:28" ht="14.4" x14ac:dyDescent="0.3">
      <c r="T1826"/>
      <c r="U1826" s="127">
        <v>1825</v>
      </c>
      <c r="V1826"/>
      <c r="W1826"/>
      <c r="X1826"/>
      <c r="Y1826"/>
      <c r="AB1826" s="127">
        <v>1825</v>
      </c>
    </row>
    <row r="1827" spans="20:28" ht="14.4" x14ac:dyDescent="0.3">
      <c r="T1827"/>
      <c r="U1827" s="127">
        <v>1826</v>
      </c>
      <c r="V1827"/>
      <c r="W1827"/>
      <c r="X1827"/>
      <c r="Y1827"/>
      <c r="AB1827" s="127">
        <v>1826</v>
      </c>
    </row>
    <row r="1828" spans="20:28" ht="14.4" x14ac:dyDescent="0.3">
      <c r="T1828"/>
      <c r="U1828" s="127">
        <v>1827</v>
      </c>
      <c r="V1828"/>
      <c r="W1828"/>
      <c r="X1828"/>
      <c r="Y1828"/>
      <c r="AB1828" s="127">
        <v>1827</v>
      </c>
    </row>
    <row r="1829" spans="20:28" ht="14.4" x14ac:dyDescent="0.3">
      <c r="T1829"/>
      <c r="U1829" s="127">
        <v>1828</v>
      </c>
      <c r="V1829"/>
      <c r="W1829"/>
      <c r="X1829"/>
      <c r="Y1829"/>
      <c r="AB1829" s="127">
        <v>1828</v>
      </c>
    </row>
    <row r="1830" spans="20:28" ht="14.4" x14ac:dyDescent="0.3">
      <c r="T1830"/>
      <c r="U1830" s="127">
        <v>1829</v>
      </c>
      <c r="V1830"/>
      <c r="W1830"/>
      <c r="X1830"/>
      <c r="Y1830"/>
      <c r="AB1830" s="127">
        <v>1829</v>
      </c>
    </row>
    <row r="1831" spans="20:28" ht="14.4" x14ac:dyDescent="0.3">
      <c r="T1831"/>
      <c r="U1831" s="127">
        <v>1830</v>
      </c>
      <c r="V1831"/>
      <c r="W1831"/>
      <c r="X1831"/>
      <c r="Y1831"/>
      <c r="AB1831" s="127">
        <v>1830</v>
      </c>
    </row>
    <row r="1832" spans="20:28" ht="14.4" x14ac:dyDescent="0.3">
      <c r="T1832"/>
      <c r="U1832" s="127">
        <v>1831</v>
      </c>
      <c r="V1832"/>
      <c r="W1832"/>
      <c r="X1832"/>
      <c r="Y1832"/>
      <c r="AB1832" s="127">
        <v>1831</v>
      </c>
    </row>
    <row r="1833" spans="20:28" ht="14.4" x14ac:dyDescent="0.3">
      <c r="T1833"/>
      <c r="U1833" s="127">
        <v>1832</v>
      </c>
      <c r="V1833"/>
      <c r="W1833"/>
      <c r="X1833"/>
      <c r="Y1833"/>
      <c r="AB1833" s="127">
        <v>1832</v>
      </c>
    </row>
    <row r="1834" spans="20:28" ht="14.4" x14ac:dyDescent="0.3">
      <c r="T1834"/>
      <c r="U1834" s="127">
        <v>1833</v>
      </c>
      <c r="V1834"/>
      <c r="W1834"/>
      <c r="X1834"/>
      <c r="Y1834"/>
      <c r="AB1834" s="127">
        <v>1833</v>
      </c>
    </row>
    <row r="1835" spans="20:28" ht="14.4" x14ac:dyDescent="0.3">
      <c r="T1835"/>
      <c r="U1835" s="127">
        <v>1834</v>
      </c>
      <c r="V1835"/>
      <c r="W1835"/>
      <c r="X1835"/>
      <c r="Y1835"/>
      <c r="AB1835" s="127">
        <v>1834</v>
      </c>
    </row>
    <row r="1836" spans="20:28" ht="14.4" x14ac:dyDescent="0.3">
      <c r="T1836"/>
      <c r="U1836" s="127">
        <v>1835</v>
      </c>
      <c r="V1836"/>
      <c r="W1836"/>
      <c r="X1836"/>
      <c r="Y1836"/>
      <c r="AB1836" s="127">
        <v>1835</v>
      </c>
    </row>
    <row r="1837" spans="20:28" ht="14.4" x14ac:dyDescent="0.3">
      <c r="T1837"/>
      <c r="U1837" s="127">
        <v>1836</v>
      </c>
      <c r="V1837"/>
      <c r="W1837"/>
      <c r="X1837"/>
      <c r="Y1837"/>
      <c r="AB1837" s="127">
        <v>1836</v>
      </c>
    </row>
    <row r="1838" spans="20:28" ht="14.4" x14ac:dyDescent="0.3">
      <c r="T1838"/>
      <c r="U1838" s="127">
        <v>1837</v>
      </c>
      <c r="V1838"/>
      <c r="W1838"/>
      <c r="X1838"/>
      <c r="Y1838"/>
      <c r="AB1838" s="127">
        <v>1837</v>
      </c>
    </row>
    <row r="1839" spans="20:28" ht="14.4" x14ac:dyDescent="0.3">
      <c r="T1839"/>
      <c r="U1839" s="127">
        <v>1838</v>
      </c>
      <c r="V1839"/>
      <c r="W1839"/>
      <c r="X1839"/>
      <c r="Y1839"/>
      <c r="AB1839" s="127">
        <v>1838</v>
      </c>
    </row>
    <row r="1840" spans="20:28" ht="14.4" x14ac:dyDescent="0.3">
      <c r="T1840"/>
      <c r="U1840" s="127">
        <v>1839</v>
      </c>
      <c r="V1840"/>
      <c r="W1840"/>
      <c r="X1840"/>
      <c r="Y1840"/>
      <c r="AB1840" s="127">
        <v>1839</v>
      </c>
    </row>
    <row r="1841" spans="20:28" ht="14.4" x14ac:dyDescent="0.3">
      <c r="T1841"/>
      <c r="U1841" s="127">
        <v>1840</v>
      </c>
      <c r="V1841"/>
      <c r="W1841"/>
      <c r="X1841"/>
      <c r="Y1841"/>
      <c r="AB1841" s="127">
        <v>1840</v>
      </c>
    </row>
    <row r="1842" spans="20:28" ht="14.4" x14ac:dyDescent="0.3">
      <c r="T1842"/>
      <c r="U1842" s="127">
        <v>1841</v>
      </c>
      <c r="V1842"/>
      <c r="W1842"/>
      <c r="X1842"/>
      <c r="Y1842"/>
      <c r="AB1842" s="127">
        <v>1841</v>
      </c>
    </row>
    <row r="1843" spans="20:28" ht="14.4" x14ac:dyDescent="0.3">
      <c r="T1843"/>
      <c r="U1843" s="127">
        <v>1842</v>
      </c>
      <c r="V1843"/>
      <c r="W1843"/>
      <c r="X1843"/>
      <c r="Y1843"/>
      <c r="AB1843" s="127">
        <v>1842</v>
      </c>
    </row>
    <row r="1844" spans="20:28" ht="14.4" x14ac:dyDescent="0.3">
      <c r="T1844"/>
      <c r="U1844" s="127">
        <v>1843</v>
      </c>
      <c r="V1844"/>
      <c r="W1844"/>
      <c r="X1844"/>
      <c r="Y1844"/>
      <c r="AB1844" s="127">
        <v>1843</v>
      </c>
    </row>
    <row r="1845" spans="20:28" ht="14.4" x14ac:dyDescent="0.3">
      <c r="T1845"/>
      <c r="U1845" s="127">
        <v>1844</v>
      </c>
      <c r="V1845"/>
      <c r="W1845"/>
      <c r="X1845"/>
      <c r="Y1845"/>
      <c r="AB1845" s="127">
        <v>1844</v>
      </c>
    </row>
    <row r="1846" spans="20:28" ht="14.4" x14ac:dyDescent="0.3">
      <c r="T1846"/>
      <c r="U1846" s="127">
        <v>1845</v>
      </c>
      <c r="V1846"/>
      <c r="W1846"/>
      <c r="X1846"/>
      <c r="Y1846"/>
      <c r="AB1846" s="127">
        <v>1845</v>
      </c>
    </row>
    <row r="1847" spans="20:28" ht="14.4" x14ac:dyDescent="0.3">
      <c r="T1847"/>
      <c r="U1847" s="127">
        <v>1846</v>
      </c>
      <c r="V1847"/>
      <c r="W1847"/>
      <c r="X1847"/>
      <c r="Y1847"/>
      <c r="AB1847" s="127">
        <v>1846</v>
      </c>
    </row>
    <row r="1848" spans="20:28" ht="14.4" x14ac:dyDescent="0.3">
      <c r="T1848"/>
      <c r="U1848" s="127">
        <v>1847</v>
      </c>
      <c r="V1848"/>
      <c r="W1848"/>
      <c r="X1848"/>
      <c r="Y1848"/>
      <c r="AB1848" s="127">
        <v>1847</v>
      </c>
    </row>
    <row r="1849" spans="20:28" ht="14.4" x14ac:dyDescent="0.3">
      <c r="T1849"/>
      <c r="U1849" s="127">
        <v>1848</v>
      </c>
      <c r="V1849"/>
      <c r="W1849"/>
      <c r="X1849"/>
      <c r="Y1849"/>
      <c r="AB1849" s="127">
        <v>1848</v>
      </c>
    </row>
    <row r="1850" spans="20:28" ht="14.4" x14ac:dyDescent="0.3">
      <c r="T1850"/>
      <c r="U1850" s="127">
        <v>1849</v>
      </c>
      <c r="V1850"/>
      <c r="W1850"/>
      <c r="X1850"/>
      <c r="Y1850"/>
      <c r="AB1850" s="127">
        <v>1849</v>
      </c>
    </row>
    <row r="1851" spans="20:28" ht="14.4" x14ac:dyDescent="0.3">
      <c r="T1851"/>
      <c r="U1851" s="127">
        <v>1850</v>
      </c>
      <c r="V1851"/>
      <c r="W1851"/>
      <c r="X1851"/>
      <c r="Y1851"/>
      <c r="AB1851" s="127">
        <v>1850</v>
      </c>
    </row>
    <row r="1852" spans="20:28" ht="14.4" x14ac:dyDescent="0.3">
      <c r="T1852"/>
      <c r="U1852" s="127">
        <v>1851</v>
      </c>
      <c r="V1852"/>
      <c r="W1852"/>
      <c r="X1852"/>
      <c r="Y1852"/>
      <c r="AB1852" s="127">
        <v>1851</v>
      </c>
    </row>
    <row r="1853" spans="20:28" ht="14.4" x14ac:dyDescent="0.3">
      <c r="T1853"/>
      <c r="U1853" s="127">
        <v>1852</v>
      </c>
      <c r="V1853"/>
      <c r="W1853"/>
      <c r="X1853"/>
      <c r="Y1853"/>
      <c r="AB1853" s="127">
        <v>1852</v>
      </c>
    </row>
    <row r="1854" spans="20:28" ht="14.4" x14ac:dyDescent="0.3">
      <c r="T1854"/>
      <c r="U1854" s="127">
        <v>1853</v>
      </c>
      <c r="V1854"/>
      <c r="W1854"/>
      <c r="X1854"/>
      <c r="Y1854"/>
      <c r="AB1854" s="127">
        <v>1853</v>
      </c>
    </row>
    <row r="1855" spans="20:28" ht="14.4" x14ac:dyDescent="0.3">
      <c r="T1855"/>
      <c r="U1855" s="127">
        <v>1854</v>
      </c>
      <c r="V1855"/>
      <c r="W1855"/>
      <c r="X1855"/>
      <c r="Y1855"/>
      <c r="AB1855" s="127">
        <v>1854</v>
      </c>
    </row>
    <row r="1856" spans="20:28" ht="14.4" x14ac:dyDescent="0.3">
      <c r="T1856"/>
      <c r="U1856" s="127">
        <v>1855</v>
      </c>
      <c r="V1856"/>
      <c r="W1856"/>
      <c r="X1856"/>
      <c r="Y1856"/>
      <c r="AB1856" s="127">
        <v>1855</v>
      </c>
    </row>
    <row r="1857" spans="20:28" ht="14.4" x14ac:dyDescent="0.3">
      <c r="T1857"/>
      <c r="U1857" s="127">
        <v>1856</v>
      </c>
      <c r="V1857"/>
      <c r="W1857"/>
      <c r="X1857"/>
      <c r="Y1857"/>
      <c r="AB1857" s="127">
        <v>1856</v>
      </c>
    </row>
    <row r="1858" spans="20:28" ht="14.4" x14ac:dyDescent="0.3">
      <c r="T1858"/>
      <c r="U1858" s="127">
        <v>1857</v>
      </c>
      <c r="V1858"/>
      <c r="W1858"/>
      <c r="X1858"/>
      <c r="Y1858"/>
      <c r="AB1858" s="127">
        <v>1857</v>
      </c>
    </row>
    <row r="1859" spans="20:28" ht="14.4" x14ac:dyDescent="0.3">
      <c r="T1859"/>
      <c r="U1859" s="127">
        <v>1858</v>
      </c>
      <c r="V1859"/>
      <c r="W1859"/>
      <c r="X1859"/>
      <c r="Y1859"/>
      <c r="AB1859" s="127">
        <v>1858</v>
      </c>
    </row>
    <row r="1860" spans="20:28" ht="14.4" x14ac:dyDescent="0.3">
      <c r="T1860"/>
      <c r="U1860" s="127">
        <v>1859</v>
      </c>
      <c r="V1860"/>
      <c r="W1860"/>
      <c r="X1860"/>
      <c r="Y1860"/>
      <c r="AB1860" s="127">
        <v>1859</v>
      </c>
    </row>
    <row r="1861" spans="20:28" ht="14.4" x14ac:dyDescent="0.3">
      <c r="T1861"/>
      <c r="U1861" s="127">
        <v>1860</v>
      </c>
      <c r="V1861"/>
      <c r="W1861"/>
      <c r="X1861"/>
      <c r="Y1861"/>
      <c r="AB1861" s="127">
        <v>1860</v>
      </c>
    </row>
    <row r="1862" spans="20:28" ht="14.4" x14ac:dyDescent="0.3">
      <c r="T1862"/>
      <c r="U1862" s="127">
        <v>1861</v>
      </c>
      <c r="V1862"/>
      <c r="W1862"/>
      <c r="X1862"/>
      <c r="Y1862"/>
      <c r="AB1862" s="127">
        <v>1861</v>
      </c>
    </row>
    <row r="1863" spans="20:28" ht="14.4" x14ac:dyDescent="0.3">
      <c r="T1863"/>
      <c r="U1863" s="127">
        <v>1862</v>
      </c>
      <c r="V1863"/>
      <c r="W1863"/>
      <c r="X1863"/>
      <c r="Y1863"/>
      <c r="AB1863" s="127">
        <v>1862</v>
      </c>
    </row>
    <row r="1864" spans="20:28" ht="14.4" x14ac:dyDescent="0.3">
      <c r="T1864"/>
      <c r="U1864" s="127">
        <v>1863</v>
      </c>
      <c r="V1864"/>
      <c r="W1864"/>
      <c r="X1864"/>
      <c r="Y1864"/>
      <c r="AB1864" s="127">
        <v>1863</v>
      </c>
    </row>
    <row r="1865" spans="20:28" ht="14.4" x14ac:dyDescent="0.3">
      <c r="T1865"/>
      <c r="U1865" s="127">
        <v>1864</v>
      </c>
      <c r="V1865"/>
      <c r="W1865"/>
      <c r="X1865"/>
      <c r="Y1865"/>
      <c r="AB1865" s="127">
        <v>1864</v>
      </c>
    </row>
    <row r="1866" spans="20:28" ht="14.4" x14ac:dyDescent="0.3">
      <c r="T1866"/>
      <c r="U1866" s="127">
        <v>1865</v>
      </c>
      <c r="V1866"/>
      <c r="W1866"/>
      <c r="X1866"/>
      <c r="Y1866"/>
      <c r="AB1866" s="127">
        <v>1865</v>
      </c>
    </row>
    <row r="1867" spans="20:28" ht="14.4" x14ac:dyDescent="0.3">
      <c r="T1867"/>
      <c r="U1867" s="127">
        <v>1866</v>
      </c>
      <c r="V1867"/>
      <c r="W1867"/>
      <c r="X1867"/>
      <c r="Y1867"/>
      <c r="AB1867" s="127">
        <v>1866</v>
      </c>
    </row>
    <row r="1868" spans="20:28" ht="14.4" x14ac:dyDescent="0.3">
      <c r="T1868"/>
      <c r="U1868" s="127">
        <v>1867</v>
      </c>
      <c r="V1868"/>
      <c r="W1868"/>
      <c r="X1868"/>
      <c r="Y1868"/>
      <c r="AB1868" s="127">
        <v>1867</v>
      </c>
    </row>
    <row r="1869" spans="20:28" ht="14.4" x14ac:dyDescent="0.3">
      <c r="T1869"/>
      <c r="U1869" s="127">
        <v>1868</v>
      </c>
      <c r="V1869"/>
      <c r="W1869"/>
      <c r="X1869"/>
      <c r="Y1869"/>
      <c r="AB1869" s="127">
        <v>1868</v>
      </c>
    </row>
    <row r="1870" spans="20:28" ht="14.4" x14ac:dyDescent="0.3">
      <c r="T1870"/>
      <c r="U1870" s="127">
        <v>1869</v>
      </c>
      <c r="V1870"/>
      <c r="W1870"/>
      <c r="X1870"/>
      <c r="Y1870"/>
      <c r="AB1870" s="127">
        <v>1869</v>
      </c>
    </row>
    <row r="1871" spans="20:28" ht="14.4" x14ac:dyDescent="0.3">
      <c r="T1871"/>
      <c r="U1871" s="127">
        <v>1870</v>
      </c>
      <c r="V1871"/>
      <c r="W1871"/>
      <c r="X1871"/>
      <c r="Y1871"/>
      <c r="AB1871" s="127">
        <v>1870</v>
      </c>
    </row>
    <row r="1872" spans="20:28" ht="14.4" x14ac:dyDescent="0.3">
      <c r="T1872"/>
      <c r="U1872" s="127">
        <v>1871</v>
      </c>
      <c r="V1872"/>
      <c r="W1872"/>
      <c r="X1872"/>
      <c r="Y1872"/>
      <c r="AB1872" s="127">
        <v>1871</v>
      </c>
    </row>
    <row r="1873" spans="20:28" ht="14.4" x14ac:dyDescent="0.3">
      <c r="T1873"/>
      <c r="U1873" s="127">
        <v>1872</v>
      </c>
      <c r="V1873"/>
      <c r="W1873"/>
      <c r="X1873"/>
      <c r="Y1873"/>
      <c r="AB1873" s="127">
        <v>1872</v>
      </c>
    </row>
    <row r="1874" spans="20:28" ht="14.4" x14ac:dyDescent="0.3">
      <c r="T1874"/>
      <c r="U1874" s="127">
        <v>1873</v>
      </c>
      <c r="V1874"/>
      <c r="W1874"/>
      <c r="X1874"/>
      <c r="Y1874"/>
      <c r="AB1874" s="127">
        <v>1873</v>
      </c>
    </row>
    <row r="1875" spans="20:28" ht="14.4" x14ac:dyDescent="0.3">
      <c r="T1875"/>
      <c r="U1875" s="127">
        <v>1874</v>
      </c>
      <c r="V1875"/>
      <c r="W1875"/>
      <c r="X1875"/>
      <c r="Y1875"/>
      <c r="AB1875" s="127">
        <v>1874</v>
      </c>
    </row>
    <row r="1876" spans="20:28" ht="14.4" x14ac:dyDescent="0.3">
      <c r="T1876"/>
      <c r="U1876" s="127">
        <v>1875</v>
      </c>
      <c r="V1876"/>
      <c r="W1876"/>
      <c r="X1876"/>
      <c r="Y1876"/>
      <c r="AB1876" s="127">
        <v>1875</v>
      </c>
    </row>
    <row r="1877" spans="20:28" ht="14.4" x14ac:dyDescent="0.3">
      <c r="T1877"/>
      <c r="U1877" s="127">
        <v>1876</v>
      </c>
      <c r="V1877"/>
      <c r="W1877"/>
      <c r="X1877"/>
      <c r="Y1877"/>
      <c r="AB1877" s="127">
        <v>1876</v>
      </c>
    </row>
    <row r="1878" spans="20:28" ht="14.4" x14ac:dyDescent="0.3">
      <c r="T1878"/>
      <c r="U1878" s="127">
        <v>1877</v>
      </c>
      <c r="V1878"/>
      <c r="W1878"/>
      <c r="X1878"/>
      <c r="Y1878"/>
      <c r="AB1878" s="127">
        <v>1877</v>
      </c>
    </row>
    <row r="1879" spans="20:28" ht="14.4" x14ac:dyDescent="0.3">
      <c r="T1879"/>
      <c r="U1879" s="127">
        <v>1878</v>
      </c>
      <c r="V1879"/>
      <c r="W1879"/>
      <c r="X1879"/>
      <c r="Y1879"/>
      <c r="AB1879" s="127">
        <v>1878</v>
      </c>
    </row>
    <row r="1880" spans="20:28" ht="14.4" x14ac:dyDescent="0.3">
      <c r="T1880"/>
      <c r="U1880" s="127">
        <v>1879</v>
      </c>
      <c r="V1880"/>
      <c r="W1880"/>
      <c r="X1880"/>
      <c r="Y1880"/>
      <c r="AB1880" s="127">
        <v>1879</v>
      </c>
    </row>
    <row r="1881" spans="20:28" ht="14.4" x14ac:dyDescent="0.3">
      <c r="T1881"/>
      <c r="U1881" s="127">
        <v>1880</v>
      </c>
      <c r="V1881"/>
      <c r="W1881"/>
      <c r="X1881"/>
      <c r="Y1881"/>
      <c r="AB1881" s="127">
        <v>1880</v>
      </c>
    </row>
    <row r="1882" spans="20:28" ht="14.4" x14ac:dyDescent="0.3">
      <c r="T1882"/>
      <c r="U1882" s="127">
        <v>1881</v>
      </c>
      <c r="V1882"/>
      <c r="W1882"/>
      <c r="X1882"/>
      <c r="Y1882"/>
      <c r="AB1882" s="127">
        <v>1881</v>
      </c>
    </row>
    <row r="1883" spans="20:28" ht="14.4" x14ac:dyDescent="0.3">
      <c r="T1883"/>
      <c r="U1883" s="127">
        <v>1882</v>
      </c>
      <c r="V1883"/>
      <c r="W1883"/>
      <c r="X1883"/>
      <c r="Y1883"/>
      <c r="AB1883" s="127">
        <v>1882</v>
      </c>
    </row>
    <row r="1884" spans="20:28" ht="14.4" x14ac:dyDescent="0.3">
      <c r="T1884"/>
      <c r="U1884" s="127">
        <v>1883</v>
      </c>
      <c r="V1884"/>
      <c r="W1884"/>
      <c r="X1884"/>
      <c r="Y1884"/>
      <c r="AB1884" s="127">
        <v>1883</v>
      </c>
    </row>
    <row r="1885" spans="20:28" ht="14.4" x14ac:dyDescent="0.3">
      <c r="T1885"/>
      <c r="U1885" s="127">
        <v>1884</v>
      </c>
      <c r="V1885"/>
      <c r="W1885"/>
      <c r="X1885"/>
      <c r="Y1885"/>
      <c r="AB1885" s="127">
        <v>1884</v>
      </c>
    </row>
    <row r="1886" spans="20:28" ht="14.4" x14ac:dyDescent="0.3">
      <c r="T1886"/>
      <c r="U1886" s="127">
        <v>1885</v>
      </c>
      <c r="V1886"/>
      <c r="W1886"/>
      <c r="X1886"/>
      <c r="Y1886"/>
      <c r="AB1886" s="127">
        <v>1885</v>
      </c>
    </row>
    <row r="1887" spans="20:28" ht="14.4" x14ac:dyDescent="0.3">
      <c r="T1887"/>
      <c r="U1887" s="127">
        <v>1886</v>
      </c>
      <c r="V1887"/>
      <c r="W1887"/>
      <c r="X1887"/>
      <c r="Y1887"/>
      <c r="AB1887" s="127">
        <v>1886</v>
      </c>
    </row>
    <row r="1888" spans="20:28" ht="14.4" x14ac:dyDescent="0.3">
      <c r="T1888"/>
      <c r="U1888" s="127">
        <v>1887</v>
      </c>
      <c r="V1888"/>
      <c r="W1888"/>
      <c r="X1888"/>
      <c r="Y1888"/>
      <c r="AB1888" s="127">
        <v>1887</v>
      </c>
    </row>
    <row r="1889" spans="20:28" ht="14.4" x14ac:dyDescent="0.3">
      <c r="T1889"/>
      <c r="U1889" s="127">
        <v>1888</v>
      </c>
      <c r="V1889"/>
      <c r="W1889"/>
      <c r="X1889"/>
      <c r="Y1889"/>
      <c r="AB1889" s="127">
        <v>1888</v>
      </c>
    </row>
    <row r="1890" spans="20:28" ht="14.4" x14ac:dyDescent="0.3">
      <c r="T1890"/>
      <c r="U1890" s="127">
        <v>1889</v>
      </c>
      <c r="V1890"/>
      <c r="W1890"/>
      <c r="X1890"/>
      <c r="Y1890"/>
      <c r="AB1890" s="127">
        <v>1889</v>
      </c>
    </row>
    <row r="1891" spans="20:28" ht="14.4" x14ac:dyDescent="0.3">
      <c r="T1891"/>
      <c r="U1891" s="127">
        <v>1890</v>
      </c>
      <c r="V1891"/>
      <c r="W1891"/>
      <c r="X1891"/>
      <c r="Y1891"/>
      <c r="AB1891" s="127">
        <v>1890</v>
      </c>
    </row>
    <row r="1892" spans="20:28" ht="14.4" x14ac:dyDescent="0.3">
      <c r="T1892"/>
      <c r="U1892" s="127">
        <v>1891</v>
      </c>
      <c r="V1892"/>
      <c r="W1892"/>
      <c r="X1892"/>
      <c r="Y1892"/>
      <c r="AB1892" s="127">
        <v>1891</v>
      </c>
    </row>
    <row r="1893" spans="20:28" ht="14.4" x14ac:dyDescent="0.3">
      <c r="T1893"/>
      <c r="U1893" s="127">
        <v>1892</v>
      </c>
      <c r="V1893"/>
      <c r="W1893"/>
      <c r="X1893"/>
      <c r="Y1893"/>
      <c r="AB1893" s="127">
        <v>1892</v>
      </c>
    </row>
    <row r="1894" spans="20:28" ht="14.4" x14ac:dyDescent="0.3">
      <c r="T1894"/>
      <c r="U1894" s="127">
        <v>1893</v>
      </c>
      <c r="V1894"/>
      <c r="W1894"/>
      <c r="X1894"/>
      <c r="Y1894"/>
      <c r="AB1894" s="127">
        <v>1893</v>
      </c>
    </row>
    <row r="1895" spans="20:28" ht="14.4" x14ac:dyDescent="0.3">
      <c r="T1895"/>
      <c r="U1895" s="127">
        <v>1894</v>
      </c>
      <c r="V1895"/>
      <c r="W1895"/>
      <c r="X1895"/>
      <c r="Y1895"/>
      <c r="AB1895" s="127">
        <v>1894</v>
      </c>
    </row>
    <row r="1896" spans="20:28" ht="14.4" x14ac:dyDescent="0.3">
      <c r="T1896"/>
      <c r="U1896" s="127">
        <v>1895</v>
      </c>
      <c r="V1896"/>
      <c r="W1896"/>
      <c r="X1896"/>
      <c r="Y1896"/>
      <c r="AB1896" s="127">
        <v>1895</v>
      </c>
    </row>
    <row r="1897" spans="20:28" ht="14.4" x14ac:dyDescent="0.3">
      <c r="T1897"/>
      <c r="U1897" s="127">
        <v>1896</v>
      </c>
      <c r="V1897"/>
      <c r="W1897"/>
      <c r="X1897"/>
      <c r="Y1897"/>
      <c r="AB1897" s="127">
        <v>1896</v>
      </c>
    </row>
    <row r="1898" spans="20:28" ht="14.4" x14ac:dyDescent="0.3">
      <c r="T1898"/>
      <c r="U1898" s="127">
        <v>1897</v>
      </c>
      <c r="V1898"/>
      <c r="W1898"/>
      <c r="X1898"/>
      <c r="Y1898"/>
      <c r="AB1898" s="127">
        <v>1897</v>
      </c>
    </row>
    <row r="1899" spans="20:28" ht="14.4" x14ac:dyDescent="0.3">
      <c r="T1899"/>
      <c r="U1899" s="127">
        <v>1898</v>
      </c>
      <c r="V1899"/>
      <c r="W1899"/>
      <c r="X1899"/>
      <c r="Y1899"/>
      <c r="AB1899" s="127">
        <v>1898</v>
      </c>
    </row>
    <row r="1900" spans="20:28" ht="14.4" x14ac:dyDescent="0.3">
      <c r="T1900"/>
      <c r="U1900" s="127">
        <v>1899</v>
      </c>
      <c r="V1900"/>
      <c r="W1900"/>
      <c r="X1900"/>
      <c r="Y1900"/>
      <c r="AB1900" s="127">
        <v>1899</v>
      </c>
    </row>
    <row r="1901" spans="20:28" ht="14.4" x14ac:dyDescent="0.3">
      <c r="T1901"/>
      <c r="U1901" s="127">
        <v>1900</v>
      </c>
      <c r="V1901"/>
      <c r="W1901"/>
      <c r="X1901"/>
      <c r="Y1901"/>
      <c r="AB1901" s="127">
        <v>1900</v>
      </c>
    </row>
    <row r="1902" spans="20:28" ht="14.4" x14ac:dyDescent="0.3">
      <c r="T1902"/>
      <c r="U1902" s="127">
        <v>1901</v>
      </c>
      <c r="V1902"/>
      <c r="W1902"/>
      <c r="X1902"/>
      <c r="Y1902"/>
      <c r="AB1902" s="127">
        <v>1901</v>
      </c>
    </row>
    <row r="1903" spans="20:28" ht="14.4" x14ac:dyDescent="0.3">
      <c r="T1903"/>
      <c r="U1903" s="127">
        <v>1902</v>
      </c>
      <c r="V1903"/>
      <c r="W1903"/>
      <c r="X1903"/>
      <c r="Y1903"/>
      <c r="AB1903" s="127">
        <v>1902</v>
      </c>
    </row>
    <row r="1904" spans="20:28" ht="14.4" x14ac:dyDescent="0.3">
      <c r="T1904"/>
      <c r="U1904" s="127">
        <v>1903</v>
      </c>
      <c r="V1904"/>
      <c r="W1904"/>
      <c r="X1904"/>
      <c r="Y1904"/>
      <c r="AB1904" s="127">
        <v>1903</v>
      </c>
    </row>
    <row r="1905" spans="20:28" ht="14.4" x14ac:dyDescent="0.3">
      <c r="T1905"/>
      <c r="U1905" s="127">
        <v>1904</v>
      </c>
      <c r="V1905"/>
      <c r="W1905"/>
      <c r="X1905"/>
      <c r="Y1905"/>
      <c r="AB1905" s="127">
        <v>1904</v>
      </c>
    </row>
    <row r="1906" spans="20:28" ht="14.4" x14ac:dyDescent="0.3">
      <c r="T1906"/>
      <c r="U1906" s="127">
        <v>1905</v>
      </c>
      <c r="V1906"/>
      <c r="W1906"/>
      <c r="X1906"/>
      <c r="Y1906"/>
      <c r="AB1906" s="127">
        <v>1905</v>
      </c>
    </row>
    <row r="1907" spans="20:28" ht="14.4" x14ac:dyDescent="0.3">
      <c r="T1907"/>
      <c r="U1907" s="127">
        <v>1906</v>
      </c>
      <c r="V1907"/>
      <c r="W1907"/>
      <c r="X1907"/>
      <c r="Y1907"/>
      <c r="AB1907" s="127">
        <v>1906</v>
      </c>
    </row>
    <row r="1908" spans="20:28" ht="14.4" x14ac:dyDescent="0.3">
      <c r="T1908"/>
      <c r="U1908" s="127">
        <v>1907</v>
      </c>
      <c r="V1908"/>
      <c r="W1908"/>
      <c r="X1908"/>
      <c r="Y1908"/>
      <c r="AB1908" s="127">
        <v>1907</v>
      </c>
    </row>
    <row r="1909" spans="20:28" ht="14.4" x14ac:dyDescent="0.3">
      <c r="T1909"/>
      <c r="U1909" s="127">
        <v>1908</v>
      </c>
      <c r="V1909"/>
      <c r="W1909"/>
      <c r="X1909"/>
      <c r="Y1909"/>
      <c r="AB1909" s="127">
        <v>1908</v>
      </c>
    </row>
    <row r="1910" spans="20:28" ht="14.4" x14ac:dyDescent="0.3">
      <c r="T1910"/>
      <c r="U1910" s="127">
        <v>1909</v>
      </c>
      <c r="V1910"/>
      <c r="W1910"/>
      <c r="X1910"/>
      <c r="Y1910"/>
      <c r="AB1910" s="127">
        <v>1909</v>
      </c>
    </row>
    <row r="1911" spans="20:28" ht="14.4" x14ac:dyDescent="0.3">
      <c r="T1911"/>
      <c r="U1911" s="127">
        <v>1910</v>
      </c>
      <c r="V1911"/>
      <c r="W1911"/>
      <c r="X1911"/>
      <c r="Y1911"/>
      <c r="AB1911" s="127">
        <v>1910</v>
      </c>
    </row>
    <row r="1912" spans="20:28" ht="14.4" x14ac:dyDescent="0.3">
      <c r="T1912"/>
      <c r="U1912" s="127">
        <v>1911</v>
      </c>
      <c r="V1912"/>
      <c r="W1912"/>
      <c r="X1912"/>
      <c r="Y1912"/>
      <c r="AB1912" s="127">
        <v>1911</v>
      </c>
    </row>
    <row r="1913" spans="20:28" ht="14.4" x14ac:dyDescent="0.3">
      <c r="T1913"/>
      <c r="U1913" s="127">
        <v>1912</v>
      </c>
      <c r="V1913"/>
      <c r="W1913"/>
      <c r="X1913"/>
      <c r="Y1913"/>
      <c r="AB1913" s="127">
        <v>1912</v>
      </c>
    </row>
    <row r="1914" spans="20:28" ht="14.4" x14ac:dyDescent="0.3">
      <c r="T1914"/>
      <c r="U1914" s="127">
        <v>1913</v>
      </c>
      <c r="V1914"/>
      <c r="W1914"/>
      <c r="X1914"/>
      <c r="Y1914"/>
      <c r="AB1914" s="127">
        <v>1913</v>
      </c>
    </row>
    <row r="1915" spans="20:28" ht="14.4" x14ac:dyDescent="0.3">
      <c r="T1915"/>
      <c r="U1915" s="127">
        <v>1914</v>
      </c>
      <c r="V1915"/>
      <c r="W1915"/>
      <c r="X1915"/>
      <c r="Y1915"/>
      <c r="AB1915" s="127">
        <v>1914</v>
      </c>
    </row>
    <row r="1916" spans="20:28" ht="14.4" x14ac:dyDescent="0.3">
      <c r="T1916"/>
      <c r="U1916" s="127">
        <v>1915</v>
      </c>
      <c r="V1916"/>
      <c r="W1916"/>
      <c r="X1916"/>
      <c r="Y1916"/>
      <c r="AB1916" s="127">
        <v>1915</v>
      </c>
    </row>
    <row r="1917" spans="20:28" ht="14.4" x14ac:dyDescent="0.3">
      <c r="T1917"/>
      <c r="U1917" s="127">
        <v>1916</v>
      </c>
      <c r="V1917"/>
      <c r="W1917"/>
      <c r="X1917"/>
      <c r="Y1917"/>
      <c r="AB1917" s="127">
        <v>1916</v>
      </c>
    </row>
    <row r="1918" spans="20:28" ht="14.4" x14ac:dyDescent="0.3">
      <c r="T1918"/>
      <c r="U1918" s="127">
        <v>1917</v>
      </c>
      <c r="V1918"/>
      <c r="W1918"/>
      <c r="X1918"/>
      <c r="Y1918"/>
      <c r="AB1918" s="127">
        <v>1917</v>
      </c>
    </row>
    <row r="1919" spans="20:28" ht="14.4" x14ac:dyDescent="0.3">
      <c r="T1919"/>
      <c r="U1919" s="127">
        <v>1918</v>
      </c>
      <c r="V1919"/>
      <c r="W1919"/>
      <c r="X1919"/>
      <c r="Y1919"/>
      <c r="AB1919" s="127">
        <v>1918</v>
      </c>
    </row>
    <row r="1920" spans="20:28" ht="14.4" x14ac:dyDescent="0.3">
      <c r="T1920"/>
      <c r="U1920" s="127">
        <v>1919</v>
      </c>
      <c r="V1920"/>
      <c r="W1920"/>
      <c r="X1920"/>
      <c r="Y1920"/>
      <c r="AB1920" s="127">
        <v>1919</v>
      </c>
    </row>
    <row r="1921" spans="20:28" ht="14.4" x14ac:dyDescent="0.3">
      <c r="T1921"/>
      <c r="U1921" s="127">
        <v>1920</v>
      </c>
      <c r="V1921"/>
      <c r="W1921"/>
      <c r="X1921"/>
      <c r="Y1921"/>
      <c r="AB1921" s="127">
        <v>1920</v>
      </c>
    </row>
    <row r="1922" spans="20:28" ht="14.4" x14ac:dyDescent="0.3">
      <c r="T1922"/>
      <c r="U1922" s="127">
        <v>1921</v>
      </c>
      <c r="V1922"/>
      <c r="W1922"/>
      <c r="X1922"/>
      <c r="Y1922"/>
      <c r="AB1922" s="127">
        <v>1921</v>
      </c>
    </row>
    <row r="1923" spans="20:28" ht="14.4" x14ac:dyDescent="0.3">
      <c r="T1923"/>
      <c r="U1923" s="127">
        <v>1922</v>
      </c>
      <c r="V1923"/>
      <c r="W1923"/>
      <c r="X1923"/>
      <c r="Y1923"/>
      <c r="AB1923" s="127">
        <v>1922</v>
      </c>
    </row>
    <row r="1924" spans="20:28" ht="14.4" x14ac:dyDescent="0.3">
      <c r="T1924"/>
      <c r="U1924" s="127">
        <v>1923</v>
      </c>
      <c r="V1924"/>
      <c r="W1924"/>
      <c r="X1924"/>
      <c r="Y1924"/>
      <c r="AB1924" s="127">
        <v>1923</v>
      </c>
    </row>
    <row r="1925" spans="20:28" ht="14.4" x14ac:dyDescent="0.3">
      <c r="T1925"/>
      <c r="U1925" s="127">
        <v>1924</v>
      </c>
      <c r="V1925"/>
      <c r="W1925"/>
      <c r="X1925"/>
      <c r="Y1925"/>
      <c r="AB1925" s="127">
        <v>1924</v>
      </c>
    </row>
    <row r="1926" spans="20:28" ht="14.4" x14ac:dyDescent="0.3">
      <c r="T1926"/>
      <c r="U1926" s="127">
        <v>1925</v>
      </c>
      <c r="V1926"/>
      <c r="W1926"/>
      <c r="X1926"/>
      <c r="Y1926"/>
      <c r="AB1926" s="127">
        <v>1925</v>
      </c>
    </row>
    <row r="1927" spans="20:28" ht="14.4" x14ac:dyDescent="0.3">
      <c r="T1927"/>
      <c r="U1927" s="127">
        <v>1926</v>
      </c>
      <c r="V1927"/>
      <c r="W1927"/>
      <c r="X1927"/>
      <c r="Y1927"/>
      <c r="AB1927" s="127">
        <v>1926</v>
      </c>
    </row>
    <row r="1928" spans="20:28" ht="14.4" x14ac:dyDescent="0.3">
      <c r="T1928"/>
      <c r="U1928" s="127">
        <v>1927</v>
      </c>
      <c r="V1928"/>
      <c r="W1928"/>
      <c r="X1928"/>
      <c r="Y1928"/>
      <c r="AB1928" s="127">
        <v>1927</v>
      </c>
    </row>
    <row r="1929" spans="20:28" ht="14.4" x14ac:dyDescent="0.3">
      <c r="T1929"/>
      <c r="U1929" s="127">
        <v>1928</v>
      </c>
      <c r="V1929"/>
      <c r="W1929"/>
      <c r="X1929"/>
      <c r="Y1929"/>
      <c r="AB1929" s="127">
        <v>1928</v>
      </c>
    </row>
    <row r="1930" spans="20:28" ht="14.4" x14ac:dyDescent="0.3">
      <c r="T1930"/>
      <c r="U1930" s="127">
        <v>1929</v>
      </c>
      <c r="V1930"/>
      <c r="W1930"/>
      <c r="X1930"/>
      <c r="Y1930"/>
      <c r="AB1930" s="127">
        <v>1929</v>
      </c>
    </row>
    <row r="1931" spans="20:28" ht="14.4" x14ac:dyDescent="0.3">
      <c r="T1931"/>
      <c r="U1931" s="127">
        <v>1930</v>
      </c>
      <c r="V1931"/>
      <c r="W1931"/>
      <c r="X1931"/>
      <c r="Y1931"/>
      <c r="AB1931" s="127">
        <v>1930</v>
      </c>
    </row>
    <row r="1932" spans="20:28" ht="14.4" x14ac:dyDescent="0.3">
      <c r="T1932"/>
      <c r="U1932" s="127">
        <v>1931</v>
      </c>
      <c r="V1932"/>
      <c r="W1932"/>
      <c r="X1932"/>
      <c r="Y1932"/>
      <c r="AB1932" s="127">
        <v>1931</v>
      </c>
    </row>
    <row r="1933" spans="20:28" ht="14.4" x14ac:dyDescent="0.3">
      <c r="T1933"/>
      <c r="U1933" s="127">
        <v>1932</v>
      </c>
      <c r="V1933"/>
      <c r="W1933"/>
      <c r="X1933"/>
      <c r="Y1933"/>
      <c r="AB1933" s="127">
        <v>1932</v>
      </c>
    </row>
    <row r="1934" spans="20:28" ht="14.4" x14ac:dyDescent="0.3">
      <c r="T1934"/>
      <c r="U1934" s="127">
        <v>1933</v>
      </c>
      <c r="V1934"/>
      <c r="W1934"/>
      <c r="X1934"/>
      <c r="Y1934"/>
      <c r="AB1934" s="127">
        <v>1933</v>
      </c>
    </row>
    <row r="1935" spans="20:28" ht="14.4" x14ac:dyDescent="0.3">
      <c r="T1935"/>
      <c r="U1935" s="127">
        <v>1934</v>
      </c>
      <c r="V1935"/>
      <c r="W1935"/>
      <c r="X1935"/>
      <c r="Y1935"/>
      <c r="AB1935" s="127">
        <v>1934</v>
      </c>
    </row>
    <row r="1936" spans="20:28" ht="14.4" x14ac:dyDescent="0.3">
      <c r="T1936"/>
      <c r="U1936" s="127">
        <v>1935</v>
      </c>
      <c r="V1936"/>
      <c r="W1936"/>
      <c r="X1936"/>
      <c r="Y1936"/>
      <c r="AB1936" s="127">
        <v>1935</v>
      </c>
    </row>
    <row r="1937" spans="20:28" ht="14.4" x14ac:dyDescent="0.3">
      <c r="T1937"/>
      <c r="U1937" s="127">
        <v>1936</v>
      </c>
      <c r="V1937"/>
      <c r="W1937"/>
      <c r="X1937"/>
      <c r="Y1937"/>
      <c r="AB1937" s="127">
        <v>1936</v>
      </c>
    </row>
    <row r="1938" spans="20:28" ht="14.4" x14ac:dyDescent="0.3">
      <c r="T1938"/>
      <c r="U1938" s="127">
        <v>1937</v>
      </c>
      <c r="V1938"/>
      <c r="W1938"/>
      <c r="X1938"/>
      <c r="Y1938"/>
      <c r="AB1938" s="127">
        <v>1937</v>
      </c>
    </row>
    <row r="1939" spans="20:28" ht="14.4" x14ac:dyDescent="0.3">
      <c r="T1939"/>
      <c r="U1939" s="127">
        <v>1938</v>
      </c>
      <c r="V1939"/>
      <c r="W1939"/>
      <c r="X1939"/>
      <c r="Y1939"/>
      <c r="AB1939" s="127">
        <v>1938</v>
      </c>
    </row>
    <row r="1940" spans="20:28" ht="14.4" x14ac:dyDescent="0.3">
      <c r="T1940"/>
      <c r="U1940" s="127">
        <v>1939</v>
      </c>
      <c r="V1940"/>
      <c r="W1940"/>
      <c r="X1940"/>
      <c r="Y1940"/>
      <c r="AB1940" s="127">
        <v>1939</v>
      </c>
    </row>
    <row r="1941" spans="20:28" ht="14.4" x14ac:dyDescent="0.3">
      <c r="T1941"/>
      <c r="U1941" s="127">
        <v>1940</v>
      </c>
      <c r="V1941"/>
      <c r="W1941"/>
      <c r="X1941"/>
      <c r="Y1941"/>
      <c r="AB1941" s="127">
        <v>1940</v>
      </c>
    </row>
    <row r="1942" spans="20:28" ht="14.4" x14ac:dyDescent="0.3">
      <c r="T1942"/>
      <c r="U1942" s="127">
        <v>1941</v>
      </c>
      <c r="V1942"/>
      <c r="W1942"/>
      <c r="X1942"/>
      <c r="Y1942"/>
      <c r="AB1942" s="127">
        <v>1941</v>
      </c>
    </row>
    <row r="1943" spans="20:28" ht="14.4" x14ac:dyDescent="0.3">
      <c r="T1943"/>
      <c r="U1943" s="127">
        <v>1942</v>
      </c>
      <c r="V1943"/>
      <c r="W1943"/>
      <c r="X1943"/>
      <c r="Y1943"/>
      <c r="AB1943" s="127">
        <v>1942</v>
      </c>
    </row>
    <row r="1944" spans="20:28" ht="14.4" x14ac:dyDescent="0.3">
      <c r="T1944"/>
      <c r="U1944" s="127">
        <v>1943</v>
      </c>
      <c r="V1944"/>
      <c r="W1944"/>
      <c r="X1944"/>
      <c r="Y1944"/>
      <c r="AB1944" s="127">
        <v>1943</v>
      </c>
    </row>
    <row r="1945" spans="20:28" ht="14.4" x14ac:dyDescent="0.3">
      <c r="T1945"/>
      <c r="U1945" s="127">
        <v>1944</v>
      </c>
      <c r="V1945"/>
      <c r="W1945"/>
      <c r="X1945"/>
      <c r="Y1945"/>
      <c r="AB1945" s="127">
        <v>1944</v>
      </c>
    </row>
    <row r="1946" spans="20:28" ht="14.4" x14ac:dyDescent="0.3">
      <c r="T1946"/>
      <c r="U1946" s="127">
        <v>1945</v>
      </c>
      <c r="V1946"/>
      <c r="W1946"/>
      <c r="X1946"/>
      <c r="Y1946"/>
      <c r="AB1946" s="127">
        <v>1945</v>
      </c>
    </row>
    <row r="1947" spans="20:28" ht="14.4" x14ac:dyDescent="0.3">
      <c r="T1947"/>
      <c r="U1947" s="127">
        <v>1946</v>
      </c>
      <c r="V1947"/>
      <c r="W1947"/>
      <c r="X1947"/>
      <c r="Y1947"/>
      <c r="AB1947" s="127">
        <v>1946</v>
      </c>
    </row>
    <row r="1948" spans="20:28" ht="14.4" x14ac:dyDescent="0.3">
      <c r="T1948"/>
      <c r="U1948" s="127">
        <v>1947</v>
      </c>
      <c r="V1948"/>
      <c r="W1948"/>
      <c r="X1948"/>
      <c r="Y1948"/>
      <c r="AB1948" s="127">
        <v>1947</v>
      </c>
    </row>
    <row r="1949" spans="20:28" ht="14.4" x14ac:dyDescent="0.3">
      <c r="T1949"/>
      <c r="U1949" s="127">
        <v>1948</v>
      </c>
      <c r="V1949"/>
      <c r="W1949"/>
      <c r="X1949"/>
      <c r="Y1949"/>
      <c r="AB1949" s="127">
        <v>1948</v>
      </c>
    </row>
    <row r="1950" spans="20:28" ht="14.4" x14ac:dyDescent="0.3">
      <c r="T1950"/>
      <c r="U1950" s="127">
        <v>1949</v>
      </c>
      <c r="V1950"/>
      <c r="W1950"/>
      <c r="X1950"/>
      <c r="Y1950"/>
      <c r="AB1950" s="127">
        <v>1949</v>
      </c>
    </row>
    <row r="1951" spans="20:28" ht="14.4" x14ac:dyDescent="0.3">
      <c r="T1951"/>
      <c r="U1951" s="127">
        <v>1950</v>
      </c>
      <c r="V1951"/>
      <c r="W1951"/>
      <c r="X1951"/>
      <c r="Y1951"/>
      <c r="AB1951" s="127">
        <v>1950</v>
      </c>
    </row>
    <row r="1952" spans="20:28" ht="14.4" x14ac:dyDescent="0.3">
      <c r="T1952"/>
      <c r="U1952" s="127">
        <v>1951</v>
      </c>
      <c r="V1952"/>
      <c r="W1952"/>
      <c r="X1952"/>
      <c r="Y1952"/>
      <c r="AB1952" s="127">
        <v>1951</v>
      </c>
    </row>
    <row r="1953" spans="20:28" ht="14.4" x14ac:dyDescent="0.3">
      <c r="T1953"/>
      <c r="U1953" s="127">
        <v>1952</v>
      </c>
      <c r="V1953"/>
      <c r="W1953"/>
      <c r="X1953"/>
      <c r="Y1953"/>
      <c r="AB1953" s="127">
        <v>1952</v>
      </c>
    </row>
    <row r="1954" spans="20:28" ht="14.4" x14ac:dyDescent="0.3">
      <c r="T1954"/>
      <c r="U1954" s="127">
        <v>1953</v>
      </c>
      <c r="V1954"/>
      <c r="W1954"/>
      <c r="X1954"/>
      <c r="Y1954"/>
      <c r="AB1954" s="127">
        <v>1953</v>
      </c>
    </row>
    <row r="1955" spans="20:28" ht="14.4" x14ac:dyDescent="0.3">
      <c r="T1955"/>
      <c r="U1955" s="127">
        <v>1954</v>
      </c>
      <c r="V1955"/>
      <c r="W1955"/>
      <c r="X1955"/>
      <c r="Y1955"/>
      <c r="AB1955" s="127">
        <v>1954</v>
      </c>
    </row>
    <row r="1956" spans="20:28" ht="14.4" x14ac:dyDescent="0.3">
      <c r="T1956"/>
      <c r="U1956" s="127">
        <v>1955</v>
      </c>
      <c r="V1956"/>
      <c r="W1956"/>
      <c r="X1956"/>
      <c r="Y1956"/>
      <c r="AB1956" s="127">
        <v>1955</v>
      </c>
    </row>
    <row r="1957" spans="20:28" ht="14.4" x14ac:dyDescent="0.3">
      <c r="T1957"/>
      <c r="U1957" s="127">
        <v>1956</v>
      </c>
      <c r="V1957"/>
      <c r="W1957"/>
      <c r="X1957"/>
      <c r="Y1957"/>
      <c r="AB1957" s="127">
        <v>1956</v>
      </c>
    </row>
    <row r="1958" spans="20:28" ht="14.4" x14ac:dyDescent="0.3">
      <c r="T1958"/>
      <c r="U1958" s="127">
        <v>1957</v>
      </c>
      <c r="V1958"/>
      <c r="W1958"/>
      <c r="X1958"/>
      <c r="Y1958"/>
      <c r="AB1958" s="127">
        <v>1957</v>
      </c>
    </row>
    <row r="1959" spans="20:28" ht="14.4" x14ac:dyDescent="0.3">
      <c r="T1959"/>
      <c r="U1959" s="127">
        <v>1958</v>
      </c>
      <c r="V1959"/>
      <c r="W1959"/>
      <c r="X1959"/>
      <c r="Y1959"/>
      <c r="AB1959" s="127">
        <v>1958</v>
      </c>
    </row>
    <row r="1960" spans="20:28" ht="14.4" x14ac:dyDescent="0.3">
      <c r="T1960"/>
      <c r="U1960" s="127">
        <v>1959</v>
      </c>
      <c r="V1960"/>
      <c r="W1960"/>
      <c r="X1960"/>
      <c r="Y1960"/>
      <c r="AB1960" s="127">
        <v>1959</v>
      </c>
    </row>
    <row r="1961" spans="20:28" ht="14.4" x14ac:dyDescent="0.3">
      <c r="T1961"/>
      <c r="U1961" s="127">
        <v>1960</v>
      </c>
      <c r="V1961"/>
      <c r="W1961"/>
      <c r="X1961"/>
      <c r="Y1961"/>
      <c r="AB1961" s="127">
        <v>1960</v>
      </c>
    </row>
    <row r="1962" spans="20:28" ht="14.4" x14ac:dyDescent="0.3">
      <c r="T1962"/>
      <c r="U1962" s="127">
        <v>1961</v>
      </c>
      <c r="V1962"/>
      <c r="W1962"/>
      <c r="X1962"/>
      <c r="Y1962"/>
      <c r="AB1962" s="127">
        <v>1961</v>
      </c>
    </row>
    <row r="1963" spans="20:28" ht="14.4" x14ac:dyDescent="0.3">
      <c r="T1963"/>
      <c r="U1963" s="127">
        <v>1962</v>
      </c>
      <c r="V1963"/>
      <c r="W1963"/>
      <c r="X1963"/>
      <c r="Y1963"/>
      <c r="AB1963" s="127">
        <v>1962</v>
      </c>
    </row>
    <row r="1964" spans="20:28" ht="14.4" x14ac:dyDescent="0.3">
      <c r="T1964"/>
      <c r="U1964" s="127">
        <v>1963</v>
      </c>
      <c r="V1964"/>
      <c r="W1964"/>
      <c r="X1964"/>
      <c r="Y1964"/>
      <c r="AB1964" s="127">
        <v>1963</v>
      </c>
    </row>
    <row r="1965" spans="20:28" ht="14.4" x14ac:dyDescent="0.3">
      <c r="T1965"/>
      <c r="U1965" s="127">
        <v>1964</v>
      </c>
      <c r="V1965"/>
      <c r="W1965"/>
      <c r="X1965"/>
      <c r="Y1965"/>
      <c r="AB1965" s="127">
        <v>1964</v>
      </c>
    </row>
    <row r="1966" spans="20:28" ht="14.4" x14ac:dyDescent="0.3">
      <c r="T1966"/>
      <c r="U1966" s="127">
        <v>1965</v>
      </c>
      <c r="V1966"/>
      <c r="W1966"/>
      <c r="X1966"/>
      <c r="Y1966"/>
      <c r="AB1966" s="127">
        <v>1965</v>
      </c>
    </row>
    <row r="1967" spans="20:28" ht="14.4" x14ac:dyDescent="0.3">
      <c r="T1967"/>
      <c r="U1967" s="127">
        <v>1966</v>
      </c>
      <c r="V1967"/>
      <c r="W1967"/>
      <c r="X1967"/>
      <c r="Y1967"/>
      <c r="AB1967" s="127">
        <v>1966</v>
      </c>
    </row>
    <row r="1968" spans="20:28" ht="14.4" x14ac:dyDescent="0.3">
      <c r="T1968"/>
      <c r="U1968" s="127">
        <v>1967</v>
      </c>
      <c r="V1968"/>
      <c r="W1968"/>
      <c r="X1968"/>
      <c r="Y1968"/>
      <c r="AB1968" s="127">
        <v>1967</v>
      </c>
    </row>
    <row r="1969" spans="20:28" ht="14.4" x14ac:dyDescent="0.3">
      <c r="T1969"/>
      <c r="U1969" s="127">
        <v>1968</v>
      </c>
      <c r="V1969"/>
      <c r="W1969"/>
      <c r="X1969"/>
      <c r="Y1969"/>
      <c r="AB1969" s="127">
        <v>1968</v>
      </c>
    </row>
    <row r="1970" spans="20:28" ht="14.4" x14ac:dyDescent="0.3">
      <c r="T1970"/>
      <c r="U1970" s="127">
        <v>1969</v>
      </c>
      <c r="V1970"/>
      <c r="W1970"/>
      <c r="X1970"/>
      <c r="Y1970"/>
      <c r="AB1970" s="127">
        <v>1969</v>
      </c>
    </row>
    <row r="1971" spans="20:28" ht="14.4" x14ac:dyDescent="0.3">
      <c r="T1971"/>
      <c r="U1971" s="127">
        <v>1970</v>
      </c>
      <c r="V1971"/>
      <c r="W1971"/>
      <c r="X1971"/>
      <c r="Y1971"/>
      <c r="AB1971" s="127">
        <v>1970</v>
      </c>
    </row>
    <row r="1972" spans="20:28" ht="14.4" x14ac:dyDescent="0.3">
      <c r="T1972"/>
      <c r="U1972" s="127">
        <v>1971</v>
      </c>
      <c r="V1972"/>
      <c r="W1972"/>
      <c r="X1972"/>
      <c r="Y1972"/>
      <c r="AB1972" s="127">
        <v>1971</v>
      </c>
    </row>
    <row r="1973" spans="20:28" ht="14.4" x14ac:dyDescent="0.3">
      <c r="T1973"/>
      <c r="U1973" s="127">
        <v>1972</v>
      </c>
      <c r="V1973"/>
      <c r="W1973"/>
      <c r="X1973"/>
      <c r="Y1973"/>
      <c r="AB1973" s="127">
        <v>1972</v>
      </c>
    </row>
    <row r="1974" spans="20:28" ht="14.4" x14ac:dyDescent="0.3">
      <c r="T1974"/>
      <c r="U1974" s="127">
        <v>1973</v>
      </c>
      <c r="V1974"/>
      <c r="W1974"/>
      <c r="X1974"/>
      <c r="Y1974"/>
      <c r="AB1974" s="127">
        <v>1973</v>
      </c>
    </row>
    <row r="1975" spans="20:28" ht="14.4" x14ac:dyDescent="0.3">
      <c r="T1975"/>
      <c r="U1975" s="127">
        <v>1974</v>
      </c>
      <c r="V1975"/>
      <c r="W1975"/>
      <c r="X1975"/>
      <c r="Y1975"/>
      <c r="AB1975" s="127">
        <v>1974</v>
      </c>
    </row>
    <row r="1976" spans="20:28" ht="14.4" x14ac:dyDescent="0.3">
      <c r="T1976"/>
      <c r="U1976" s="127">
        <v>1975</v>
      </c>
      <c r="V1976"/>
      <c r="W1976"/>
      <c r="X1976"/>
      <c r="Y1976"/>
      <c r="AB1976" s="127">
        <v>1975</v>
      </c>
    </row>
    <row r="1977" spans="20:28" ht="14.4" x14ac:dyDescent="0.3">
      <c r="T1977"/>
      <c r="U1977" s="127">
        <v>1976</v>
      </c>
      <c r="V1977"/>
      <c r="W1977"/>
      <c r="X1977"/>
      <c r="Y1977"/>
      <c r="AB1977" s="127">
        <v>1976</v>
      </c>
    </row>
    <row r="1978" spans="20:28" ht="14.4" x14ac:dyDescent="0.3">
      <c r="T1978"/>
      <c r="U1978" s="127">
        <v>1977</v>
      </c>
      <c r="V1978"/>
      <c r="W1978"/>
      <c r="X1978"/>
      <c r="Y1978"/>
      <c r="AB1978" s="127">
        <v>1977</v>
      </c>
    </row>
    <row r="1979" spans="20:28" ht="14.4" x14ac:dyDescent="0.3">
      <c r="T1979"/>
      <c r="U1979" s="127">
        <v>1978</v>
      </c>
      <c r="V1979"/>
      <c r="W1979"/>
      <c r="X1979"/>
      <c r="Y1979"/>
      <c r="AB1979" s="127">
        <v>1978</v>
      </c>
    </row>
    <row r="1980" spans="20:28" ht="14.4" x14ac:dyDescent="0.3">
      <c r="T1980"/>
      <c r="U1980" s="127">
        <v>1979</v>
      </c>
      <c r="V1980"/>
      <c r="W1980"/>
      <c r="X1980"/>
      <c r="Y1980"/>
      <c r="AB1980" s="127">
        <v>1979</v>
      </c>
    </row>
    <row r="1981" spans="20:28" ht="14.4" x14ac:dyDescent="0.3">
      <c r="T1981"/>
      <c r="U1981" s="127">
        <v>1980</v>
      </c>
      <c r="V1981"/>
      <c r="W1981"/>
      <c r="X1981"/>
      <c r="Y1981"/>
      <c r="AB1981" s="127">
        <v>1980</v>
      </c>
    </row>
    <row r="1982" spans="20:28" ht="14.4" x14ac:dyDescent="0.3">
      <c r="T1982"/>
      <c r="U1982" s="127">
        <v>1981</v>
      </c>
      <c r="V1982"/>
      <c r="W1982"/>
      <c r="X1982"/>
      <c r="Y1982"/>
      <c r="AB1982" s="127">
        <v>1981</v>
      </c>
    </row>
    <row r="1983" spans="20:28" ht="14.4" x14ac:dyDescent="0.3">
      <c r="T1983"/>
      <c r="U1983" s="127">
        <v>1982</v>
      </c>
      <c r="V1983"/>
      <c r="W1983"/>
      <c r="X1983"/>
      <c r="Y1983"/>
      <c r="AB1983" s="127">
        <v>1982</v>
      </c>
    </row>
    <row r="1984" spans="20:28" ht="14.4" x14ac:dyDescent="0.3">
      <c r="T1984"/>
      <c r="U1984" s="127">
        <v>1983</v>
      </c>
      <c r="V1984"/>
      <c r="W1984"/>
      <c r="X1984"/>
      <c r="Y1984"/>
      <c r="AB1984" s="127">
        <v>1983</v>
      </c>
    </row>
    <row r="1985" spans="20:28" ht="14.4" x14ac:dyDescent="0.3">
      <c r="T1985"/>
      <c r="U1985" s="127">
        <v>1984</v>
      </c>
      <c r="V1985"/>
      <c r="W1985"/>
      <c r="X1985"/>
      <c r="Y1985"/>
      <c r="AB1985" s="127">
        <v>1984</v>
      </c>
    </row>
    <row r="1986" spans="20:28" ht="14.4" x14ac:dyDescent="0.3">
      <c r="T1986"/>
      <c r="U1986" s="127">
        <v>1985</v>
      </c>
      <c r="V1986"/>
      <c r="W1986"/>
      <c r="X1986"/>
      <c r="Y1986"/>
      <c r="AB1986" s="127">
        <v>1985</v>
      </c>
    </row>
    <row r="1987" spans="20:28" ht="14.4" x14ac:dyDescent="0.3">
      <c r="T1987"/>
      <c r="U1987" s="127">
        <v>1986</v>
      </c>
      <c r="V1987"/>
      <c r="W1987"/>
      <c r="X1987"/>
      <c r="Y1987"/>
      <c r="AB1987" s="127">
        <v>1986</v>
      </c>
    </row>
    <row r="1988" spans="20:28" ht="14.4" x14ac:dyDescent="0.3">
      <c r="T1988"/>
      <c r="U1988" s="127">
        <v>1987</v>
      </c>
      <c r="V1988"/>
      <c r="W1988"/>
      <c r="X1988"/>
      <c r="Y1988"/>
      <c r="AB1988" s="127">
        <v>1987</v>
      </c>
    </row>
    <row r="1989" spans="20:28" ht="14.4" x14ac:dyDescent="0.3">
      <c r="T1989"/>
      <c r="U1989" s="127">
        <v>1988</v>
      </c>
      <c r="V1989"/>
      <c r="W1989"/>
      <c r="X1989"/>
      <c r="Y1989"/>
      <c r="AB1989" s="127">
        <v>1988</v>
      </c>
    </row>
    <row r="1990" spans="20:28" ht="14.4" x14ac:dyDescent="0.3">
      <c r="T1990"/>
      <c r="U1990" s="127">
        <v>1989</v>
      </c>
      <c r="V1990"/>
      <c r="W1990"/>
      <c r="X1990"/>
      <c r="Y1990"/>
      <c r="AB1990" s="127">
        <v>1989</v>
      </c>
    </row>
    <row r="1991" spans="20:28" ht="14.4" x14ac:dyDescent="0.3">
      <c r="T1991"/>
      <c r="U1991" s="127">
        <v>1990</v>
      </c>
      <c r="V1991"/>
      <c r="W1991"/>
      <c r="X1991"/>
      <c r="Y1991"/>
      <c r="AB1991" s="127">
        <v>1990</v>
      </c>
    </row>
    <row r="1992" spans="20:28" ht="14.4" x14ac:dyDescent="0.3">
      <c r="T1992"/>
      <c r="U1992" s="127">
        <v>1991</v>
      </c>
      <c r="V1992"/>
      <c r="W1992"/>
      <c r="X1992"/>
      <c r="Y1992"/>
      <c r="AB1992" s="127">
        <v>1991</v>
      </c>
    </row>
    <row r="1993" spans="20:28" ht="14.4" x14ac:dyDescent="0.3">
      <c r="T1993"/>
      <c r="U1993" s="127">
        <v>1992</v>
      </c>
      <c r="V1993"/>
      <c r="W1993"/>
      <c r="X1993"/>
      <c r="Y1993"/>
      <c r="AB1993" s="127">
        <v>1992</v>
      </c>
    </row>
    <row r="1994" spans="20:28" ht="14.4" x14ac:dyDescent="0.3">
      <c r="T1994"/>
      <c r="U1994" s="127">
        <v>1993</v>
      </c>
      <c r="V1994"/>
      <c r="W1994"/>
      <c r="X1994"/>
      <c r="Y1994"/>
      <c r="AB1994" s="127">
        <v>1993</v>
      </c>
    </row>
    <row r="1995" spans="20:28" ht="14.4" x14ac:dyDescent="0.3">
      <c r="T1995"/>
      <c r="U1995" s="127">
        <v>1994</v>
      </c>
      <c r="V1995"/>
      <c r="W1995"/>
      <c r="X1995"/>
      <c r="Y1995"/>
      <c r="AB1995" s="127">
        <v>1994</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204"/>
  <sheetViews>
    <sheetView topLeftCell="A190" workbookViewId="0">
      <selection activeCell="B93" sqref="B93"/>
    </sheetView>
  </sheetViews>
  <sheetFormatPr defaultRowHeight="14.4" x14ac:dyDescent="0.3"/>
  <cols>
    <col min="2" max="2" width="15.6640625" customWidth="1"/>
  </cols>
  <sheetData>
    <row r="1" spans="1:2" x14ac:dyDescent="0.3">
      <c r="A1" t="s">
        <v>987</v>
      </c>
      <c r="B1" t="s">
        <v>1916</v>
      </c>
    </row>
    <row r="2" spans="1:2" x14ac:dyDescent="0.3">
      <c r="A2">
        <v>1</v>
      </c>
      <c r="B2" s="24">
        <v>84678536</v>
      </c>
    </row>
    <row r="3" spans="1:2" x14ac:dyDescent="0.3">
      <c r="A3">
        <v>2</v>
      </c>
      <c r="B3" s="24">
        <v>100141312</v>
      </c>
    </row>
    <row r="4" spans="1:2" x14ac:dyDescent="0.3">
      <c r="A4">
        <v>3</v>
      </c>
      <c r="B4" s="24">
        <v>21730154</v>
      </c>
    </row>
    <row r="5" spans="1:2" x14ac:dyDescent="0.3">
      <c r="A5">
        <v>4</v>
      </c>
      <c r="B5" s="24">
        <v>51487760</v>
      </c>
    </row>
    <row r="6" spans="1:2" x14ac:dyDescent="0.3">
      <c r="A6">
        <v>5</v>
      </c>
      <c r="B6" s="24">
        <v>41163732</v>
      </c>
    </row>
    <row r="7" spans="1:2" x14ac:dyDescent="0.3">
      <c r="A7">
        <v>6</v>
      </c>
      <c r="B7" s="24">
        <v>44731980</v>
      </c>
    </row>
    <row r="8" spans="1:2" x14ac:dyDescent="0.3">
      <c r="A8">
        <v>7</v>
      </c>
      <c r="B8" s="24">
        <v>43751676</v>
      </c>
    </row>
    <row r="9" spans="1:2" x14ac:dyDescent="0.3">
      <c r="A9">
        <v>8</v>
      </c>
      <c r="B9" s="24">
        <v>79916848</v>
      </c>
    </row>
    <row r="10" spans="1:2" x14ac:dyDescent="0.3">
      <c r="A10">
        <v>9</v>
      </c>
      <c r="B10" s="24">
        <v>41726884</v>
      </c>
    </row>
    <row r="11" spans="1:2" x14ac:dyDescent="0.3">
      <c r="A11">
        <v>10</v>
      </c>
      <c r="B11" s="24">
        <v>914121344</v>
      </c>
    </row>
    <row r="12" spans="1:2" x14ac:dyDescent="0.3">
      <c r="A12">
        <v>11</v>
      </c>
      <c r="B12" s="24">
        <v>40125156</v>
      </c>
    </row>
    <row r="13" spans="1:2" x14ac:dyDescent="0.3">
      <c r="A13">
        <v>12</v>
      </c>
      <c r="B13" s="24">
        <v>19535336</v>
      </c>
    </row>
    <row r="14" spans="1:2" x14ac:dyDescent="0.3">
      <c r="A14">
        <v>13</v>
      </c>
      <c r="B14" s="24">
        <v>44735860</v>
      </c>
    </row>
    <row r="15" spans="1:2" x14ac:dyDescent="0.3">
      <c r="A15">
        <v>14</v>
      </c>
      <c r="B15" s="24">
        <v>59961408</v>
      </c>
    </row>
    <row r="16" spans="1:2" x14ac:dyDescent="0.3">
      <c r="A16">
        <v>15</v>
      </c>
      <c r="B16" s="24">
        <v>62202048</v>
      </c>
    </row>
    <row r="17" spans="1:2" x14ac:dyDescent="0.3">
      <c r="A17">
        <v>16</v>
      </c>
      <c r="B17" s="24">
        <v>40401300</v>
      </c>
    </row>
    <row r="18" spans="1:2" x14ac:dyDescent="0.3">
      <c r="A18">
        <v>17</v>
      </c>
      <c r="B18" s="24">
        <v>69315400</v>
      </c>
    </row>
    <row r="19" spans="1:2" x14ac:dyDescent="0.3">
      <c r="A19">
        <v>18</v>
      </c>
      <c r="B19" s="24">
        <v>50383000</v>
      </c>
    </row>
    <row r="20" spans="1:2" x14ac:dyDescent="0.3">
      <c r="A20">
        <v>19</v>
      </c>
      <c r="B20" s="24">
        <v>81421264</v>
      </c>
    </row>
    <row r="21" spans="1:2" x14ac:dyDescent="0.3">
      <c r="A21">
        <v>20</v>
      </c>
      <c r="B21" s="24">
        <v>99979496</v>
      </c>
    </row>
    <row r="22" spans="1:2" x14ac:dyDescent="0.3">
      <c r="A22">
        <v>21</v>
      </c>
      <c r="B22" s="24">
        <v>98856952</v>
      </c>
    </row>
    <row r="23" spans="1:2" x14ac:dyDescent="0.3">
      <c r="A23">
        <v>22</v>
      </c>
      <c r="B23" s="24">
        <v>149244912</v>
      </c>
    </row>
    <row r="24" spans="1:2" x14ac:dyDescent="0.3">
      <c r="A24">
        <v>23</v>
      </c>
      <c r="B24" s="24">
        <v>81421264</v>
      </c>
    </row>
    <row r="25" spans="1:2" x14ac:dyDescent="0.3">
      <c r="A25">
        <v>24</v>
      </c>
      <c r="B25" s="24">
        <v>81421264</v>
      </c>
    </row>
    <row r="26" spans="1:2" x14ac:dyDescent="0.3">
      <c r="A26">
        <v>25</v>
      </c>
      <c r="B26" s="24">
        <v>62260196</v>
      </c>
    </row>
    <row r="27" spans="1:2" x14ac:dyDescent="0.3">
      <c r="A27">
        <v>26</v>
      </c>
      <c r="B27" s="24">
        <v>73002272</v>
      </c>
    </row>
    <row r="28" spans="1:2" x14ac:dyDescent="0.3">
      <c r="A28">
        <v>27</v>
      </c>
      <c r="B28" s="24">
        <v>106464592</v>
      </c>
    </row>
    <row r="29" spans="1:2" x14ac:dyDescent="0.3">
      <c r="A29">
        <v>28</v>
      </c>
      <c r="B29" s="24">
        <v>33493150</v>
      </c>
    </row>
    <row r="30" spans="1:2" x14ac:dyDescent="0.3">
      <c r="A30">
        <v>29</v>
      </c>
      <c r="B30" s="24">
        <v>42029580</v>
      </c>
    </row>
    <row r="31" spans="1:2" x14ac:dyDescent="0.3">
      <c r="A31">
        <v>30</v>
      </c>
      <c r="B31" s="24">
        <v>26265656</v>
      </c>
    </row>
    <row r="32" spans="1:2" x14ac:dyDescent="0.3">
      <c r="A32">
        <v>31</v>
      </c>
      <c r="B32" s="24">
        <v>49900180</v>
      </c>
    </row>
    <row r="33" spans="1:2" x14ac:dyDescent="0.3">
      <c r="A33">
        <v>32</v>
      </c>
      <c r="B33" s="24">
        <v>36468504</v>
      </c>
    </row>
    <row r="34" spans="1:2" x14ac:dyDescent="0.3">
      <c r="A34">
        <v>33</v>
      </c>
      <c r="B34" s="24">
        <v>30092800</v>
      </c>
    </row>
    <row r="35" spans="1:2" x14ac:dyDescent="0.3">
      <c r="A35">
        <v>34</v>
      </c>
      <c r="B35" s="24">
        <v>127673936</v>
      </c>
    </row>
    <row r="36" spans="1:2" x14ac:dyDescent="0.3">
      <c r="A36">
        <v>35</v>
      </c>
      <c r="B36" s="24">
        <v>80423576</v>
      </c>
    </row>
    <row r="37" spans="1:2" x14ac:dyDescent="0.3">
      <c r="A37">
        <v>36</v>
      </c>
      <c r="B37" s="24">
        <v>95268688</v>
      </c>
    </row>
    <row r="38" spans="1:2" x14ac:dyDescent="0.3">
      <c r="A38">
        <v>37</v>
      </c>
      <c r="B38" s="24">
        <v>37846040</v>
      </c>
    </row>
    <row r="39" spans="1:2" x14ac:dyDescent="0.3">
      <c r="A39">
        <v>38</v>
      </c>
      <c r="B39" s="24">
        <v>142243664</v>
      </c>
    </row>
    <row r="40" spans="1:2" x14ac:dyDescent="0.3">
      <c r="A40">
        <v>39</v>
      </c>
      <c r="B40" s="24">
        <v>40151436</v>
      </c>
    </row>
    <row r="41" spans="1:2" x14ac:dyDescent="0.3">
      <c r="A41">
        <v>40</v>
      </c>
      <c r="B41" s="24">
        <v>31188488</v>
      </c>
    </row>
    <row r="42" spans="1:2" x14ac:dyDescent="0.3">
      <c r="A42">
        <v>41</v>
      </c>
      <c r="B42" s="24">
        <v>45906424</v>
      </c>
    </row>
    <row r="43" spans="1:2" x14ac:dyDescent="0.3">
      <c r="A43">
        <v>42</v>
      </c>
      <c r="B43" s="24">
        <v>46231176</v>
      </c>
    </row>
    <row r="44" spans="1:2" x14ac:dyDescent="0.3">
      <c r="A44">
        <v>43</v>
      </c>
      <c r="B44" s="24">
        <v>40007336</v>
      </c>
    </row>
    <row r="45" spans="1:2" x14ac:dyDescent="0.3">
      <c r="A45">
        <v>44</v>
      </c>
      <c r="B45" s="24">
        <v>22417716</v>
      </c>
    </row>
    <row r="46" spans="1:2" x14ac:dyDescent="0.3">
      <c r="A46">
        <v>45</v>
      </c>
      <c r="B46" s="24">
        <v>33603344</v>
      </c>
    </row>
    <row r="47" spans="1:2" x14ac:dyDescent="0.3">
      <c r="A47">
        <v>46</v>
      </c>
      <c r="B47" s="24">
        <v>38474832</v>
      </c>
    </row>
    <row r="48" spans="1:2" x14ac:dyDescent="0.3">
      <c r="A48">
        <v>47</v>
      </c>
      <c r="B48" s="24">
        <v>42040052</v>
      </c>
    </row>
    <row r="49" spans="1:2" x14ac:dyDescent="0.3">
      <c r="A49">
        <v>48</v>
      </c>
      <c r="B49" s="24">
        <v>54615752</v>
      </c>
    </row>
    <row r="50" spans="1:2" x14ac:dyDescent="0.3">
      <c r="A50">
        <v>49</v>
      </c>
      <c r="B50" s="24">
        <v>76328720</v>
      </c>
    </row>
    <row r="51" spans="1:2" x14ac:dyDescent="0.3">
      <c r="A51">
        <v>50</v>
      </c>
      <c r="B51" s="24">
        <v>52131840</v>
      </c>
    </row>
    <row r="52" spans="1:2" x14ac:dyDescent="0.3">
      <c r="A52">
        <v>51</v>
      </c>
      <c r="B52" s="24">
        <v>37389044</v>
      </c>
    </row>
    <row r="53" spans="1:2" x14ac:dyDescent="0.3">
      <c r="A53">
        <v>52</v>
      </c>
      <c r="B53" s="24">
        <v>65359372</v>
      </c>
    </row>
    <row r="54" spans="1:2" x14ac:dyDescent="0.3">
      <c r="A54">
        <v>53</v>
      </c>
      <c r="B54" s="24">
        <v>43108008</v>
      </c>
    </row>
    <row r="55" spans="1:2" x14ac:dyDescent="0.3">
      <c r="A55">
        <v>54</v>
      </c>
      <c r="B55" s="24">
        <v>53614356</v>
      </c>
    </row>
    <row r="56" spans="1:2" x14ac:dyDescent="0.3">
      <c r="A56">
        <v>55</v>
      </c>
      <c r="B56" s="24">
        <v>59237620</v>
      </c>
    </row>
    <row r="57" spans="1:2" x14ac:dyDescent="0.3">
      <c r="A57">
        <v>56</v>
      </c>
      <c r="B57" s="24">
        <v>44549820</v>
      </c>
    </row>
    <row r="58" spans="1:2" x14ac:dyDescent="0.3">
      <c r="A58">
        <v>57</v>
      </c>
      <c r="B58" s="24">
        <v>32054478</v>
      </c>
    </row>
    <row r="59" spans="1:2" x14ac:dyDescent="0.3">
      <c r="A59">
        <v>58</v>
      </c>
      <c r="B59" s="24">
        <v>61047080</v>
      </c>
    </row>
    <row r="60" spans="1:2" x14ac:dyDescent="0.3">
      <c r="A60">
        <v>59</v>
      </c>
      <c r="B60" s="24">
        <v>30428044</v>
      </c>
    </row>
    <row r="61" spans="1:2" x14ac:dyDescent="0.3">
      <c r="A61">
        <v>60</v>
      </c>
      <c r="B61" s="24">
        <v>52877532</v>
      </c>
    </row>
    <row r="62" spans="1:2" x14ac:dyDescent="0.3">
      <c r="A62">
        <v>61</v>
      </c>
      <c r="B62" s="24">
        <v>39622248</v>
      </c>
    </row>
    <row r="63" spans="1:2" x14ac:dyDescent="0.3">
      <c r="A63">
        <v>62</v>
      </c>
      <c r="B63" s="24">
        <v>36188516</v>
      </c>
    </row>
    <row r="64" spans="1:2" x14ac:dyDescent="0.3">
      <c r="A64">
        <v>63</v>
      </c>
      <c r="B64" s="24">
        <v>58232476</v>
      </c>
    </row>
    <row r="65" spans="1:2" x14ac:dyDescent="0.3">
      <c r="A65">
        <v>64</v>
      </c>
      <c r="B65" s="24">
        <v>56737436</v>
      </c>
    </row>
    <row r="66" spans="1:2" x14ac:dyDescent="0.3">
      <c r="A66">
        <v>65</v>
      </c>
      <c r="B66" s="24">
        <v>59500864</v>
      </c>
    </row>
    <row r="67" spans="1:2" x14ac:dyDescent="0.3">
      <c r="A67">
        <v>66</v>
      </c>
      <c r="B67" s="24">
        <v>76152528</v>
      </c>
    </row>
    <row r="68" spans="1:2" x14ac:dyDescent="0.3">
      <c r="A68">
        <v>67</v>
      </c>
      <c r="B68" s="24">
        <v>57787884</v>
      </c>
    </row>
    <row r="69" spans="1:2" x14ac:dyDescent="0.3">
      <c r="A69">
        <v>68</v>
      </c>
      <c r="B69" s="24">
        <v>54500036</v>
      </c>
    </row>
    <row r="70" spans="1:2" x14ac:dyDescent="0.3">
      <c r="A70">
        <v>69</v>
      </c>
      <c r="B70" s="24">
        <v>29848232</v>
      </c>
    </row>
    <row r="71" spans="1:2" x14ac:dyDescent="0.3">
      <c r="A71">
        <v>70</v>
      </c>
      <c r="B71" s="24">
        <v>67390736</v>
      </c>
    </row>
    <row r="72" spans="1:2" x14ac:dyDescent="0.3">
      <c r="A72">
        <v>71</v>
      </c>
      <c r="B72" s="24">
        <v>66119412</v>
      </c>
    </row>
    <row r="73" spans="1:2" x14ac:dyDescent="0.3">
      <c r="A73">
        <v>72</v>
      </c>
      <c r="B73" s="24">
        <v>48357652</v>
      </c>
    </row>
    <row r="74" spans="1:2" x14ac:dyDescent="0.3">
      <c r="A74">
        <v>73</v>
      </c>
      <c r="B74" s="24">
        <v>55521128</v>
      </c>
    </row>
    <row r="75" spans="1:2" x14ac:dyDescent="0.3">
      <c r="A75">
        <v>74</v>
      </c>
      <c r="B75" s="24">
        <v>64435232</v>
      </c>
    </row>
    <row r="76" spans="1:2" x14ac:dyDescent="0.3">
      <c r="A76">
        <v>75</v>
      </c>
      <c r="B76" s="24">
        <v>56812496</v>
      </c>
    </row>
    <row r="77" spans="1:2" x14ac:dyDescent="0.3">
      <c r="A77">
        <v>76</v>
      </c>
      <c r="B77" s="24">
        <v>46052920</v>
      </c>
    </row>
    <row r="78" spans="1:2" x14ac:dyDescent="0.3">
      <c r="A78">
        <v>77</v>
      </c>
      <c r="B78" s="24">
        <v>35505528</v>
      </c>
    </row>
    <row r="79" spans="1:2" x14ac:dyDescent="0.3">
      <c r="A79">
        <v>78</v>
      </c>
      <c r="B79" s="24">
        <v>39959376</v>
      </c>
    </row>
    <row r="80" spans="1:2" x14ac:dyDescent="0.3">
      <c r="A80">
        <v>79</v>
      </c>
      <c r="B80" s="24">
        <v>45718032</v>
      </c>
    </row>
    <row r="81" spans="1:2" x14ac:dyDescent="0.3">
      <c r="A81">
        <v>80</v>
      </c>
      <c r="B81" s="24">
        <v>59463420</v>
      </c>
    </row>
    <row r="82" spans="1:2" x14ac:dyDescent="0.3">
      <c r="A82">
        <v>81</v>
      </c>
      <c r="B82" s="24">
        <v>96830104</v>
      </c>
    </row>
    <row r="83" spans="1:2" x14ac:dyDescent="0.3">
      <c r="A83">
        <v>82</v>
      </c>
      <c r="B83" s="24">
        <v>37899148</v>
      </c>
    </row>
    <row r="84" spans="1:2" x14ac:dyDescent="0.3">
      <c r="A84">
        <v>83</v>
      </c>
      <c r="B84" s="24">
        <v>51064088</v>
      </c>
    </row>
    <row r="85" spans="1:2" x14ac:dyDescent="0.3">
      <c r="A85">
        <v>84</v>
      </c>
      <c r="B85" s="24">
        <v>61955596</v>
      </c>
    </row>
    <row r="86" spans="1:2" x14ac:dyDescent="0.3">
      <c r="A86">
        <v>85</v>
      </c>
      <c r="B86" s="24">
        <v>54141564</v>
      </c>
    </row>
    <row r="87" spans="1:2" x14ac:dyDescent="0.3">
      <c r="A87">
        <v>86</v>
      </c>
      <c r="B87" s="24">
        <v>52621464</v>
      </c>
    </row>
    <row r="88" spans="1:2" x14ac:dyDescent="0.3">
      <c r="A88">
        <v>87</v>
      </c>
      <c r="B88" s="24">
        <v>62890800</v>
      </c>
    </row>
    <row r="89" spans="1:2" x14ac:dyDescent="0.3">
      <c r="A89">
        <v>88</v>
      </c>
      <c r="B89" s="24">
        <v>46061108</v>
      </c>
    </row>
    <row r="90" spans="1:2" x14ac:dyDescent="0.3">
      <c r="A90">
        <v>89</v>
      </c>
      <c r="B90" s="24">
        <v>51897152</v>
      </c>
    </row>
    <row r="91" spans="1:2" x14ac:dyDescent="0.3">
      <c r="A91">
        <v>90</v>
      </c>
      <c r="B91" s="24">
        <v>39242656</v>
      </c>
    </row>
    <row r="92" spans="1:2" x14ac:dyDescent="0.3">
      <c r="A92">
        <v>91</v>
      </c>
      <c r="B92" s="24">
        <v>34830188</v>
      </c>
    </row>
    <row r="93" spans="1:2" x14ac:dyDescent="0.3">
      <c r="A93">
        <v>92</v>
      </c>
      <c r="B93" s="24">
        <v>64502916</v>
      </c>
    </row>
    <row r="94" spans="1:2" x14ac:dyDescent="0.3">
      <c r="A94">
        <v>93</v>
      </c>
      <c r="B94" s="24">
        <v>52306352</v>
      </c>
    </row>
    <row r="95" spans="1:2" x14ac:dyDescent="0.3">
      <c r="A95">
        <v>94</v>
      </c>
      <c r="B95" s="24">
        <v>51690440</v>
      </c>
    </row>
    <row r="96" spans="1:2" x14ac:dyDescent="0.3">
      <c r="A96">
        <v>95</v>
      </c>
      <c r="B96" s="24">
        <v>90336096</v>
      </c>
    </row>
    <row r="97" spans="1:2" x14ac:dyDescent="0.3">
      <c r="A97">
        <v>96</v>
      </c>
      <c r="B97" s="24">
        <v>79638080</v>
      </c>
    </row>
    <row r="98" spans="1:2" x14ac:dyDescent="0.3">
      <c r="A98">
        <v>97</v>
      </c>
      <c r="B98" s="24">
        <v>50330960</v>
      </c>
    </row>
    <row r="99" spans="1:2" x14ac:dyDescent="0.3">
      <c r="A99">
        <v>98</v>
      </c>
      <c r="B99" s="24">
        <v>52486784</v>
      </c>
    </row>
    <row r="100" spans="1:2" x14ac:dyDescent="0.3">
      <c r="A100">
        <v>99</v>
      </c>
      <c r="B100" s="24">
        <v>66859996</v>
      </c>
    </row>
    <row r="101" spans="1:2" x14ac:dyDescent="0.3">
      <c r="A101">
        <v>100</v>
      </c>
      <c r="B101" s="24">
        <v>61071596</v>
      </c>
    </row>
    <row r="102" spans="1:2" x14ac:dyDescent="0.3">
      <c r="A102">
        <v>101</v>
      </c>
      <c r="B102" s="24">
        <v>57574804</v>
      </c>
    </row>
    <row r="103" spans="1:2" x14ac:dyDescent="0.3">
      <c r="A103">
        <v>102</v>
      </c>
      <c r="B103" s="24">
        <v>34999552</v>
      </c>
    </row>
    <row r="104" spans="1:2" x14ac:dyDescent="0.3">
      <c r="A104">
        <v>103</v>
      </c>
      <c r="B104" s="24">
        <v>85002408</v>
      </c>
    </row>
    <row r="105" spans="1:2" x14ac:dyDescent="0.3">
      <c r="A105">
        <v>104</v>
      </c>
      <c r="B105" s="24">
        <v>102525120</v>
      </c>
    </row>
    <row r="106" spans="1:2" x14ac:dyDescent="0.3">
      <c r="A106">
        <v>105</v>
      </c>
      <c r="B106" s="24">
        <v>45287056</v>
      </c>
    </row>
    <row r="107" spans="1:2" x14ac:dyDescent="0.3">
      <c r="A107">
        <v>106</v>
      </c>
      <c r="B107" s="24">
        <v>30431638</v>
      </c>
    </row>
    <row r="108" spans="1:2" x14ac:dyDescent="0.3">
      <c r="A108">
        <v>107</v>
      </c>
      <c r="B108" s="24">
        <v>51191472</v>
      </c>
    </row>
    <row r="109" spans="1:2" x14ac:dyDescent="0.3">
      <c r="A109">
        <v>108</v>
      </c>
      <c r="B109" s="24">
        <v>32790186</v>
      </c>
    </row>
    <row r="110" spans="1:2" x14ac:dyDescent="0.3">
      <c r="A110">
        <v>109</v>
      </c>
      <c r="B110" s="24">
        <v>50005288</v>
      </c>
    </row>
    <row r="111" spans="1:2" x14ac:dyDescent="0.3">
      <c r="A111">
        <v>110</v>
      </c>
      <c r="B111" s="24">
        <v>60008360</v>
      </c>
    </row>
    <row r="112" spans="1:2" x14ac:dyDescent="0.3">
      <c r="A112">
        <v>111</v>
      </c>
      <c r="B112" s="24">
        <v>43234908</v>
      </c>
    </row>
    <row r="113" spans="1:2" x14ac:dyDescent="0.3">
      <c r="A113">
        <v>112</v>
      </c>
      <c r="B113" s="24">
        <v>41641760</v>
      </c>
    </row>
    <row r="114" spans="1:2" x14ac:dyDescent="0.3">
      <c r="A114">
        <v>113</v>
      </c>
      <c r="B114" s="24">
        <v>69342472</v>
      </c>
    </row>
    <row r="115" spans="1:2" x14ac:dyDescent="0.3">
      <c r="A115">
        <v>114</v>
      </c>
      <c r="B115" s="24">
        <v>81865800</v>
      </c>
    </row>
    <row r="116" spans="1:2" x14ac:dyDescent="0.3">
      <c r="A116">
        <v>115</v>
      </c>
      <c r="B116" s="24">
        <v>80056248</v>
      </c>
    </row>
    <row r="117" spans="1:2" x14ac:dyDescent="0.3">
      <c r="A117">
        <v>116</v>
      </c>
      <c r="B117" s="24">
        <v>82851152</v>
      </c>
    </row>
    <row r="118" spans="1:2" x14ac:dyDescent="0.3">
      <c r="A118">
        <v>117</v>
      </c>
      <c r="B118" s="24">
        <v>106139904</v>
      </c>
    </row>
    <row r="119" spans="1:2" x14ac:dyDescent="0.3">
      <c r="A119">
        <v>118</v>
      </c>
      <c r="B119" s="24">
        <v>90415864</v>
      </c>
    </row>
    <row r="120" spans="1:2" x14ac:dyDescent="0.3">
      <c r="A120">
        <v>119</v>
      </c>
      <c r="B120" s="24">
        <v>56699468</v>
      </c>
    </row>
    <row r="121" spans="1:2" x14ac:dyDescent="0.3">
      <c r="A121">
        <v>120</v>
      </c>
      <c r="B121" s="24">
        <v>42477760</v>
      </c>
    </row>
    <row r="122" spans="1:2" x14ac:dyDescent="0.3">
      <c r="A122">
        <v>121</v>
      </c>
      <c r="B122" s="24">
        <v>43695304</v>
      </c>
    </row>
    <row r="123" spans="1:2" x14ac:dyDescent="0.3">
      <c r="A123">
        <v>122</v>
      </c>
      <c r="B123" s="24">
        <v>98631912</v>
      </c>
    </row>
    <row r="124" spans="1:2" x14ac:dyDescent="0.3">
      <c r="A124">
        <v>123</v>
      </c>
      <c r="B124" s="24">
        <v>53737340</v>
      </c>
    </row>
    <row r="125" spans="1:2" x14ac:dyDescent="0.3">
      <c r="A125">
        <v>124</v>
      </c>
      <c r="B125" s="24">
        <v>67592128</v>
      </c>
    </row>
    <row r="126" spans="1:2" x14ac:dyDescent="0.3">
      <c r="A126">
        <v>125</v>
      </c>
      <c r="B126" s="24">
        <v>62211048</v>
      </c>
    </row>
    <row r="127" spans="1:2" x14ac:dyDescent="0.3">
      <c r="A127">
        <v>126</v>
      </c>
      <c r="B127" s="24">
        <v>178209792</v>
      </c>
    </row>
    <row r="128" spans="1:2" x14ac:dyDescent="0.3">
      <c r="A128">
        <v>127</v>
      </c>
      <c r="B128" s="24">
        <v>162316704</v>
      </c>
    </row>
    <row r="129" spans="1:2" x14ac:dyDescent="0.3">
      <c r="A129">
        <v>128</v>
      </c>
      <c r="B129" s="24">
        <v>58158124</v>
      </c>
    </row>
    <row r="130" spans="1:2" x14ac:dyDescent="0.3">
      <c r="A130">
        <v>129</v>
      </c>
      <c r="B130" s="24">
        <v>168099056</v>
      </c>
    </row>
    <row r="131" spans="1:2" x14ac:dyDescent="0.3">
      <c r="A131">
        <v>130</v>
      </c>
      <c r="B131" s="24">
        <v>65524044</v>
      </c>
    </row>
    <row r="132" spans="1:2" x14ac:dyDescent="0.3">
      <c r="A132">
        <v>131</v>
      </c>
      <c r="B132" s="24">
        <v>78130064</v>
      </c>
    </row>
    <row r="133" spans="1:2" x14ac:dyDescent="0.3">
      <c r="A133">
        <v>132</v>
      </c>
      <c r="B133" s="24">
        <v>154735024</v>
      </c>
    </row>
    <row r="134" spans="1:2" x14ac:dyDescent="0.3">
      <c r="A134">
        <v>133</v>
      </c>
      <c r="B134" s="24">
        <v>204624048</v>
      </c>
    </row>
    <row r="135" spans="1:2" x14ac:dyDescent="0.3">
      <c r="A135">
        <v>134</v>
      </c>
      <c r="B135" s="24">
        <v>159331920</v>
      </c>
    </row>
    <row r="136" spans="1:2" x14ac:dyDescent="0.3">
      <c r="A136">
        <v>135</v>
      </c>
      <c r="B136" s="24">
        <v>46291528</v>
      </c>
    </row>
    <row r="137" spans="1:2" x14ac:dyDescent="0.3">
      <c r="A137">
        <v>136</v>
      </c>
      <c r="B137" s="24">
        <v>72438488</v>
      </c>
    </row>
    <row r="138" spans="1:2" x14ac:dyDescent="0.3">
      <c r="A138">
        <v>137</v>
      </c>
      <c r="B138" s="24">
        <v>70883768</v>
      </c>
    </row>
    <row r="139" spans="1:2" x14ac:dyDescent="0.3">
      <c r="A139">
        <v>138</v>
      </c>
      <c r="B139" s="24">
        <v>58532348</v>
      </c>
    </row>
    <row r="140" spans="1:2" x14ac:dyDescent="0.3">
      <c r="A140">
        <v>139</v>
      </c>
      <c r="B140" s="24">
        <v>46174496</v>
      </c>
    </row>
    <row r="141" spans="1:2" x14ac:dyDescent="0.3">
      <c r="A141">
        <v>140</v>
      </c>
      <c r="B141" s="24">
        <v>51964836</v>
      </c>
    </row>
    <row r="142" spans="1:2" x14ac:dyDescent="0.3">
      <c r="A142">
        <v>141</v>
      </c>
      <c r="B142" s="24">
        <v>44420968</v>
      </c>
    </row>
    <row r="143" spans="1:2" x14ac:dyDescent="0.3">
      <c r="A143">
        <v>142</v>
      </c>
      <c r="B143" s="24">
        <v>48520496</v>
      </c>
    </row>
    <row r="144" spans="1:2" x14ac:dyDescent="0.3">
      <c r="A144">
        <v>143</v>
      </c>
      <c r="B144" s="24">
        <v>87410808</v>
      </c>
    </row>
    <row r="145" spans="1:2" x14ac:dyDescent="0.3">
      <c r="A145">
        <v>144</v>
      </c>
      <c r="B145" s="24">
        <v>49667600</v>
      </c>
    </row>
    <row r="146" spans="1:2" x14ac:dyDescent="0.3">
      <c r="A146">
        <v>145</v>
      </c>
      <c r="B146" s="24">
        <v>67758288</v>
      </c>
    </row>
    <row r="147" spans="1:2" x14ac:dyDescent="0.3">
      <c r="A147">
        <v>146</v>
      </c>
      <c r="B147" s="24">
        <v>54006264</v>
      </c>
    </row>
    <row r="148" spans="1:2" x14ac:dyDescent="0.3">
      <c r="A148">
        <v>147</v>
      </c>
      <c r="B148" s="24">
        <v>69988904</v>
      </c>
    </row>
    <row r="149" spans="1:2" x14ac:dyDescent="0.3">
      <c r="A149">
        <v>148</v>
      </c>
      <c r="B149" s="24">
        <v>36231856</v>
      </c>
    </row>
    <row r="150" spans="1:2" x14ac:dyDescent="0.3">
      <c r="A150">
        <v>149</v>
      </c>
      <c r="B150" s="24">
        <v>35408020</v>
      </c>
    </row>
    <row r="151" spans="1:2" x14ac:dyDescent="0.3">
      <c r="A151">
        <v>150</v>
      </c>
      <c r="B151" s="24">
        <v>72755496</v>
      </c>
    </row>
    <row r="152" spans="1:2" x14ac:dyDescent="0.3">
      <c r="A152">
        <v>151</v>
      </c>
      <c r="B152" s="24">
        <v>50689924</v>
      </c>
    </row>
    <row r="153" spans="1:2" x14ac:dyDescent="0.3">
      <c r="A153">
        <v>152</v>
      </c>
      <c r="B153" s="24">
        <v>46448368</v>
      </c>
    </row>
    <row r="154" spans="1:2" x14ac:dyDescent="0.3">
      <c r="A154">
        <v>153</v>
      </c>
      <c r="B154" s="24">
        <v>33104178</v>
      </c>
    </row>
    <row r="155" spans="1:2" x14ac:dyDescent="0.3">
      <c r="A155">
        <v>154</v>
      </c>
      <c r="B155" s="24">
        <v>40795500</v>
      </c>
    </row>
    <row r="156" spans="1:2" x14ac:dyDescent="0.3">
      <c r="A156">
        <v>155</v>
      </c>
      <c r="B156" s="24">
        <v>59057524</v>
      </c>
    </row>
    <row r="157" spans="1:2" x14ac:dyDescent="0.3">
      <c r="A157">
        <v>156</v>
      </c>
      <c r="B157" s="24">
        <v>26961288</v>
      </c>
    </row>
    <row r="158" spans="1:2" x14ac:dyDescent="0.3">
      <c r="A158">
        <v>157</v>
      </c>
      <c r="B158" s="24">
        <v>30406670</v>
      </c>
    </row>
    <row r="159" spans="1:2" x14ac:dyDescent="0.3">
      <c r="A159">
        <v>158</v>
      </c>
      <c r="B159" s="24">
        <v>83096808</v>
      </c>
    </row>
    <row r="160" spans="1:2" x14ac:dyDescent="0.3">
      <c r="A160">
        <v>159</v>
      </c>
      <c r="B160" s="24">
        <v>89906432</v>
      </c>
    </row>
    <row r="161" spans="1:2" x14ac:dyDescent="0.3">
      <c r="A161">
        <v>160</v>
      </c>
      <c r="B161" s="24">
        <v>47464404</v>
      </c>
    </row>
    <row r="162" spans="1:2" x14ac:dyDescent="0.3">
      <c r="A162">
        <v>161</v>
      </c>
      <c r="B162" s="24">
        <v>89210416</v>
      </c>
    </row>
    <row r="163" spans="1:2" x14ac:dyDescent="0.3">
      <c r="A163">
        <v>162</v>
      </c>
      <c r="B163" s="24">
        <v>60914852</v>
      </c>
    </row>
    <row r="164" spans="1:2" x14ac:dyDescent="0.3">
      <c r="A164">
        <v>163</v>
      </c>
      <c r="B164" s="24">
        <v>107059448</v>
      </c>
    </row>
    <row r="165" spans="1:2" x14ac:dyDescent="0.3">
      <c r="A165">
        <v>164</v>
      </c>
      <c r="B165" s="24">
        <v>84745352</v>
      </c>
    </row>
    <row r="166" spans="1:2" x14ac:dyDescent="0.3">
      <c r="A166">
        <v>165</v>
      </c>
      <c r="B166" s="24">
        <v>29001882</v>
      </c>
    </row>
    <row r="167" spans="1:2" x14ac:dyDescent="0.3">
      <c r="A167">
        <v>166</v>
      </c>
      <c r="B167" s="24">
        <v>22729498</v>
      </c>
    </row>
    <row r="168" spans="1:2" x14ac:dyDescent="0.3">
      <c r="A168">
        <v>167</v>
      </c>
      <c r="B168" s="24">
        <v>55642120</v>
      </c>
    </row>
    <row r="169" spans="1:2" x14ac:dyDescent="0.3">
      <c r="A169">
        <v>168</v>
      </c>
      <c r="B169" s="24">
        <v>31325754</v>
      </c>
    </row>
    <row r="170" spans="1:2" x14ac:dyDescent="0.3">
      <c r="A170">
        <v>169</v>
      </c>
      <c r="B170" s="24">
        <v>44037444</v>
      </c>
    </row>
    <row r="171" spans="1:2" x14ac:dyDescent="0.3">
      <c r="A171">
        <v>170</v>
      </c>
      <c r="B171" s="24">
        <v>914121344</v>
      </c>
    </row>
    <row r="172" spans="1:2" x14ac:dyDescent="0.3">
      <c r="A172">
        <v>171</v>
      </c>
      <c r="B172" s="24">
        <v>42441212</v>
      </c>
    </row>
    <row r="173" spans="1:2" x14ac:dyDescent="0.3">
      <c r="A173">
        <v>172</v>
      </c>
      <c r="B173" s="24">
        <v>914121344</v>
      </c>
    </row>
    <row r="174" spans="1:2" x14ac:dyDescent="0.3">
      <c r="A174">
        <v>173</v>
      </c>
      <c r="B174" s="24">
        <v>914121344</v>
      </c>
    </row>
    <row r="175" spans="1:2" x14ac:dyDescent="0.3">
      <c r="A175">
        <v>174</v>
      </c>
      <c r="B175" s="24">
        <v>914121344</v>
      </c>
    </row>
    <row r="176" spans="1:2" x14ac:dyDescent="0.3">
      <c r="A176">
        <v>175</v>
      </c>
      <c r="B176" s="24">
        <v>914121344</v>
      </c>
    </row>
    <row r="177" spans="1:2" x14ac:dyDescent="0.3">
      <c r="A177">
        <v>176</v>
      </c>
      <c r="B177" s="24">
        <v>69519400</v>
      </c>
    </row>
    <row r="178" spans="1:2" x14ac:dyDescent="0.3">
      <c r="A178">
        <v>177</v>
      </c>
      <c r="B178" s="24">
        <v>914121344</v>
      </c>
    </row>
    <row r="179" spans="1:2" x14ac:dyDescent="0.3">
      <c r="A179">
        <v>178</v>
      </c>
      <c r="B179" s="24">
        <v>63211196</v>
      </c>
    </row>
    <row r="180" spans="1:2" x14ac:dyDescent="0.3">
      <c r="A180">
        <v>179</v>
      </c>
      <c r="B180" s="24">
        <v>914121344</v>
      </c>
    </row>
    <row r="181" spans="1:2" x14ac:dyDescent="0.3">
      <c r="A181">
        <v>180</v>
      </c>
      <c r="B181" s="24">
        <v>914121344</v>
      </c>
    </row>
    <row r="182" spans="1:2" x14ac:dyDescent="0.3">
      <c r="A182">
        <v>181</v>
      </c>
      <c r="B182" s="24">
        <v>914121344</v>
      </c>
    </row>
    <row r="183" spans="1:2" x14ac:dyDescent="0.3">
      <c r="A183">
        <v>182</v>
      </c>
      <c r="B183" s="24">
        <v>914121344</v>
      </c>
    </row>
    <row r="184" spans="1:2" x14ac:dyDescent="0.3">
      <c r="A184">
        <v>183</v>
      </c>
      <c r="B184" s="24">
        <v>55835308</v>
      </c>
    </row>
    <row r="185" spans="1:2" x14ac:dyDescent="0.3">
      <c r="A185">
        <v>184</v>
      </c>
      <c r="B185" s="24">
        <v>914121344</v>
      </c>
    </row>
    <row r="186" spans="1:2" x14ac:dyDescent="0.3">
      <c r="A186">
        <v>185</v>
      </c>
      <c r="B186" s="24">
        <v>960099712</v>
      </c>
    </row>
    <row r="187" spans="1:2" x14ac:dyDescent="0.3">
      <c r="A187">
        <v>186</v>
      </c>
      <c r="B187" s="24">
        <v>914121344</v>
      </c>
    </row>
    <row r="188" spans="1:2" x14ac:dyDescent="0.3">
      <c r="A188">
        <v>187</v>
      </c>
      <c r="B188" s="24">
        <v>45369276</v>
      </c>
    </row>
    <row r="189" spans="1:2" x14ac:dyDescent="0.3">
      <c r="A189">
        <v>188</v>
      </c>
      <c r="B189" s="24">
        <v>914121344</v>
      </c>
    </row>
    <row r="190" spans="1:2" x14ac:dyDescent="0.3">
      <c r="A190">
        <v>189</v>
      </c>
      <c r="B190" s="24">
        <v>64271100</v>
      </c>
    </row>
    <row r="191" spans="1:2" x14ac:dyDescent="0.3">
      <c r="A191">
        <v>190</v>
      </c>
      <c r="B191" s="24">
        <v>914121344</v>
      </c>
    </row>
    <row r="192" spans="1:2" x14ac:dyDescent="0.3">
      <c r="A192">
        <v>191</v>
      </c>
      <c r="B192" s="24">
        <v>950607232</v>
      </c>
    </row>
    <row r="193" spans="1:2" x14ac:dyDescent="0.3">
      <c r="A193">
        <v>192</v>
      </c>
      <c r="B193" s="24">
        <v>914121344</v>
      </c>
    </row>
    <row r="194" spans="1:2" x14ac:dyDescent="0.3">
      <c r="A194">
        <v>193</v>
      </c>
      <c r="B194" s="24">
        <v>73764880</v>
      </c>
    </row>
    <row r="195" spans="1:2" x14ac:dyDescent="0.3">
      <c r="A195">
        <v>194</v>
      </c>
      <c r="B195" s="24">
        <v>914121344</v>
      </c>
    </row>
    <row r="196" spans="1:2" x14ac:dyDescent="0.3">
      <c r="A196">
        <v>195</v>
      </c>
      <c r="B196" s="24">
        <v>914121344</v>
      </c>
    </row>
    <row r="197" spans="1:2" x14ac:dyDescent="0.3">
      <c r="A197">
        <v>196</v>
      </c>
      <c r="B197" s="24">
        <v>36439220</v>
      </c>
    </row>
    <row r="198" spans="1:2" x14ac:dyDescent="0.3">
      <c r="A198">
        <v>197</v>
      </c>
      <c r="B198" s="24">
        <v>914121344</v>
      </c>
    </row>
    <row r="199" spans="1:2" x14ac:dyDescent="0.3">
      <c r="A199">
        <v>198</v>
      </c>
      <c r="B199" s="24">
        <v>914121344</v>
      </c>
    </row>
    <row r="200" spans="1:2" x14ac:dyDescent="0.3">
      <c r="A200">
        <v>199</v>
      </c>
      <c r="B200" s="24">
        <v>56292120</v>
      </c>
    </row>
    <row r="201" spans="1:2" x14ac:dyDescent="0.3">
      <c r="A201">
        <v>200</v>
      </c>
      <c r="B201" s="24">
        <v>914121344</v>
      </c>
    </row>
    <row r="202" spans="1:2" x14ac:dyDescent="0.3">
      <c r="A202">
        <v>201</v>
      </c>
      <c r="B202" s="24">
        <v>914121344</v>
      </c>
    </row>
    <row r="203" spans="1:2" x14ac:dyDescent="0.3">
      <c r="A203">
        <v>202</v>
      </c>
      <c r="B203" s="24">
        <v>914121344</v>
      </c>
    </row>
    <row r="204" spans="1:2" x14ac:dyDescent="0.3">
      <c r="A204">
        <v>203</v>
      </c>
      <c r="B204" s="24">
        <v>914121344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62CE1-E7AA-4D69-AEC1-CF3EC7EDCAA5}">
  <dimension ref="A1:S204"/>
  <sheetViews>
    <sheetView topLeftCell="F189" workbookViewId="0">
      <selection activeCell="R2" sqref="R2:S204"/>
    </sheetView>
  </sheetViews>
  <sheetFormatPr defaultColWidth="8.88671875" defaultRowHeight="13.8" x14ac:dyDescent="0.25"/>
  <cols>
    <col min="1" max="1" width="26.33203125" style="2" bestFit="1" customWidth="1"/>
    <col min="2" max="2" width="13" style="2" bestFit="1" customWidth="1"/>
    <col min="3" max="3" width="16.6640625" style="2" bestFit="1" customWidth="1"/>
    <col min="4" max="4" width="6.33203125" style="2" bestFit="1" customWidth="1"/>
    <col min="5" max="5" width="31.88671875" style="2" bestFit="1" customWidth="1"/>
    <col min="6" max="11" width="8.88671875" style="2"/>
    <col min="12" max="12" width="31.88671875" style="2" bestFit="1" customWidth="1"/>
    <col min="13" max="13" width="26.33203125" style="2" bestFit="1" customWidth="1"/>
    <col min="14" max="14" width="13" style="2" bestFit="1" customWidth="1"/>
    <col min="15" max="15" width="16.6640625" style="2" bestFit="1" customWidth="1"/>
    <col min="16" max="16" width="6.33203125" style="2" bestFit="1" customWidth="1"/>
    <col min="17" max="16384" width="8.88671875" style="2"/>
  </cols>
  <sheetData>
    <row r="1" spans="1:19" x14ac:dyDescent="0.25">
      <c r="A1" s="2" t="s">
        <v>661</v>
      </c>
      <c r="B1" s="2" t="s">
        <v>662</v>
      </c>
      <c r="C1" s="2" t="s">
        <v>663</v>
      </c>
      <c r="D1" s="2" t="s">
        <v>988</v>
      </c>
      <c r="E1" s="2" t="s">
        <v>665</v>
      </c>
      <c r="L1" s="2" t="s">
        <v>665</v>
      </c>
      <c r="M1" s="2" t="s">
        <v>661</v>
      </c>
      <c r="N1" s="2" t="s">
        <v>662</v>
      </c>
      <c r="O1" s="2" t="s">
        <v>663</v>
      </c>
      <c r="P1" s="2" t="s">
        <v>988</v>
      </c>
    </row>
    <row r="2" spans="1:19" x14ac:dyDescent="0.25">
      <c r="A2" s="2" t="s">
        <v>989</v>
      </c>
      <c r="B2" s="2" t="s">
        <v>990</v>
      </c>
      <c r="C2" s="2" t="s">
        <v>991</v>
      </c>
      <c r="D2" s="2">
        <v>19</v>
      </c>
      <c r="E2" s="2" t="s">
        <v>992</v>
      </c>
      <c r="L2" s="2" t="s">
        <v>992</v>
      </c>
      <c r="M2" s="2" t="s">
        <v>989</v>
      </c>
      <c r="N2" s="2" t="s">
        <v>990</v>
      </c>
      <c r="O2" s="2" t="s">
        <v>991</v>
      </c>
      <c r="P2" s="2">
        <v>19</v>
      </c>
      <c r="R2" s="2">
        <f>D2</f>
        <v>19</v>
      </c>
      <c r="S2" s="2" t="str">
        <f>M2</f>
        <v>Aerion Abney</v>
      </c>
    </row>
    <row r="3" spans="1:19" x14ac:dyDescent="0.25">
      <c r="A3" s="2" t="s">
        <v>993</v>
      </c>
      <c r="B3" s="2" t="s">
        <v>994</v>
      </c>
      <c r="C3" s="2" t="s">
        <v>995</v>
      </c>
      <c r="D3" s="2">
        <v>92</v>
      </c>
      <c r="E3" s="2" t="s">
        <v>996</v>
      </c>
      <c r="L3" s="2" t="s">
        <v>996</v>
      </c>
      <c r="M3" s="2" t="s">
        <v>993</v>
      </c>
      <c r="N3" s="2" t="s">
        <v>994</v>
      </c>
      <c r="O3" s="2" t="s">
        <v>995</v>
      </c>
      <c r="P3" s="2">
        <v>92</v>
      </c>
      <c r="R3" s="2">
        <f t="shared" ref="R3:R66" si="0">D3</f>
        <v>92</v>
      </c>
      <c r="S3" s="2" t="str">
        <f t="shared" ref="S3:S66" si="1">M3</f>
        <v>Marc Anderson</v>
      </c>
    </row>
    <row r="4" spans="1:19" x14ac:dyDescent="0.25">
      <c r="A4" s="2" t="s">
        <v>997</v>
      </c>
      <c r="B4" s="2" t="s">
        <v>998</v>
      </c>
      <c r="C4" s="2" t="s">
        <v>999</v>
      </c>
      <c r="D4" s="2">
        <v>75</v>
      </c>
      <c r="E4" s="2" t="s">
        <v>1000</v>
      </c>
      <c r="L4" s="2" t="s">
        <v>1000</v>
      </c>
      <c r="M4" s="2" t="s">
        <v>997</v>
      </c>
      <c r="N4" s="2" t="s">
        <v>998</v>
      </c>
      <c r="O4" s="2" t="s">
        <v>999</v>
      </c>
      <c r="P4" s="2">
        <v>75</v>
      </c>
      <c r="R4" s="2">
        <f t="shared" si="0"/>
        <v>75</v>
      </c>
      <c r="S4" s="2" t="str">
        <f t="shared" si="1"/>
        <v>Mike Armanini</v>
      </c>
    </row>
    <row r="5" spans="1:19" x14ac:dyDescent="0.25">
      <c r="A5" s="2" t="s">
        <v>1001</v>
      </c>
      <c r="B5" s="2" t="s">
        <v>1002</v>
      </c>
      <c r="C5" s="2" t="s">
        <v>1003</v>
      </c>
      <c r="D5" s="2">
        <v>4</v>
      </c>
      <c r="E5" s="2" t="s">
        <v>1004</v>
      </c>
      <c r="L5" s="2" t="s">
        <v>1004</v>
      </c>
      <c r="M5" s="2" t="s">
        <v>1001</v>
      </c>
      <c r="N5" s="2" t="s">
        <v>1002</v>
      </c>
      <c r="O5" s="2" t="s">
        <v>1003</v>
      </c>
      <c r="P5" s="2">
        <v>4</v>
      </c>
      <c r="R5" s="2">
        <f t="shared" si="0"/>
        <v>4</v>
      </c>
      <c r="S5" s="2" t="str">
        <f t="shared" si="1"/>
        <v>Jacob Banta</v>
      </c>
    </row>
    <row r="6" spans="1:19" x14ac:dyDescent="0.25">
      <c r="A6" s="2" t="s">
        <v>1005</v>
      </c>
      <c r="B6" s="2" t="s">
        <v>761</v>
      </c>
      <c r="C6" s="2" t="s">
        <v>1006</v>
      </c>
      <c r="D6" s="2">
        <v>80</v>
      </c>
      <c r="E6" s="2" t="s">
        <v>1007</v>
      </c>
      <c r="L6" s="2" t="s">
        <v>1007</v>
      </c>
      <c r="M6" s="2" t="s">
        <v>1005</v>
      </c>
      <c r="N6" s="2" t="s">
        <v>761</v>
      </c>
      <c r="O6" s="2" t="s">
        <v>1006</v>
      </c>
      <c r="P6" s="2">
        <v>80</v>
      </c>
      <c r="R6" s="2">
        <f t="shared" si="0"/>
        <v>80</v>
      </c>
      <c r="S6" s="2" t="str">
        <f t="shared" si="1"/>
        <v>Scott Barger</v>
      </c>
    </row>
    <row r="7" spans="1:19" x14ac:dyDescent="0.25">
      <c r="A7" s="2" t="s">
        <v>1008</v>
      </c>
      <c r="B7" s="2" t="s">
        <v>1009</v>
      </c>
      <c r="C7" s="2" t="s">
        <v>1010</v>
      </c>
      <c r="D7" s="2">
        <v>124</v>
      </c>
      <c r="E7" s="2" t="s">
        <v>1011</v>
      </c>
      <c r="L7" s="2" t="s">
        <v>1011</v>
      </c>
      <c r="M7" s="2" t="s">
        <v>1008</v>
      </c>
      <c r="N7" s="2" t="s">
        <v>1009</v>
      </c>
      <c r="O7" s="2" t="s">
        <v>1010</v>
      </c>
      <c r="P7" s="2">
        <v>124</v>
      </c>
      <c r="R7" s="2">
        <f t="shared" si="0"/>
        <v>124</v>
      </c>
      <c r="S7" s="2" t="str">
        <f t="shared" si="1"/>
        <v>James Barton</v>
      </c>
    </row>
    <row r="8" spans="1:19" x14ac:dyDescent="0.25">
      <c r="A8" s="2" t="s">
        <v>1012</v>
      </c>
      <c r="B8" s="2" t="s">
        <v>1013</v>
      </c>
      <c r="C8" s="2" t="s">
        <v>1014</v>
      </c>
      <c r="D8" s="2">
        <v>63</v>
      </c>
      <c r="E8" s="2" t="s">
        <v>1015</v>
      </c>
      <c r="L8" s="2" t="s">
        <v>1015</v>
      </c>
      <c r="M8" s="2" t="s">
        <v>1012</v>
      </c>
      <c r="N8" s="2" t="s">
        <v>1013</v>
      </c>
      <c r="O8" s="2" t="s">
        <v>1014</v>
      </c>
      <c r="P8" s="2">
        <v>63</v>
      </c>
      <c r="R8" s="2">
        <f t="shared" si="0"/>
        <v>63</v>
      </c>
      <c r="S8" s="2" t="str">
        <f t="shared" si="1"/>
        <v>Josh Bashline</v>
      </c>
    </row>
    <row r="9" spans="1:19" x14ac:dyDescent="0.25">
      <c r="A9" s="2" t="s">
        <v>1016</v>
      </c>
      <c r="B9" s="2" t="s">
        <v>1017</v>
      </c>
      <c r="C9" s="2" t="s">
        <v>1018</v>
      </c>
      <c r="D9" s="2">
        <v>203</v>
      </c>
      <c r="E9" s="2" t="s">
        <v>1019</v>
      </c>
      <c r="L9" s="2" t="s">
        <v>1019</v>
      </c>
      <c r="M9" s="2" t="s">
        <v>1016</v>
      </c>
      <c r="N9" s="2" t="s">
        <v>1017</v>
      </c>
      <c r="O9" s="2" t="s">
        <v>1018</v>
      </c>
      <c r="P9" s="2">
        <v>203</v>
      </c>
      <c r="R9" s="2">
        <f t="shared" si="0"/>
        <v>203</v>
      </c>
      <c r="S9" s="2" t="str">
        <f t="shared" si="1"/>
        <v>Anthony Bellmon</v>
      </c>
    </row>
    <row r="10" spans="1:19" x14ac:dyDescent="0.25">
      <c r="A10" s="2" t="s">
        <v>1020</v>
      </c>
      <c r="B10" s="2" t="s">
        <v>1021</v>
      </c>
      <c r="C10" s="2" t="s">
        <v>1022</v>
      </c>
      <c r="D10" s="2">
        <v>36</v>
      </c>
      <c r="E10" s="2" t="s">
        <v>1023</v>
      </c>
      <c r="L10" s="2" t="s">
        <v>1023</v>
      </c>
      <c r="M10" s="2" t="s">
        <v>1020</v>
      </c>
      <c r="N10" s="2" t="s">
        <v>1021</v>
      </c>
      <c r="O10" s="2" t="s">
        <v>1022</v>
      </c>
      <c r="P10" s="2">
        <v>36</v>
      </c>
      <c r="R10" s="2">
        <f t="shared" si="0"/>
        <v>36</v>
      </c>
      <c r="S10" s="2" t="str">
        <f t="shared" si="1"/>
        <v>Jessica Benham</v>
      </c>
    </row>
    <row r="11" spans="1:19" x14ac:dyDescent="0.25">
      <c r="A11" s="2" t="s">
        <v>1024</v>
      </c>
      <c r="B11" s="2" t="s">
        <v>1025</v>
      </c>
      <c r="C11" s="2" t="s">
        <v>1026</v>
      </c>
      <c r="D11" s="2">
        <v>171</v>
      </c>
      <c r="E11" s="2" t="s">
        <v>1027</v>
      </c>
      <c r="L11" s="2" t="s">
        <v>1027</v>
      </c>
      <c r="M11" s="2" t="s">
        <v>1024</v>
      </c>
      <c r="N11" s="2" t="s">
        <v>1025</v>
      </c>
      <c r="O11" s="2" t="s">
        <v>1026</v>
      </c>
      <c r="P11" s="2">
        <v>171</v>
      </c>
      <c r="R11" s="2">
        <f t="shared" si="0"/>
        <v>171</v>
      </c>
      <c r="S11" s="2" t="str">
        <f t="shared" si="1"/>
        <v>Kerry A. Benninghoff</v>
      </c>
    </row>
    <row r="12" spans="1:19" x14ac:dyDescent="0.25">
      <c r="A12" s="2" t="s">
        <v>1028</v>
      </c>
      <c r="B12" s="2" t="s">
        <v>1029</v>
      </c>
      <c r="C12" s="2" t="s">
        <v>1030</v>
      </c>
      <c r="D12" s="2">
        <v>8</v>
      </c>
      <c r="E12" s="2" t="s">
        <v>1031</v>
      </c>
      <c r="L12" s="2" t="s">
        <v>1031</v>
      </c>
      <c r="M12" s="2" t="s">
        <v>1028</v>
      </c>
      <c r="N12" s="2" t="s">
        <v>1029</v>
      </c>
      <c r="O12" s="2" t="s">
        <v>1030</v>
      </c>
      <c r="P12" s="2">
        <v>8</v>
      </c>
      <c r="R12" s="2">
        <f t="shared" si="0"/>
        <v>8</v>
      </c>
      <c r="S12" s="2" t="str">
        <f t="shared" si="1"/>
        <v>Aaron Joseph Bernstine</v>
      </c>
    </row>
    <row r="13" spans="1:19" x14ac:dyDescent="0.25">
      <c r="A13" s="2" t="s">
        <v>1032</v>
      </c>
      <c r="B13" s="2" t="s">
        <v>1033</v>
      </c>
      <c r="C13" s="2" t="s">
        <v>1034</v>
      </c>
      <c r="D13" s="2">
        <v>3</v>
      </c>
      <c r="E13" s="2" t="s">
        <v>1035</v>
      </c>
      <c r="L13" s="2" t="s">
        <v>1035</v>
      </c>
      <c r="M13" s="2" t="s">
        <v>1032</v>
      </c>
      <c r="N13" s="2" t="s">
        <v>1033</v>
      </c>
      <c r="O13" s="2" t="s">
        <v>1034</v>
      </c>
      <c r="P13" s="2">
        <v>3</v>
      </c>
      <c r="R13" s="2">
        <f t="shared" si="0"/>
        <v>3</v>
      </c>
      <c r="S13" s="2" t="str">
        <f t="shared" si="1"/>
        <v>Ryan A. Bizzarro</v>
      </c>
    </row>
    <row r="14" spans="1:19" x14ac:dyDescent="0.25">
      <c r="A14" s="2" t="s">
        <v>1036</v>
      </c>
      <c r="B14" s="2" t="s">
        <v>771</v>
      </c>
      <c r="C14" s="2" t="s">
        <v>1037</v>
      </c>
      <c r="D14" s="2">
        <v>17</v>
      </c>
      <c r="E14" s="2" t="s">
        <v>1038</v>
      </c>
      <c r="L14" s="2" t="s">
        <v>1038</v>
      </c>
      <c r="M14" s="2" t="s">
        <v>1036</v>
      </c>
      <c r="N14" s="2" t="s">
        <v>771</v>
      </c>
      <c r="O14" s="2" t="s">
        <v>1037</v>
      </c>
      <c r="P14" s="2">
        <v>17</v>
      </c>
      <c r="R14" s="2">
        <f t="shared" si="0"/>
        <v>17</v>
      </c>
      <c r="S14" s="2" t="str">
        <f t="shared" si="1"/>
        <v>Tim Bonner</v>
      </c>
    </row>
    <row r="15" spans="1:19" x14ac:dyDescent="0.25">
      <c r="A15" s="2" t="s">
        <v>1039</v>
      </c>
      <c r="B15" s="2" t="s">
        <v>1040</v>
      </c>
      <c r="C15" s="2" t="s">
        <v>1041</v>
      </c>
      <c r="D15" s="2">
        <v>76</v>
      </c>
      <c r="E15" s="2" t="s">
        <v>1042</v>
      </c>
      <c r="L15" s="2" t="s">
        <v>1042</v>
      </c>
      <c r="M15" s="2" t="s">
        <v>1039</v>
      </c>
      <c r="N15" s="2" t="s">
        <v>1040</v>
      </c>
      <c r="O15" s="2" t="s">
        <v>1041</v>
      </c>
      <c r="P15" s="2">
        <v>76</v>
      </c>
      <c r="R15" s="2">
        <f t="shared" si="0"/>
        <v>76</v>
      </c>
      <c r="S15" s="2" t="str">
        <f t="shared" si="1"/>
        <v>Stephanie Borowicz</v>
      </c>
    </row>
    <row r="16" spans="1:19" x14ac:dyDescent="0.25">
      <c r="A16" s="2" t="s">
        <v>1043</v>
      </c>
      <c r="B16" s="2" t="s">
        <v>672</v>
      </c>
      <c r="C16" s="2" t="s">
        <v>1044</v>
      </c>
      <c r="D16" s="2">
        <v>168</v>
      </c>
      <c r="E16" s="2" t="s">
        <v>1045</v>
      </c>
      <c r="L16" s="2" t="s">
        <v>1045</v>
      </c>
      <c r="M16" s="2" t="s">
        <v>1043</v>
      </c>
      <c r="N16" s="2" t="s">
        <v>672</v>
      </c>
      <c r="O16" s="2" t="s">
        <v>1044</v>
      </c>
      <c r="P16" s="2">
        <v>168</v>
      </c>
      <c r="R16" s="2">
        <f t="shared" si="0"/>
        <v>168</v>
      </c>
      <c r="S16" s="2" t="str">
        <f t="shared" si="1"/>
        <v>Lisa Borowski</v>
      </c>
    </row>
    <row r="17" spans="1:19" x14ac:dyDescent="0.25">
      <c r="A17" s="2" t="s">
        <v>1046</v>
      </c>
      <c r="B17" s="2" t="s">
        <v>1047</v>
      </c>
      <c r="C17" s="2" t="s">
        <v>1048</v>
      </c>
      <c r="D17" s="2">
        <v>163</v>
      </c>
      <c r="E17" s="2" t="s">
        <v>1049</v>
      </c>
      <c r="L17" s="2" t="s">
        <v>1049</v>
      </c>
      <c r="M17" s="2" t="s">
        <v>1046</v>
      </c>
      <c r="N17" s="2" t="s">
        <v>1047</v>
      </c>
      <c r="O17" s="2" t="s">
        <v>1048</v>
      </c>
      <c r="P17" s="2">
        <v>163</v>
      </c>
      <c r="R17" s="2">
        <f t="shared" si="0"/>
        <v>163</v>
      </c>
      <c r="S17" s="2" t="str">
        <f t="shared" si="1"/>
        <v>Heather Boyd</v>
      </c>
    </row>
    <row r="18" spans="1:19" x14ac:dyDescent="0.25">
      <c r="A18" s="2" t="s">
        <v>1050</v>
      </c>
      <c r="B18" s="2" t="s">
        <v>1051</v>
      </c>
      <c r="C18" s="2" t="s">
        <v>1052</v>
      </c>
      <c r="D18" s="2">
        <v>70</v>
      </c>
      <c r="E18" s="2" t="s">
        <v>1053</v>
      </c>
      <c r="L18" s="2" t="s">
        <v>1053</v>
      </c>
      <c r="M18" s="2" t="s">
        <v>1050</v>
      </c>
      <c r="N18" s="2" t="s">
        <v>1051</v>
      </c>
      <c r="O18" s="2" t="s">
        <v>1052</v>
      </c>
      <c r="P18" s="2">
        <v>70</v>
      </c>
      <c r="R18" s="2">
        <f t="shared" si="0"/>
        <v>70</v>
      </c>
      <c r="S18" s="2" t="str">
        <f t="shared" si="1"/>
        <v>Matthew D. Bradford</v>
      </c>
    </row>
    <row r="19" spans="1:19" x14ac:dyDescent="0.25">
      <c r="A19" s="2" t="s">
        <v>1054</v>
      </c>
      <c r="B19" s="2" t="s">
        <v>771</v>
      </c>
      <c r="C19" s="2" t="s">
        <v>1055</v>
      </c>
      <c r="D19" s="2">
        <v>29</v>
      </c>
      <c r="E19" s="2" t="s">
        <v>1056</v>
      </c>
      <c r="L19" s="2" t="s">
        <v>1056</v>
      </c>
      <c r="M19" s="2" t="s">
        <v>1054</v>
      </c>
      <c r="N19" s="2" t="s">
        <v>771</v>
      </c>
      <c r="O19" s="2" t="s">
        <v>1055</v>
      </c>
      <c r="P19" s="2">
        <v>29</v>
      </c>
      <c r="R19" s="2">
        <f t="shared" si="0"/>
        <v>29</v>
      </c>
      <c r="S19" s="2" t="str">
        <f t="shared" si="1"/>
        <v>Timothy Brennan</v>
      </c>
    </row>
    <row r="20" spans="1:19" x14ac:dyDescent="0.25">
      <c r="A20" s="2" t="s">
        <v>1057</v>
      </c>
      <c r="B20" s="2" t="s">
        <v>1058</v>
      </c>
      <c r="C20" s="2" t="s">
        <v>1059</v>
      </c>
      <c r="D20" s="2">
        <v>149</v>
      </c>
      <c r="E20" s="2" t="s">
        <v>1060</v>
      </c>
      <c r="L20" s="2" t="s">
        <v>1060</v>
      </c>
      <c r="M20" s="2" t="s">
        <v>1057</v>
      </c>
      <c r="N20" s="2" t="s">
        <v>1058</v>
      </c>
      <c r="O20" s="2" t="s">
        <v>1059</v>
      </c>
      <c r="P20" s="2">
        <v>149</v>
      </c>
      <c r="R20" s="2">
        <f t="shared" si="0"/>
        <v>149</v>
      </c>
      <c r="S20" s="2" t="str">
        <f t="shared" si="1"/>
        <v>Tim Briggs</v>
      </c>
    </row>
    <row r="21" spans="1:19" x14ac:dyDescent="0.25">
      <c r="A21" s="2" t="s">
        <v>1061</v>
      </c>
      <c r="B21" s="2" t="s">
        <v>1062</v>
      </c>
      <c r="C21" s="2" t="s">
        <v>692</v>
      </c>
      <c r="D21" s="2">
        <v>9</v>
      </c>
      <c r="E21" s="2" t="s">
        <v>1063</v>
      </c>
      <c r="L21" s="2" t="s">
        <v>1063</v>
      </c>
      <c r="M21" s="2" t="s">
        <v>1061</v>
      </c>
      <c r="N21" s="2" t="s">
        <v>1062</v>
      </c>
      <c r="O21" s="2" t="s">
        <v>692</v>
      </c>
      <c r="P21" s="2">
        <v>9</v>
      </c>
      <c r="R21" s="2">
        <f t="shared" si="0"/>
        <v>9</v>
      </c>
      <c r="S21" s="2" t="str">
        <f t="shared" si="1"/>
        <v>Marla Brown</v>
      </c>
    </row>
    <row r="22" spans="1:19" x14ac:dyDescent="0.25">
      <c r="A22" s="2" t="s">
        <v>1064</v>
      </c>
      <c r="B22" s="2" t="s">
        <v>1065</v>
      </c>
      <c r="C22" s="2" t="s">
        <v>692</v>
      </c>
      <c r="D22" s="2">
        <v>10</v>
      </c>
      <c r="E22" s="2" t="s">
        <v>1066</v>
      </c>
      <c r="L22" s="2" t="s">
        <v>1066</v>
      </c>
      <c r="M22" s="2" t="s">
        <v>1064</v>
      </c>
      <c r="N22" s="2" t="s">
        <v>1065</v>
      </c>
      <c r="O22" s="2" t="s">
        <v>692</v>
      </c>
      <c r="P22" s="2">
        <v>10</v>
      </c>
      <c r="R22" s="2">
        <f t="shared" si="0"/>
        <v>10</v>
      </c>
      <c r="S22" s="2" t="str">
        <f t="shared" si="1"/>
        <v>Amen Brown</v>
      </c>
    </row>
    <row r="23" spans="1:19" x14ac:dyDescent="0.25">
      <c r="A23" s="2" t="s">
        <v>1067</v>
      </c>
      <c r="B23" s="2" t="s">
        <v>1068</v>
      </c>
      <c r="C23" s="2" t="s">
        <v>1069</v>
      </c>
      <c r="D23" s="2">
        <v>197</v>
      </c>
      <c r="E23" s="2" t="s">
        <v>1070</v>
      </c>
      <c r="L23" s="2" t="s">
        <v>1070</v>
      </c>
      <c r="M23" s="2" t="s">
        <v>1067</v>
      </c>
      <c r="N23" s="2" t="s">
        <v>1068</v>
      </c>
      <c r="O23" s="2" t="s">
        <v>1069</v>
      </c>
      <c r="P23" s="2">
        <v>197</v>
      </c>
      <c r="R23" s="2">
        <f t="shared" si="0"/>
        <v>197</v>
      </c>
      <c r="S23" s="2" t="str">
        <f t="shared" si="1"/>
        <v>Danilo Burgos</v>
      </c>
    </row>
    <row r="24" spans="1:19" x14ac:dyDescent="0.25">
      <c r="A24" s="2" t="s">
        <v>1071</v>
      </c>
      <c r="B24" s="2" t="s">
        <v>1072</v>
      </c>
      <c r="C24" s="2" t="s">
        <v>1073</v>
      </c>
      <c r="D24" s="2">
        <v>72</v>
      </c>
      <c r="E24" s="2" t="s">
        <v>1074</v>
      </c>
      <c r="L24" s="2" t="s">
        <v>1074</v>
      </c>
      <c r="M24" s="2" t="s">
        <v>1071</v>
      </c>
      <c r="N24" s="2" t="s">
        <v>1072</v>
      </c>
      <c r="O24" s="2" t="s">
        <v>1073</v>
      </c>
      <c r="P24" s="2">
        <v>72</v>
      </c>
      <c r="R24" s="2">
        <f t="shared" si="0"/>
        <v>72</v>
      </c>
      <c r="S24" s="2" t="str">
        <f t="shared" si="1"/>
        <v>Frank Burns</v>
      </c>
    </row>
    <row r="25" spans="1:19" x14ac:dyDescent="0.25">
      <c r="A25" s="2" t="s">
        <v>1075</v>
      </c>
      <c r="B25" s="2" t="s">
        <v>1076</v>
      </c>
      <c r="C25" s="2" t="s">
        <v>1077</v>
      </c>
      <c r="D25" s="2">
        <v>201</v>
      </c>
      <c r="E25" s="2" t="s">
        <v>1078</v>
      </c>
      <c r="L25" s="2" t="s">
        <v>1078</v>
      </c>
      <c r="M25" s="2" t="s">
        <v>1075</v>
      </c>
      <c r="N25" s="2" t="s">
        <v>1076</v>
      </c>
      <c r="O25" s="2" t="s">
        <v>1077</v>
      </c>
      <c r="P25" s="2">
        <v>201</v>
      </c>
      <c r="R25" s="2">
        <f t="shared" si="0"/>
        <v>201</v>
      </c>
      <c r="S25" s="2" t="str">
        <f t="shared" si="1"/>
        <v>Andre Carroll</v>
      </c>
    </row>
    <row r="26" spans="1:19" x14ac:dyDescent="0.25">
      <c r="A26" s="2" t="s">
        <v>1079</v>
      </c>
      <c r="B26" s="2" t="s">
        <v>1080</v>
      </c>
      <c r="C26" s="2" t="s">
        <v>1081</v>
      </c>
      <c r="D26" s="2">
        <v>67</v>
      </c>
      <c r="E26" s="2" t="s">
        <v>1082</v>
      </c>
      <c r="L26" s="2" t="s">
        <v>1082</v>
      </c>
      <c r="M26" s="2" t="s">
        <v>1079</v>
      </c>
      <c r="N26" s="2" t="s">
        <v>1080</v>
      </c>
      <c r="O26" s="2" t="s">
        <v>1081</v>
      </c>
      <c r="P26" s="2">
        <v>67</v>
      </c>
      <c r="R26" s="2">
        <f t="shared" si="0"/>
        <v>67</v>
      </c>
      <c r="S26" s="2" t="str">
        <f t="shared" si="1"/>
        <v>Martin T. Causer</v>
      </c>
    </row>
    <row r="27" spans="1:19" x14ac:dyDescent="0.25">
      <c r="A27" s="2" t="s">
        <v>1083</v>
      </c>
      <c r="B27" s="2" t="s">
        <v>1084</v>
      </c>
      <c r="C27" s="2" t="s">
        <v>1085</v>
      </c>
      <c r="D27" s="2">
        <v>129</v>
      </c>
      <c r="E27" s="2" t="s">
        <v>1086</v>
      </c>
      <c r="L27" s="2" t="s">
        <v>1086</v>
      </c>
      <c r="M27" s="2" t="s">
        <v>1083</v>
      </c>
      <c r="N27" s="2" t="s">
        <v>1084</v>
      </c>
      <c r="O27" s="2" t="s">
        <v>1085</v>
      </c>
      <c r="P27" s="2">
        <v>129</v>
      </c>
      <c r="R27" s="2">
        <f t="shared" si="0"/>
        <v>129</v>
      </c>
      <c r="S27" s="2" t="str">
        <f t="shared" si="1"/>
        <v>Johanny Cepeda-Freytiz</v>
      </c>
    </row>
    <row r="28" spans="1:19" x14ac:dyDescent="0.25">
      <c r="A28" s="2" t="s">
        <v>1087</v>
      </c>
      <c r="B28" s="2" t="s">
        <v>1088</v>
      </c>
      <c r="C28" s="2" t="s">
        <v>1089</v>
      </c>
      <c r="D28" s="2">
        <v>192</v>
      </c>
      <c r="E28" s="2" t="s">
        <v>1090</v>
      </c>
      <c r="L28" s="2" t="s">
        <v>1090</v>
      </c>
      <c r="M28" s="2" t="s">
        <v>1087</v>
      </c>
      <c r="N28" s="2" t="s">
        <v>1088</v>
      </c>
      <c r="O28" s="2" t="s">
        <v>1089</v>
      </c>
      <c r="P28" s="2">
        <v>192</v>
      </c>
      <c r="R28" s="2">
        <f t="shared" si="0"/>
        <v>192</v>
      </c>
      <c r="S28" s="2" t="str">
        <f t="shared" si="1"/>
        <v>Morgan Cephas</v>
      </c>
    </row>
    <row r="29" spans="1:19" x14ac:dyDescent="0.25">
      <c r="A29" s="2" t="s">
        <v>1091</v>
      </c>
      <c r="B29" s="2" t="s">
        <v>1092</v>
      </c>
      <c r="C29" s="2" t="s">
        <v>1093</v>
      </c>
      <c r="D29" s="2">
        <v>151</v>
      </c>
      <c r="E29" s="2" t="s">
        <v>1094</v>
      </c>
      <c r="L29" s="2" t="s">
        <v>1094</v>
      </c>
      <c r="M29" s="2" t="s">
        <v>1091</v>
      </c>
      <c r="N29" s="2" t="s">
        <v>1092</v>
      </c>
      <c r="O29" s="2" t="s">
        <v>1093</v>
      </c>
      <c r="P29" s="2">
        <v>151</v>
      </c>
      <c r="R29" s="2">
        <f t="shared" si="0"/>
        <v>151</v>
      </c>
      <c r="S29" s="2" t="str">
        <f t="shared" si="1"/>
        <v>Melissa Cerrato</v>
      </c>
    </row>
    <row r="30" spans="1:19" x14ac:dyDescent="0.25">
      <c r="A30" s="2" t="s">
        <v>1095</v>
      </c>
      <c r="B30" s="2" t="s">
        <v>829</v>
      </c>
      <c r="C30" s="2" t="s">
        <v>1096</v>
      </c>
      <c r="D30" s="2">
        <v>146</v>
      </c>
      <c r="E30" s="2" t="s">
        <v>1097</v>
      </c>
      <c r="L30" s="2" t="s">
        <v>1097</v>
      </c>
      <c r="M30" s="2" t="s">
        <v>1095</v>
      </c>
      <c r="N30" s="2" t="s">
        <v>829</v>
      </c>
      <c r="O30" s="2" t="s">
        <v>1096</v>
      </c>
      <c r="P30" s="2">
        <v>146</v>
      </c>
      <c r="R30" s="2">
        <f t="shared" si="0"/>
        <v>146</v>
      </c>
      <c r="S30" s="2" t="str">
        <f t="shared" si="1"/>
        <v>Joe Ciresi</v>
      </c>
    </row>
    <row r="31" spans="1:19" x14ac:dyDescent="0.25">
      <c r="A31" s="2" t="s">
        <v>1098</v>
      </c>
      <c r="B31" s="2" t="s">
        <v>1099</v>
      </c>
      <c r="C31" s="2" t="s">
        <v>1100</v>
      </c>
      <c r="D31" s="2">
        <v>77</v>
      </c>
      <c r="E31" s="2" t="s">
        <v>1101</v>
      </c>
      <c r="L31" s="2" t="s">
        <v>1101</v>
      </c>
      <c r="M31" s="2" t="s">
        <v>1098</v>
      </c>
      <c r="N31" s="2" t="s">
        <v>1099</v>
      </c>
      <c r="O31" s="2" t="s">
        <v>1100</v>
      </c>
      <c r="P31" s="2">
        <v>77</v>
      </c>
      <c r="R31" s="2">
        <f t="shared" si="0"/>
        <v>77</v>
      </c>
      <c r="S31" s="2" t="str">
        <f t="shared" si="1"/>
        <v>H. Scott Conklin</v>
      </c>
    </row>
    <row r="32" spans="1:19" x14ac:dyDescent="0.25">
      <c r="A32" s="2" t="s">
        <v>1102</v>
      </c>
      <c r="B32" s="2" t="s">
        <v>1103</v>
      </c>
      <c r="C32" s="2" t="s">
        <v>1104</v>
      </c>
      <c r="D32" s="2">
        <v>50</v>
      </c>
      <c r="E32" s="2" t="s">
        <v>1105</v>
      </c>
      <c r="L32" s="2" t="s">
        <v>1105</v>
      </c>
      <c r="M32" s="2" t="s">
        <v>1102</v>
      </c>
      <c r="N32" s="2" t="s">
        <v>1103</v>
      </c>
      <c r="O32" s="2" t="s">
        <v>1104</v>
      </c>
      <c r="P32" s="2">
        <v>50</v>
      </c>
      <c r="R32" s="2">
        <f t="shared" si="0"/>
        <v>50</v>
      </c>
      <c r="S32" s="2" t="str">
        <f t="shared" si="1"/>
        <v>Bud Cook</v>
      </c>
    </row>
    <row r="33" spans="1:19" x14ac:dyDescent="0.25">
      <c r="A33" s="2" t="s">
        <v>1106</v>
      </c>
      <c r="B33" s="2" t="s">
        <v>1107</v>
      </c>
      <c r="C33" s="2" t="s">
        <v>1108</v>
      </c>
      <c r="D33" s="2">
        <v>55</v>
      </c>
      <c r="E33" s="2" t="s">
        <v>1109</v>
      </c>
      <c r="L33" s="2" t="s">
        <v>1109</v>
      </c>
      <c r="M33" s="2" t="s">
        <v>1106</v>
      </c>
      <c r="N33" s="2" t="s">
        <v>1107</v>
      </c>
      <c r="O33" s="2" t="s">
        <v>1108</v>
      </c>
      <c r="P33" s="2">
        <v>55</v>
      </c>
      <c r="R33" s="2">
        <f t="shared" si="0"/>
        <v>55</v>
      </c>
      <c r="S33" s="2" t="str">
        <f t="shared" si="1"/>
        <v>Jill Cooper</v>
      </c>
    </row>
    <row r="34" spans="1:19" x14ac:dyDescent="0.25">
      <c r="A34" s="2" t="s">
        <v>1110</v>
      </c>
      <c r="B34" s="2" t="s">
        <v>1111</v>
      </c>
      <c r="C34" s="2" t="s">
        <v>1112</v>
      </c>
      <c r="D34" s="2">
        <v>164</v>
      </c>
      <c r="E34" s="2" t="s">
        <v>1113</v>
      </c>
      <c r="L34" s="2" t="s">
        <v>1113</v>
      </c>
      <c r="M34" s="2" t="s">
        <v>1110</v>
      </c>
      <c r="N34" s="2" t="s">
        <v>1111</v>
      </c>
      <c r="O34" s="2" t="s">
        <v>1112</v>
      </c>
      <c r="P34" s="2">
        <v>164</v>
      </c>
      <c r="R34" s="2">
        <f t="shared" si="0"/>
        <v>164</v>
      </c>
      <c r="S34" s="2" t="str">
        <f t="shared" si="1"/>
        <v>Gina Curry</v>
      </c>
    </row>
    <row r="35" spans="1:19" x14ac:dyDescent="0.25">
      <c r="A35" s="2" t="s">
        <v>1114</v>
      </c>
      <c r="B35" s="2" t="s">
        <v>1115</v>
      </c>
      <c r="C35" s="2" t="s">
        <v>1116</v>
      </c>
      <c r="D35" s="2">
        <v>100</v>
      </c>
      <c r="E35" s="2" t="s">
        <v>1117</v>
      </c>
      <c r="L35" s="2" t="s">
        <v>1117</v>
      </c>
      <c r="M35" s="2" t="s">
        <v>1114</v>
      </c>
      <c r="N35" s="2" t="s">
        <v>1115</v>
      </c>
      <c r="O35" s="2" t="s">
        <v>1116</v>
      </c>
      <c r="P35" s="2">
        <v>100</v>
      </c>
      <c r="R35" s="2">
        <f t="shared" si="0"/>
        <v>100</v>
      </c>
      <c r="S35" s="2" t="str">
        <f t="shared" si="1"/>
        <v>Bryan Cutler</v>
      </c>
    </row>
    <row r="36" spans="1:19" x14ac:dyDescent="0.25">
      <c r="A36" s="2" t="s">
        <v>1118</v>
      </c>
      <c r="B36" s="2" t="s">
        <v>829</v>
      </c>
      <c r="C36" s="2" t="s">
        <v>1119</v>
      </c>
      <c r="D36" s="2">
        <v>47</v>
      </c>
      <c r="E36" s="2" t="s">
        <v>1120</v>
      </c>
      <c r="L36" s="2" t="s">
        <v>1120</v>
      </c>
      <c r="M36" s="2" t="s">
        <v>1118</v>
      </c>
      <c r="N36" s="2" t="s">
        <v>829</v>
      </c>
      <c r="O36" s="2" t="s">
        <v>1119</v>
      </c>
      <c r="P36" s="2">
        <v>47</v>
      </c>
      <c r="R36" s="2">
        <f t="shared" si="0"/>
        <v>47</v>
      </c>
      <c r="S36" s="2" t="str">
        <f t="shared" si="1"/>
        <v>Joe D'Orsie</v>
      </c>
    </row>
    <row r="37" spans="1:19" x14ac:dyDescent="0.25">
      <c r="A37" s="2" t="s">
        <v>1121</v>
      </c>
      <c r="B37" s="2" t="s">
        <v>1122</v>
      </c>
      <c r="C37" s="2" t="s">
        <v>1123</v>
      </c>
      <c r="D37" s="2">
        <v>148</v>
      </c>
      <c r="E37" s="2" t="s">
        <v>1124</v>
      </c>
      <c r="L37" s="2" t="s">
        <v>1124</v>
      </c>
      <c r="M37" s="2" t="s">
        <v>1121</v>
      </c>
      <c r="N37" s="2" t="s">
        <v>1122</v>
      </c>
      <c r="O37" s="2" t="s">
        <v>1123</v>
      </c>
      <c r="P37" s="2">
        <v>148</v>
      </c>
      <c r="R37" s="2">
        <f t="shared" si="0"/>
        <v>148</v>
      </c>
      <c r="S37" s="2" t="str">
        <f t="shared" si="1"/>
        <v>Mary Jo Daley</v>
      </c>
    </row>
    <row r="38" spans="1:19" x14ac:dyDescent="0.25">
      <c r="A38" s="2" t="s">
        <v>1125</v>
      </c>
      <c r="B38" s="2" t="s">
        <v>1126</v>
      </c>
      <c r="C38" s="2" t="s">
        <v>1127</v>
      </c>
      <c r="D38" s="2">
        <v>58</v>
      </c>
      <c r="E38" s="2" t="s">
        <v>1128</v>
      </c>
      <c r="L38" s="2" t="s">
        <v>1128</v>
      </c>
      <c r="M38" s="2" t="s">
        <v>1125</v>
      </c>
      <c r="N38" s="2" t="s">
        <v>1126</v>
      </c>
      <c r="O38" s="2" t="s">
        <v>1127</v>
      </c>
      <c r="P38" s="2">
        <v>58</v>
      </c>
      <c r="R38" s="2">
        <f t="shared" si="0"/>
        <v>58</v>
      </c>
      <c r="S38" s="2" t="str">
        <f t="shared" si="1"/>
        <v>Eric Davanzo</v>
      </c>
    </row>
    <row r="39" spans="1:19" x14ac:dyDescent="0.25">
      <c r="A39" s="2" t="s">
        <v>1129</v>
      </c>
      <c r="B39" s="2" t="s">
        <v>1130</v>
      </c>
      <c r="C39" s="2" t="s">
        <v>1131</v>
      </c>
      <c r="D39" s="2">
        <v>103</v>
      </c>
      <c r="E39" s="2" t="s">
        <v>1132</v>
      </c>
      <c r="L39" s="2" t="s">
        <v>1132</v>
      </c>
      <c r="M39" s="2" t="s">
        <v>1129</v>
      </c>
      <c r="N39" s="2" t="s">
        <v>1130</v>
      </c>
      <c r="O39" s="2" t="s">
        <v>1131</v>
      </c>
      <c r="P39" s="2">
        <v>103</v>
      </c>
      <c r="R39" s="2">
        <f t="shared" si="0"/>
        <v>103</v>
      </c>
      <c r="S39" s="2" t="str">
        <f t="shared" si="1"/>
        <v>Nate Davidson</v>
      </c>
    </row>
    <row r="40" spans="1:19" x14ac:dyDescent="0.25">
      <c r="A40" s="2" t="s">
        <v>1133</v>
      </c>
      <c r="B40" s="2" t="s">
        <v>1134</v>
      </c>
      <c r="C40" s="2" t="s">
        <v>1135</v>
      </c>
      <c r="D40" s="2">
        <v>141</v>
      </c>
      <c r="E40" s="2" t="s">
        <v>1136</v>
      </c>
      <c r="L40" s="2" t="s">
        <v>1136</v>
      </c>
      <c r="M40" s="2" t="s">
        <v>1133</v>
      </c>
      <c r="N40" s="2" t="s">
        <v>1134</v>
      </c>
      <c r="O40" s="2" t="s">
        <v>1135</v>
      </c>
      <c r="P40" s="2">
        <v>141</v>
      </c>
      <c r="R40" s="2">
        <f t="shared" si="0"/>
        <v>141</v>
      </c>
      <c r="S40" s="2" t="str">
        <f t="shared" si="1"/>
        <v>Tina M. Davis</v>
      </c>
    </row>
    <row r="41" spans="1:19" x14ac:dyDescent="0.25">
      <c r="A41" s="2" t="s">
        <v>1137</v>
      </c>
      <c r="B41" s="2" t="s">
        <v>1138</v>
      </c>
      <c r="C41" s="2" t="s">
        <v>1139</v>
      </c>
      <c r="D41" s="2">
        <v>179</v>
      </c>
      <c r="E41" s="2" t="s">
        <v>1140</v>
      </c>
      <c r="L41" s="2" t="s">
        <v>1140</v>
      </c>
      <c r="M41" s="2" t="s">
        <v>1137</v>
      </c>
      <c r="N41" s="2" t="s">
        <v>1138</v>
      </c>
      <c r="O41" s="2" t="s">
        <v>1139</v>
      </c>
      <c r="P41" s="2">
        <v>179</v>
      </c>
      <c r="R41" s="2">
        <f t="shared" si="0"/>
        <v>179</v>
      </c>
      <c r="S41" s="2" t="str">
        <f t="shared" si="1"/>
        <v>Jason Dawkins</v>
      </c>
    </row>
    <row r="42" spans="1:19" x14ac:dyDescent="0.25">
      <c r="A42" s="2" t="s">
        <v>1141</v>
      </c>
      <c r="B42" s="2" t="s">
        <v>1142</v>
      </c>
      <c r="C42" s="2" t="s">
        <v>1143</v>
      </c>
      <c r="D42" s="2">
        <v>187</v>
      </c>
      <c r="E42" s="2" t="s">
        <v>1144</v>
      </c>
      <c r="L42" s="2" t="s">
        <v>1144</v>
      </c>
      <c r="M42" s="2" t="s">
        <v>1141</v>
      </c>
      <c r="N42" s="2" t="s">
        <v>1142</v>
      </c>
      <c r="O42" s="2" t="s">
        <v>1143</v>
      </c>
      <c r="P42" s="2">
        <v>187</v>
      </c>
      <c r="R42" s="2">
        <f t="shared" si="0"/>
        <v>187</v>
      </c>
      <c r="S42" s="2" t="str">
        <f t="shared" si="1"/>
        <v>Gary Day</v>
      </c>
    </row>
    <row r="43" spans="1:19" x14ac:dyDescent="0.25">
      <c r="A43" s="2" t="s">
        <v>1145</v>
      </c>
      <c r="B43" s="2" t="s">
        <v>1146</v>
      </c>
      <c r="C43" s="2" t="s">
        <v>1147</v>
      </c>
      <c r="D43" s="2">
        <v>27</v>
      </c>
      <c r="E43" s="2" t="s">
        <v>1148</v>
      </c>
      <c r="L43" s="2" t="s">
        <v>1148</v>
      </c>
      <c r="M43" s="2" t="s">
        <v>1145</v>
      </c>
      <c r="N43" s="2" t="s">
        <v>1146</v>
      </c>
      <c r="O43" s="2" t="s">
        <v>1147</v>
      </c>
      <c r="P43" s="2">
        <v>27</v>
      </c>
      <c r="R43" s="2">
        <f t="shared" si="0"/>
        <v>27</v>
      </c>
      <c r="S43" s="2" t="str">
        <f t="shared" si="1"/>
        <v>Daniel J. Deasy</v>
      </c>
    </row>
    <row r="44" spans="1:19" x14ac:dyDescent="0.25">
      <c r="A44" s="2" t="s">
        <v>1149</v>
      </c>
      <c r="B44" s="2" t="s">
        <v>667</v>
      </c>
      <c r="C44" s="2" t="s">
        <v>1150</v>
      </c>
      <c r="D44" s="2">
        <v>162</v>
      </c>
      <c r="E44" s="2" t="s">
        <v>1151</v>
      </c>
      <c r="L44" s="2" t="s">
        <v>1151</v>
      </c>
      <c r="M44" s="2" t="s">
        <v>1149</v>
      </c>
      <c r="N44" s="2" t="s">
        <v>667</v>
      </c>
      <c r="O44" s="2" t="s">
        <v>1150</v>
      </c>
      <c r="P44" s="2">
        <v>162</v>
      </c>
      <c r="R44" s="2">
        <f t="shared" si="0"/>
        <v>162</v>
      </c>
      <c r="S44" s="2" t="str">
        <f t="shared" si="1"/>
        <v>David Delloso</v>
      </c>
    </row>
    <row r="45" spans="1:19" x14ac:dyDescent="0.25">
      <c r="A45" s="2" t="s">
        <v>1152</v>
      </c>
      <c r="B45" s="2" t="s">
        <v>1153</v>
      </c>
      <c r="C45" s="2" t="s">
        <v>1154</v>
      </c>
      <c r="D45" s="2">
        <v>88</v>
      </c>
      <c r="E45" s="2" t="s">
        <v>1155</v>
      </c>
      <c r="L45" s="2" t="s">
        <v>1155</v>
      </c>
      <c r="M45" s="2" t="s">
        <v>1152</v>
      </c>
      <c r="N45" s="2" t="s">
        <v>1153</v>
      </c>
      <c r="O45" s="2" t="s">
        <v>1154</v>
      </c>
      <c r="P45" s="2">
        <v>88</v>
      </c>
      <c r="R45" s="2">
        <f t="shared" si="0"/>
        <v>88</v>
      </c>
      <c r="S45" s="2" t="str">
        <f t="shared" si="1"/>
        <v>Sheryl M. Delozier</v>
      </c>
    </row>
    <row r="46" spans="1:19" x14ac:dyDescent="0.25">
      <c r="A46" s="2" t="s">
        <v>1156</v>
      </c>
      <c r="B46" s="2" t="s">
        <v>1157</v>
      </c>
      <c r="C46" s="2" t="s">
        <v>1158</v>
      </c>
      <c r="D46" s="2">
        <v>102</v>
      </c>
      <c r="E46" s="2" t="s">
        <v>1159</v>
      </c>
      <c r="L46" s="2" t="s">
        <v>1159</v>
      </c>
      <c r="M46" s="2" t="s">
        <v>1156</v>
      </c>
      <c r="N46" s="2" t="s">
        <v>1157</v>
      </c>
      <c r="O46" s="2" t="s">
        <v>1158</v>
      </c>
      <c r="P46" s="2">
        <v>102</v>
      </c>
      <c r="R46" s="2">
        <f t="shared" si="0"/>
        <v>102</v>
      </c>
      <c r="S46" s="2" t="str">
        <f t="shared" si="1"/>
        <v>Russ Diamond</v>
      </c>
    </row>
    <row r="47" spans="1:19" x14ac:dyDescent="0.25">
      <c r="A47" s="2" t="s">
        <v>1160</v>
      </c>
      <c r="B47" s="2" t="s">
        <v>1161</v>
      </c>
      <c r="C47" s="2" t="s">
        <v>1162</v>
      </c>
      <c r="D47" s="2">
        <v>113</v>
      </c>
      <c r="E47" s="2" t="s">
        <v>1163</v>
      </c>
      <c r="L47" s="2" t="s">
        <v>1163</v>
      </c>
      <c r="M47" s="2" t="s">
        <v>1160</v>
      </c>
      <c r="N47" s="2" t="s">
        <v>1161</v>
      </c>
      <c r="O47" s="2" t="s">
        <v>1162</v>
      </c>
      <c r="P47" s="2">
        <v>113</v>
      </c>
      <c r="R47" s="2">
        <f t="shared" si="0"/>
        <v>113</v>
      </c>
      <c r="S47" s="2" t="str">
        <f t="shared" si="1"/>
        <v>Kyle Donahue</v>
      </c>
    </row>
    <row r="48" spans="1:19" x14ac:dyDescent="0.25">
      <c r="A48" s="2" t="s">
        <v>1164</v>
      </c>
      <c r="B48" s="2" t="s">
        <v>1165</v>
      </c>
      <c r="C48" s="2" t="s">
        <v>1166</v>
      </c>
      <c r="D48" s="2">
        <v>172</v>
      </c>
      <c r="E48" s="2" t="s">
        <v>1167</v>
      </c>
      <c r="L48" s="2" t="s">
        <v>1167</v>
      </c>
      <c r="M48" s="2" t="s">
        <v>1164</v>
      </c>
      <c r="N48" s="2" t="s">
        <v>1165</v>
      </c>
      <c r="O48" s="2" t="s">
        <v>1166</v>
      </c>
      <c r="P48" s="2">
        <v>172</v>
      </c>
      <c r="R48" s="2">
        <f t="shared" si="0"/>
        <v>172</v>
      </c>
      <c r="S48" s="2" t="str">
        <f t="shared" si="1"/>
        <v>Sean Dougherty</v>
      </c>
    </row>
    <row r="49" spans="1:19" x14ac:dyDescent="0.25">
      <c r="A49" s="2" t="s">
        <v>1168</v>
      </c>
      <c r="B49" s="2" t="s">
        <v>1169</v>
      </c>
      <c r="C49" s="2" t="s">
        <v>1170</v>
      </c>
      <c r="D49" s="2">
        <v>193</v>
      </c>
      <c r="E49" s="2" t="s">
        <v>1171</v>
      </c>
      <c r="L49" s="2" t="s">
        <v>1171</v>
      </c>
      <c r="M49" s="2" t="s">
        <v>1168</v>
      </c>
      <c r="N49" s="2" t="s">
        <v>1169</v>
      </c>
      <c r="O49" s="2" t="s">
        <v>1170</v>
      </c>
      <c r="P49" s="2">
        <v>193</v>
      </c>
      <c r="R49" s="2">
        <f t="shared" si="0"/>
        <v>193</v>
      </c>
      <c r="S49" s="2" t="str">
        <f t="shared" si="1"/>
        <v>Torren Ecker</v>
      </c>
    </row>
    <row r="50" spans="1:19" x14ac:dyDescent="0.25">
      <c r="A50" s="2" t="s">
        <v>1172</v>
      </c>
      <c r="B50" s="2" t="s">
        <v>1173</v>
      </c>
      <c r="C50" s="2" t="s">
        <v>1174</v>
      </c>
      <c r="D50" s="2">
        <v>137</v>
      </c>
      <c r="E50" s="2" t="s">
        <v>1175</v>
      </c>
      <c r="L50" s="2" t="s">
        <v>1175</v>
      </c>
      <c r="M50" s="2" t="s">
        <v>1172</v>
      </c>
      <c r="N50" s="2" t="s">
        <v>1173</v>
      </c>
      <c r="O50" s="2" t="s">
        <v>1174</v>
      </c>
      <c r="P50" s="2">
        <v>137</v>
      </c>
      <c r="R50" s="2">
        <f t="shared" si="0"/>
        <v>137</v>
      </c>
      <c r="S50" s="2" t="str">
        <f t="shared" si="1"/>
        <v>Joe Emrick</v>
      </c>
    </row>
    <row r="51" spans="1:19" x14ac:dyDescent="0.25">
      <c r="A51" s="2" t="s">
        <v>1176</v>
      </c>
      <c r="B51" s="2" t="s">
        <v>1177</v>
      </c>
      <c r="C51" s="2" t="s">
        <v>1178</v>
      </c>
      <c r="D51" s="2">
        <v>37</v>
      </c>
      <c r="E51" s="2" t="s">
        <v>1179</v>
      </c>
      <c r="L51" s="2" t="s">
        <v>1179</v>
      </c>
      <c r="M51" s="2" t="s">
        <v>1176</v>
      </c>
      <c r="N51" s="2" t="s">
        <v>1177</v>
      </c>
      <c r="O51" s="2" t="s">
        <v>1178</v>
      </c>
      <c r="P51" s="2">
        <v>37</v>
      </c>
      <c r="R51" s="2">
        <f t="shared" si="0"/>
        <v>37</v>
      </c>
      <c r="S51" s="2" t="str">
        <f t="shared" si="1"/>
        <v>Mindy Fee</v>
      </c>
    </row>
    <row r="52" spans="1:19" x14ac:dyDescent="0.25">
      <c r="A52" s="2" t="s">
        <v>1180</v>
      </c>
      <c r="B52" s="2" t="s">
        <v>1181</v>
      </c>
      <c r="C52" s="2" t="s">
        <v>1182</v>
      </c>
      <c r="D52" s="2">
        <v>184</v>
      </c>
      <c r="E52" s="2" t="s">
        <v>1183</v>
      </c>
      <c r="L52" s="2" t="s">
        <v>1183</v>
      </c>
      <c r="M52" s="2" t="s">
        <v>1180</v>
      </c>
      <c r="N52" s="2" t="s">
        <v>1181</v>
      </c>
      <c r="O52" s="2" t="s">
        <v>1182</v>
      </c>
      <c r="P52" s="2">
        <v>184</v>
      </c>
      <c r="R52" s="2">
        <f t="shared" si="0"/>
        <v>184</v>
      </c>
      <c r="S52" s="2" t="str">
        <f t="shared" si="1"/>
        <v>Elizabeth Fiedler</v>
      </c>
    </row>
    <row r="53" spans="1:19" x14ac:dyDescent="0.25">
      <c r="A53" s="2" t="s">
        <v>1184</v>
      </c>
      <c r="B53" s="2" t="s">
        <v>1185</v>
      </c>
      <c r="C53" s="2" t="s">
        <v>1186</v>
      </c>
      <c r="D53" s="2">
        <v>94</v>
      </c>
      <c r="E53" s="2" t="s">
        <v>1187</v>
      </c>
      <c r="L53" s="2" t="s">
        <v>1187</v>
      </c>
      <c r="M53" s="2" t="s">
        <v>1184</v>
      </c>
      <c r="N53" s="2" t="s">
        <v>1185</v>
      </c>
      <c r="O53" s="2" t="s">
        <v>1186</v>
      </c>
      <c r="P53" s="2">
        <v>94</v>
      </c>
      <c r="R53" s="2">
        <f t="shared" si="0"/>
        <v>94</v>
      </c>
      <c r="S53" s="2" t="str">
        <f t="shared" si="1"/>
        <v>Wendy Fink</v>
      </c>
    </row>
    <row r="54" spans="1:19" x14ac:dyDescent="0.25">
      <c r="A54" s="2" t="s">
        <v>1188</v>
      </c>
      <c r="B54" s="2" t="s">
        <v>1189</v>
      </c>
      <c r="C54" s="2" t="s">
        <v>1190</v>
      </c>
      <c r="D54" s="2">
        <v>105</v>
      </c>
      <c r="E54" s="2" t="s">
        <v>1191</v>
      </c>
      <c r="L54" s="2" t="s">
        <v>1191</v>
      </c>
      <c r="M54" s="2" t="s">
        <v>1188</v>
      </c>
      <c r="N54" s="2" t="s">
        <v>1189</v>
      </c>
      <c r="O54" s="2" t="s">
        <v>1190</v>
      </c>
      <c r="P54" s="2">
        <v>105</v>
      </c>
      <c r="R54" s="2">
        <f t="shared" si="0"/>
        <v>105</v>
      </c>
      <c r="S54" s="2" t="str">
        <f t="shared" si="1"/>
        <v>Justin Fleming</v>
      </c>
    </row>
    <row r="55" spans="1:19" x14ac:dyDescent="0.25">
      <c r="A55" s="2" t="s">
        <v>1192</v>
      </c>
      <c r="B55" s="2" t="s">
        <v>1193</v>
      </c>
      <c r="C55" s="2" t="s">
        <v>1194</v>
      </c>
      <c r="D55" s="2">
        <v>83</v>
      </c>
      <c r="E55" s="2" t="s">
        <v>1195</v>
      </c>
      <c r="L55" s="2" t="s">
        <v>1195</v>
      </c>
      <c r="M55" s="2" t="s">
        <v>1192</v>
      </c>
      <c r="N55" s="2" t="s">
        <v>1193</v>
      </c>
      <c r="O55" s="2" t="s">
        <v>1194</v>
      </c>
      <c r="P55" s="2">
        <v>83</v>
      </c>
      <c r="R55" s="2">
        <f t="shared" si="0"/>
        <v>83</v>
      </c>
      <c r="S55" s="2" t="str">
        <f t="shared" si="1"/>
        <v>Jamie Flick</v>
      </c>
    </row>
    <row r="56" spans="1:19" x14ac:dyDescent="0.25">
      <c r="A56" s="2" t="s">
        <v>1196</v>
      </c>
      <c r="B56" s="2" t="s">
        <v>1197</v>
      </c>
      <c r="C56" s="2" t="s">
        <v>1198</v>
      </c>
      <c r="D56" s="2">
        <v>138</v>
      </c>
      <c r="E56" s="2" t="s">
        <v>1199</v>
      </c>
      <c r="L56" s="2" t="s">
        <v>1199</v>
      </c>
      <c r="M56" s="2" t="s">
        <v>1196</v>
      </c>
      <c r="N56" s="2" t="s">
        <v>1197</v>
      </c>
      <c r="O56" s="2" t="s">
        <v>1198</v>
      </c>
      <c r="P56" s="2">
        <v>138</v>
      </c>
      <c r="R56" s="2">
        <f t="shared" si="0"/>
        <v>138</v>
      </c>
      <c r="S56" s="2" t="str">
        <f t="shared" si="1"/>
        <v>Ann Flood</v>
      </c>
    </row>
    <row r="57" spans="1:19" x14ac:dyDescent="0.25">
      <c r="A57" s="2" t="s">
        <v>1200</v>
      </c>
      <c r="B57" s="2" t="s">
        <v>1201</v>
      </c>
      <c r="C57" s="2" t="s">
        <v>1202</v>
      </c>
      <c r="D57" s="2">
        <v>23</v>
      </c>
      <c r="E57" s="2" t="s">
        <v>1203</v>
      </c>
      <c r="L57" s="2" t="s">
        <v>1203</v>
      </c>
      <c r="M57" s="2" t="s">
        <v>1200</v>
      </c>
      <c r="N57" s="2" t="s">
        <v>1201</v>
      </c>
      <c r="O57" s="2" t="s">
        <v>1202</v>
      </c>
      <c r="P57" s="2">
        <v>23</v>
      </c>
      <c r="R57" s="2">
        <f t="shared" si="0"/>
        <v>23</v>
      </c>
      <c r="S57" s="2" t="str">
        <f t="shared" si="1"/>
        <v>Dan Frankel</v>
      </c>
    </row>
    <row r="58" spans="1:19" x14ac:dyDescent="0.25">
      <c r="A58" s="2" t="s">
        <v>1204</v>
      </c>
      <c r="B58" s="2" t="s">
        <v>1205</v>
      </c>
      <c r="C58" s="2" t="s">
        <v>1206</v>
      </c>
      <c r="D58" s="2">
        <v>136</v>
      </c>
      <c r="E58" s="2" t="s">
        <v>1207</v>
      </c>
      <c r="L58" s="2" t="s">
        <v>1207</v>
      </c>
      <c r="M58" s="2" t="s">
        <v>1204</v>
      </c>
      <c r="N58" s="2" t="s">
        <v>1205</v>
      </c>
      <c r="O58" s="2" t="s">
        <v>1206</v>
      </c>
      <c r="P58" s="2">
        <v>136</v>
      </c>
      <c r="R58" s="2">
        <f t="shared" si="0"/>
        <v>136</v>
      </c>
      <c r="S58" s="2" t="str">
        <f t="shared" si="1"/>
        <v>Robert Freeman</v>
      </c>
    </row>
    <row r="59" spans="1:19" x14ac:dyDescent="0.25">
      <c r="A59" s="2" t="s">
        <v>1208</v>
      </c>
      <c r="B59" s="2" t="s">
        <v>1209</v>
      </c>
      <c r="C59" s="2" t="s">
        <v>1210</v>
      </c>
      <c r="D59" s="2">
        <v>26</v>
      </c>
      <c r="E59" s="2" t="s">
        <v>1211</v>
      </c>
      <c r="L59" s="2" t="s">
        <v>1211</v>
      </c>
      <c r="M59" s="2" t="s">
        <v>1208</v>
      </c>
      <c r="N59" s="2" t="s">
        <v>1209</v>
      </c>
      <c r="O59" s="2" t="s">
        <v>1210</v>
      </c>
      <c r="P59" s="2">
        <v>26</v>
      </c>
      <c r="R59" s="2">
        <f t="shared" si="0"/>
        <v>26</v>
      </c>
      <c r="S59" s="2" t="str">
        <f t="shared" si="1"/>
        <v>Paul Friel</v>
      </c>
    </row>
    <row r="60" spans="1:19" x14ac:dyDescent="0.25">
      <c r="A60" s="2" t="s">
        <v>1212</v>
      </c>
      <c r="B60" s="2" t="s">
        <v>1213</v>
      </c>
      <c r="C60" s="2" t="s">
        <v>1214</v>
      </c>
      <c r="D60" s="2">
        <v>111</v>
      </c>
      <c r="E60" s="2" t="s">
        <v>1215</v>
      </c>
      <c r="L60" s="2" t="s">
        <v>1215</v>
      </c>
      <c r="M60" s="2" t="s">
        <v>1212</v>
      </c>
      <c r="N60" s="2" t="s">
        <v>1213</v>
      </c>
      <c r="O60" s="2" t="s">
        <v>1214</v>
      </c>
      <c r="P60" s="2">
        <v>111</v>
      </c>
      <c r="R60" s="2">
        <f t="shared" si="0"/>
        <v>111</v>
      </c>
      <c r="S60" s="2" t="str">
        <f t="shared" si="1"/>
        <v>Jonathan A. Fritz</v>
      </c>
    </row>
    <row r="61" spans="1:19" x14ac:dyDescent="0.25">
      <c r="A61" s="2" t="s">
        <v>1216</v>
      </c>
      <c r="B61" s="2" t="s">
        <v>868</v>
      </c>
      <c r="C61" s="2" t="s">
        <v>1217</v>
      </c>
      <c r="D61" s="2">
        <v>173</v>
      </c>
      <c r="E61" s="2" t="s">
        <v>1218</v>
      </c>
      <c r="L61" s="2" t="s">
        <v>1218</v>
      </c>
      <c r="M61" s="2" t="s">
        <v>1216</v>
      </c>
      <c r="N61" s="2" t="s">
        <v>868</v>
      </c>
      <c r="O61" s="2" t="s">
        <v>1217</v>
      </c>
      <c r="P61" s="2">
        <v>173</v>
      </c>
      <c r="R61" s="2">
        <f t="shared" si="0"/>
        <v>173</v>
      </c>
      <c r="S61" s="2" t="str">
        <f t="shared" si="1"/>
        <v>Patrick Gallagher</v>
      </c>
    </row>
    <row r="62" spans="1:19" x14ac:dyDescent="0.25">
      <c r="A62" s="2" t="s">
        <v>1219</v>
      </c>
      <c r="B62" s="2" t="s">
        <v>1220</v>
      </c>
      <c r="C62" s="2" t="s">
        <v>1221</v>
      </c>
      <c r="D62" s="2">
        <v>44</v>
      </c>
      <c r="E62" s="2" t="s">
        <v>1222</v>
      </c>
      <c r="L62" s="2" t="s">
        <v>1222</v>
      </c>
      <c r="M62" s="2" t="s">
        <v>1219</v>
      </c>
      <c r="N62" s="2" t="s">
        <v>1220</v>
      </c>
      <c r="O62" s="2" t="s">
        <v>1221</v>
      </c>
      <c r="P62" s="2">
        <v>44</v>
      </c>
      <c r="R62" s="2">
        <f t="shared" si="0"/>
        <v>44</v>
      </c>
      <c r="S62" s="2" t="str">
        <f t="shared" si="1"/>
        <v>Valerie Gaydos</v>
      </c>
    </row>
    <row r="63" spans="1:19" x14ac:dyDescent="0.25">
      <c r="A63" s="2" t="s">
        <v>1223</v>
      </c>
      <c r="B63" s="2" t="s">
        <v>1224</v>
      </c>
      <c r="C63" s="2" t="s">
        <v>1225</v>
      </c>
      <c r="D63" s="2">
        <v>128</v>
      </c>
      <c r="E63" s="2" t="s">
        <v>1226</v>
      </c>
      <c r="L63" s="2" t="s">
        <v>1226</v>
      </c>
      <c r="M63" s="2" t="s">
        <v>1223</v>
      </c>
      <c r="N63" s="2" t="s">
        <v>1224</v>
      </c>
      <c r="O63" s="2" t="s">
        <v>1225</v>
      </c>
      <c r="P63" s="2">
        <v>128</v>
      </c>
      <c r="R63" s="2">
        <f t="shared" si="0"/>
        <v>128</v>
      </c>
      <c r="S63" s="2" t="str">
        <f t="shared" si="1"/>
        <v>Mark M. Gillen</v>
      </c>
    </row>
    <row r="64" spans="1:19" x14ac:dyDescent="0.25">
      <c r="A64" s="2" t="s">
        <v>1227</v>
      </c>
      <c r="B64" s="2" t="s">
        <v>1228</v>
      </c>
      <c r="C64" s="2" t="s">
        <v>1229</v>
      </c>
      <c r="D64" s="2">
        <v>180</v>
      </c>
      <c r="E64" s="2" t="s">
        <v>1230</v>
      </c>
      <c r="L64" s="2" t="s">
        <v>1230</v>
      </c>
      <c r="M64" s="2" t="s">
        <v>1227</v>
      </c>
      <c r="N64" s="2" t="s">
        <v>1228</v>
      </c>
      <c r="O64" s="2" t="s">
        <v>1229</v>
      </c>
      <c r="P64" s="2">
        <v>180</v>
      </c>
      <c r="R64" s="2">
        <f t="shared" si="0"/>
        <v>180</v>
      </c>
      <c r="S64" s="2" t="str">
        <f t="shared" si="1"/>
        <v>Jose Giral</v>
      </c>
    </row>
    <row r="65" spans="1:19" x14ac:dyDescent="0.25">
      <c r="A65" s="2" t="s">
        <v>1231</v>
      </c>
      <c r="B65" s="2" t="s">
        <v>1232</v>
      </c>
      <c r="C65" s="2" t="s">
        <v>1233</v>
      </c>
      <c r="D65" s="2">
        <v>199</v>
      </c>
      <c r="E65" s="2" t="s">
        <v>1234</v>
      </c>
      <c r="L65" s="2" t="s">
        <v>1234</v>
      </c>
      <c r="M65" s="2" t="s">
        <v>1231</v>
      </c>
      <c r="N65" s="2" t="s">
        <v>1232</v>
      </c>
      <c r="O65" s="2" t="s">
        <v>1233</v>
      </c>
      <c r="P65" s="2">
        <v>199</v>
      </c>
      <c r="R65" s="2">
        <f t="shared" si="0"/>
        <v>199</v>
      </c>
      <c r="S65" s="2" t="str">
        <f t="shared" si="1"/>
        <v>Barbara Gleim</v>
      </c>
    </row>
    <row r="66" spans="1:19" x14ac:dyDescent="0.25">
      <c r="A66" s="2" t="s">
        <v>1235</v>
      </c>
      <c r="B66" s="2" t="s">
        <v>1236</v>
      </c>
      <c r="C66" s="2" t="s">
        <v>1237</v>
      </c>
      <c r="D66" s="2">
        <v>190</v>
      </c>
      <c r="E66" s="2" t="s">
        <v>1238</v>
      </c>
      <c r="L66" s="2" t="s">
        <v>1238</v>
      </c>
      <c r="M66" s="2" t="s">
        <v>1235</v>
      </c>
      <c r="N66" s="2" t="s">
        <v>1236</v>
      </c>
      <c r="O66" s="2" t="s">
        <v>1237</v>
      </c>
      <c r="P66" s="2">
        <v>190</v>
      </c>
      <c r="R66" s="2">
        <f t="shared" si="0"/>
        <v>190</v>
      </c>
      <c r="S66" s="2" t="str">
        <f t="shared" si="1"/>
        <v>Roni Green</v>
      </c>
    </row>
    <row r="67" spans="1:19" x14ac:dyDescent="0.25">
      <c r="A67" s="2" t="s">
        <v>1239</v>
      </c>
      <c r="B67" s="2" t="s">
        <v>1240</v>
      </c>
      <c r="C67" s="2" t="s">
        <v>1241</v>
      </c>
      <c r="D67" s="2">
        <v>43</v>
      </c>
      <c r="E67" s="2" t="s">
        <v>1242</v>
      </c>
      <c r="L67" s="2" t="s">
        <v>1242</v>
      </c>
      <c r="M67" s="2" t="s">
        <v>1239</v>
      </c>
      <c r="N67" s="2" t="s">
        <v>1240</v>
      </c>
      <c r="O67" s="2" t="s">
        <v>1241</v>
      </c>
      <c r="P67" s="2">
        <v>43</v>
      </c>
      <c r="R67" s="2">
        <f t="shared" ref="R67:R130" si="2">D67</f>
        <v>43</v>
      </c>
      <c r="S67" s="2" t="str">
        <f t="shared" ref="S67:S130" si="3">M67</f>
        <v>Keith J. Greiner</v>
      </c>
    </row>
    <row r="68" spans="1:19" x14ac:dyDescent="0.25">
      <c r="A68" s="2" t="s">
        <v>1243</v>
      </c>
      <c r="B68" s="2" t="s">
        <v>1244</v>
      </c>
      <c r="C68" s="2" t="s">
        <v>1245</v>
      </c>
      <c r="D68" s="2">
        <v>196</v>
      </c>
      <c r="E68" s="2" t="s">
        <v>1246</v>
      </c>
      <c r="L68" s="2" t="s">
        <v>1246</v>
      </c>
      <c r="M68" s="2" t="s">
        <v>1243</v>
      </c>
      <c r="N68" s="2" t="s">
        <v>1244</v>
      </c>
      <c r="O68" s="2" t="s">
        <v>1245</v>
      </c>
      <c r="P68" s="2">
        <v>196</v>
      </c>
      <c r="R68" s="2">
        <f t="shared" si="2"/>
        <v>196</v>
      </c>
      <c r="S68" s="2" t="str">
        <f t="shared" si="3"/>
        <v>Seth M. Grove</v>
      </c>
    </row>
    <row r="69" spans="1:19" x14ac:dyDescent="0.25">
      <c r="A69" s="2" t="s">
        <v>1247</v>
      </c>
      <c r="B69" s="2" t="s">
        <v>1248</v>
      </c>
      <c r="C69" s="2" t="s">
        <v>1249</v>
      </c>
      <c r="D69" s="2">
        <v>152</v>
      </c>
      <c r="E69" s="2" t="s">
        <v>1250</v>
      </c>
      <c r="L69" s="2" t="s">
        <v>1250</v>
      </c>
      <c r="M69" s="2" t="s">
        <v>1247</v>
      </c>
      <c r="N69" s="2" t="s">
        <v>1248</v>
      </c>
      <c r="O69" s="2" t="s">
        <v>1249</v>
      </c>
      <c r="P69" s="2">
        <v>152</v>
      </c>
      <c r="R69" s="2">
        <f t="shared" si="2"/>
        <v>152</v>
      </c>
      <c r="S69" s="2" t="str">
        <f t="shared" si="3"/>
        <v>Nancy Guenst</v>
      </c>
    </row>
    <row r="70" spans="1:19" x14ac:dyDescent="0.25">
      <c r="A70" s="2" t="s">
        <v>1251</v>
      </c>
      <c r="B70" s="2" t="s">
        <v>1252</v>
      </c>
      <c r="C70" s="2" t="s">
        <v>1253</v>
      </c>
      <c r="D70" s="2">
        <v>127</v>
      </c>
      <c r="E70" s="2" t="s">
        <v>1254</v>
      </c>
      <c r="L70" s="2" t="s">
        <v>1254</v>
      </c>
      <c r="M70" s="2" t="s">
        <v>1251</v>
      </c>
      <c r="N70" s="2" t="s">
        <v>1252</v>
      </c>
      <c r="O70" s="2" t="s">
        <v>1253</v>
      </c>
      <c r="P70" s="2">
        <v>127</v>
      </c>
      <c r="R70" s="2">
        <f t="shared" si="2"/>
        <v>127</v>
      </c>
      <c r="S70" s="2" t="str">
        <f t="shared" si="3"/>
        <v>Manuel Guzman</v>
      </c>
    </row>
    <row r="71" spans="1:19" x14ac:dyDescent="0.25">
      <c r="A71" s="2" t="s">
        <v>1255</v>
      </c>
      <c r="B71" s="2" t="s">
        <v>795</v>
      </c>
      <c r="C71" s="2" t="s">
        <v>1256</v>
      </c>
      <c r="D71" s="2">
        <v>118</v>
      </c>
      <c r="E71" s="2" t="s">
        <v>1257</v>
      </c>
      <c r="L71" s="2" t="s">
        <v>1257</v>
      </c>
      <c r="M71" s="2" t="s">
        <v>1255</v>
      </c>
      <c r="N71" s="2" t="s">
        <v>795</v>
      </c>
      <c r="O71" s="2" t="s">
        <v>1256</v>
      </c>
      <c r="P71" s="2">
        <v>118</v>
      </c>
      <c r="R71" s="2">
        <f t="shared" si="2"/>
        <v>118</v>
      </c>
      <c r="S71" s="2" t="str">
        <f t="shared" si="3"/>
        <v>James Haddock</v>
      </c>
    </row>
    <row r="72" spans="1:19" x14ac:dyDescent="0.25">
      <c r="A72" s="2" t="s">
        <v>1258</v>
      </c>
      <c r="B72" s="2" t="s">
        <v>829</v>
      </c>
      <c r="C72" s="2" t="s">
        <v>1259</v>
      </c>
      <c r="D72" s="2">
        <v>84</v>
      </c>
      <c r="E72" s="2" t="s">
        <v>1260</v>
      </c>
      <c r="L72" s="2" t="s">
        <v>1260</v>
      </c>
      <c r="M72" s="2" t="s">
        <v>1258</v>
      </c>
      <c r="N72" s="2" t="s">
        <v>829</v>
      </c>
      <c r="O72" s="2" t="s">
        <v>1259</v>
      </c>
      <c r="P72" s="2">
        <v>84</v>
      </c>
      <c r="R72" s="2">
        <f t="shared" si="2"/>
        <v>84</v>
      </c>
      <c r="S72" s="2" t="str">
        <f t="shared" si="3"/>
        <v>Joe Hamm</v>
      </c>
    </row>
    <row r="73" spans="1:19" x14ac:dyDescent="0.25">
      <c r="A73" s="2" t="s">
        <v>1261</v>
      </c>
      <c r="B73" s="2" t="s">
        <v>1262</v>
      </c>
      <c r="C73" s="2" t="s">
        <v>1263</v>
      </c>
      <c r="D73" s="2">
        <v>61</v>
      </c>
      <c r="E73" s="2" t="s">
        <v>1264</v>
      </c>
      <c r="L73" s="2" t="s">
        <v>1264</v>
      </c>
      <c r="M73" s="2" t="s">
        <v>1261</v>
      </c>
      <c r="N73" s="2" t="s">
        <v>1262</v>
      </c>
      <c r="O73" s="2" t="s">
        <v>1263</v>
      </c>
      <c r="P73" s="2">
        <v>61</v>
      </c>
      <c r="R73" s="2">
        <f t="shared" si="2"/>
        <v>61</v>
      </c>
      <c r="S73" s="2" t="str">
        <f t="shared" si="3"/>
        <v>Liz Hanbidge</v>
      </c>
    </row>
    <row r="74" spans="1:19" x14ac:dyDescent="0.25">
      <c r="A74" s="2" t="s">
        <v>1265</v>
      </c>
      <c r="B74" s="2" t="s">
        <v>868</v>
      </c>
      <c r="C74" s="2" t="s">
        <v>1266</v>
      </c>
      <c r="D74" s="2">
        <v>1</v>
      </c>
      <c r="E74" s="2" t="s">
        <v>1267</v>
      </c>
      <c r="L74" s="2" t="s">
        <v>1267</v>
      </c>
      <c r="M74" s="2" t="s">
        <v>1265</v>
      </c>
      <c r="N74" s="2" t="s">
        <v>868</v>
      </c>
      <c r="O74" s="2" t="s">
        <v>1266</v>
      </c>
      <c r="P74" s="2">
        <v>1</v>
      </c>
      <c r="R74" s="2">
        <f t="shared" si="2"/>
        <v>1</v>
      </c>
      <c r="S74" s="2" t="str">
        <f t="shared" si="3"/>
        <v>Patrick J. Harkins</v>
      </c>
    </row>
    <row r="75" spans="1:19" x14ac:dyDescent="0.25">
      <c r="A75" s="2" t="s">
        <v>1268</v>
      </c>
      <c r="B75" s="2" t="s">
        <v>1240</v>
      </c>
      <c r="C75" s="2" t="s">
        <v>1269</v>
      </c>
      <c r="D75" s="2">
        <v>195</v>
      </c>
      <c r="E75" s="2" t="s">
        <v>1270</v>
      </c>
      <c r="L75" s="2" t="s">
        <v>1270</v>
      </c>
      <c r="M75" s="2" t="s">
        <v>1268</v>
      </c>
      <c r="N75" s="2" t="s">
        <v>1240</v>
      </c>
      <c r="O75" s="2" t="s">
        <v>1269</v>
      </c>
      <c r="P75" s="2">
        <v>195</v>
      </c>
      <c r="R75" s="2">
        <f t="shared" si="2"/>
        <v>195</v>
      </c>
      <c r="S75" s="2" t="str">
        <f t="shared" si="3"/>
        <v>Keith Harris</v>
      </c>
    </row>
    <row r="76" spans="1:19" x14ac:dyDescent="0.25">
      <c r="A76" s="2" t="s">
        <v>1271</v>
      </c>
      <c r="B76" s="2" t="s">
        <v>1272</v>
      </c>
      <c r="C76" s="2" t="s">
        <v>1269</v>
      </c>
      <c r="D76" s="2">
        <v>186</v>
      </c>
      <c r="E76" s="2" t="s">
        <v>1273</v>
      </c>
      <c r="L76" s="2" t="s">
        <v>1273</v>
      </c>
      <c r="M76" s="2" t="s">
        <v>1271</v>
      </c>
      <c r="N76" s="2" t="s">
        <v>1272</v>
      </c>
      <c r="O76" s="2" t="s">
        <v>1269</v>
      </c>
      <c r="P76" s="2">
        <v>186</v>
      </c>
      <c r="R76" s="2">
        <f t="shared" si="2"/>
        <v>186</v>
      </c>
      <c r="S76" s="2" t="str">
        <f t="shared" si="3"/>
        <v>Jordan A. Harris</v>
      </c>
    </row>
    <row r="77" spans="1:19" x14ac:dyDescent="0.25">
      <c r="A77" s="2" t="s">
        <v>1274</v>
      </c>
      <c r="B77" s="2" t="s">
        <v>1275</v>
      </c>
      <c r="C77" s="2" t="s">
        <v>1276</v>
      </c>
      <c r="D77" s="2">
        <v>122</v>
      </c>
      <c r="E77" s="2" t="s">
        <v>1277</v>
      </c>
      <c r="L77" s="2" t="s">
        <v>1277</v>
      </c>
      <c r="M77" s="2" t="s">
        <v>1274</v>
      </c>
      <c r="N77" s="2" t="s">
        <v>1275</v>
      </c>
      <c r="O77" s="2" t="s">
        <v>1276</v>
      </c>
      <c r="P77" s="2">
        <v>122</v>
      </c>
      <c r="R77" s="2">
        <f t="shared" si="2"/>
        <v>122</v>
      </c>
      <c r="S77" s="2" t="str">
        <f t="shared" si="3"/>
        <v>Doyle Heffley</v>
      </c>
    </row>
    <row r="78" spans="1:19" x14ac:dyDescent="0.25">
      <c r="A78" s="2" t="s">
        <v>1278</v>
      </c>
      <c r="B78" s="2" t="s">
        <v>1279</v>
      </c>
      <c r="C78" s="2" t="s">
        <v>1280</v>
      </c>
      <c r="D78" s="2">
        <v>95</v>
      </c>
      <c r="E78" s="2" t="s">
        <v>1281</v>
      </c>
      <c r="L78" s="2" t="s">
        <v>1281</v>
      </c>
      <c r="M78" s="2" t="s">
        <v>1278</v>
      </c>
      <c r="N78" s="2" t="s">
        <v>1279</v>
      </c>
      <c r="O78" s="2" t="s">
        <v>1280</v>
      </c>
      <c r="P78" s="2">
        <v>95</v>
      </c>
      <c r="R78" s="2">
        <f t="shared" si="2"/>
        <v>95</v>
      </c>
      <c r="S78" s="2" t="str">
        <f t="shared" si="3"/>
        <v>Carol Hill-Evans</v>
      </c>
    </row>
    <row r="79" spans="1:19" x14ac:dyDescent="0.25">
      <c r="A79" s="2" t="s">
        <v>1282</v>
      </c>
      <c r="B79" s="2" t="s">
        <v>1173</v>
      </c>
      <c r="C79" s="2" t="s">
        <v>1283</v>
      </c>
      <c r="D79" s="2">
        <v>142</v>
      </c>
      <c r="E79" s="2" t="s">
        <v>1284</v>
      </c>
      <c r="L79" s="2" t="s">
        <v>1284</v>
      </c>
      <c r="M79" s="2" t="s">
        <v>1282</v>
      </c>
      <c r="N79" s="2" t="s">
        <v>1173</v>
      </c>
      <c r="O79" s="2" t="s">
        <v>1283</v>
      </c>
      <c r="P79" s="2">
        <v>142</v>
      </c>
      <c r="R79" s="2">
        <f t="shared" si="2"/>
        <v>142</v>
      </c>
      <c r="S79" s="2" t="str">
        <f t="shared" si="3"/>
        <v>Joseph Hogan</v>
      </c>
    </row>
    <row r="80" spans="1:19" x14ac:dyDescent="0.25">
      <c r="A80" s="2" t="s">
        <v>1285</v>
      </c>
      <c r="B80" s="2" t="s">
        <v>1286</v>
      </c>
      <c r="C80" s="2" t="s">
        <v>1287</v>
      </c>
      <c r="D80" s="2">
        <v>177</v>
      </c>
      <c r="E80" s="2" t="s">
        <v>1288</v>
      </c>
      <c r="L80" s="2" t="s">
        <v>1288</v>
      </c>
      <c r="M80" s="2" t="s">
        <v>1285</v>
      </c>
      <c r="N80" s="2" t="s">
        <v>1286</v>
      </c>
      <c r="O80" s="2" t="s">
        <v>1287</v>
      </c>
      <c r="P80" s="2">
        <v>177</v>
      </c>
      <c r="R80" s="2">
        <f t="shared" si="2"/>
        <v>177</v>
      </c>
      <c r="S80" s="2" t="str">
        <f t="shared" si="3"/>
        <v>Joe Hohenstein</v>
      </c>
    </row>
    <row r="81" spans="1:19" x14ac:dyDescent="0.25">
      <c r="A81" s="2" t="s">
        <v>1289</v>
      </c>
      <c r="B81" s="2" t="s">
        <v>1290</v>
      </c>
      <c r="C81" s="2" t="s">
        <v>1291</v>
      </c>
      <c r="D81" s="2">
        <v>167</v>
      </c>
      <c r="E81" s="2" t="s">
        <v>1292</v>
      </c>
      <c r="L81" s="2" t="s">
        <v>1292</v>
      </c>
      <c r="M81" s="2" t="s">
        <v>1289</v>
      </c>
      <c r="N81" s="2" t="s">
        <v>1290</v>
      </c>
      <c r="O81" s="2" t="s">
        <v>1291</v>
      </c>
      <c r="P81" s="2">
        <v>167</v>
      </c>
      <c r="R81" s="2">
        <f t="shared" si="2"/>
        <v>167</v>
      </c>
      <c r="S81" s="2" t="str">
        <f t="shared" si="3"/>
        <v>Kristine Howard</v>
      </c>
    </row>
    <row r="82" spans="1:19" x14ac:dyDescent="0.25">
      <c r="A82" s="2" t="s">
        <v>1293</v>
      </c>
      <c r="B82" s="2" t="s">
        <v>1294</v>
      </c>
      <c r="C82" s="2" t="s">
        <v>1295</v>
      </c>
      <c r="D82" s="2">
        <v>38</v>
      </c>
      <c r="E82" s="2" t="s">
        <v>1296</v>
      </c>
      <c r="L82" s="2" t="s">
        <v>1296</v>
      </c>
      <c r="M82" s="2" t="s">
        <v>1293</v>
      </c>
      <c r="N82" s="2" t="s">
        <v>1294</v>
      </c>
      <c r="O82" s="2" t="s">
        <v>1295</v>
      </c>
      <c r="P82" s="2">
        <v>38</v>
      </c>
      <c r="R82" s="2">
        <f t="shared" si="2"/>
        <v>38</v>
      </c>
      <c r="S82" s="2" t="str">
        <f t="shared" si="3"/>
        <v>John Inglis</v>
      </c>
    </row>
    <row r="83" spans="1:19" x14ac:dyDescent="0.25">
      <c r="A83" s="2" t="s">
        <v>1297</v>
      </c>
      <c r="B83" s="2" t="s">
        <v>1298</v>
      </c>
      <c r="C83" s="2" t="s">
        <v>1299</v>
      </c>
      <c r="D83" s="2">
        <v>81</v>
      </c>
      <c r="E83" s="2" t="s">
        <v>1300</v>
      </c>
      <c r="L83" s="2" t="s">
        <v>1300</v>
      </c>
      <c r="M83" s="2" t="s">
        <v>1297</v>
      </c>
      <c r="N83" s="2" t="s">
        <v>1298</v>
      </c>
      <c r="O83" s="2" t="s">
        <v>1299</v>
      </c>
      <c r="P83" s="2">
        <v>81</v>
      </c>
      <c r="R83" s="2">
        <f t="shared" si="2"/>
        <v>81</v>
      </c>
      <c r="S83" s="2" t="str">
        <f t="shared" si="3"/>
        <v>Richard Irvin</v>
      </c>
    </row>
    <row r="84" spans="1:19" x14ac:dyDescent="0.25">
      <c r="A84" s="2" t="s">
        <v>1301</v>
      </c>
      <c r="B84" s="2" t="s">
        <v>1302</v>
      </c>
      <c r="C84" s="2" t="s">
        <v>1303</v>
      </c>
      <c r="D84" s="2">
        <v>175</v>
      </c>
      <c r="E84" s="2" t="s">
        <v>1304</v>
      </c>
      <c r="L84" s="2" t="s">
        <v>1304</v>
      </c>
      <c r="M84" s="2" t="s">
        <v>1301</v>
      </c>
      <c r="N84" s="2" t="s">
        <v>1302</v>
      </c>
      <c r="O84" s="2" t="s">
        <v>1303</v>
      </c>
      <c r="P84" s="2">
        <v>175</v>
      </c>
      <c r="R84" s="2">
        <f t="shared" si="2"/>
        <v>175</v>
      </c>
      <c r="S84" s="2" t="str">
        <f t="shared" si="3"/>
        <v>Marylouise Isaacson</v>
      </c>
    </row>
    <row r="85" spans="1:19" x14ac:dyDescent="0.25">
      <c r="A85" s="2" t="s">
        <v>1305</v>
      </c>
      <c r="B85" s="2" t="s">
        <v>1306</v>
      </c>
      <c r="C85" s="2" t="s">
        <v>795</v>
      </c>
      <c r="D85" s="2">
        <v>64</v>
      </c>
      <c r="E85" s="2" t="s">
        <v>1307</v>
      </c>
      <c r="L85" s="2" t="s">
        <v>1307</v>
      </c>
      <c r="M85" s="2" t="s">
        <v>1305</v>
      </c>
      <c r="N85" s="2" t="s">
        <v>1306</v>
      </c>
      <c r="O85" s="2" t="s">
        <v>795</v>
      </c>
      <c r="P85" s="2">
        <v>64</v>
      </c>
      <c r="R85" s="2">
        <f t="shared" si="2"/>
        <v>64</v>
      </c>
      <c r="S85" s="2" t="str">
        <f t="shared" si="3"/>
        <v>R. Lee James</v>
      </c>
    </row>
    <row r="86" spans="1:19" x14ac:dyDescent="0.25">
      <c r="A86" s="2" t="s">
        <v>1308</v>
      </c>
      <c r="B86" s="2" t="s">
        <v>998</v>
      </c>
      <c r="C86" s="2" t="s">
        <v>1309</v>
      </c>
      <c r="D86" s="2">
        <v>93</v>
      </c>
      <c r="E86" s="2" t="s">
        <v>1310</v>
      </c>
      <c r="L86" s="2" t="s">
        <v>1310</v>
      </c>
      <c r="M86" s="2" t="s">
        <v>1308</v>
      </c>
      <c r="N86" s="2" t="s">
        <v>998</v>
      </c>
      <c r="O86" s="2" t="s">
        <v>1309</v>
      </c>
      <c r="P86" s="2">
        <v>93</v>
      </c>
      <c r="R86" s="2">
        <f t="shared" si="2"/>
        <v>93</v>
      </c>
      <c r="S86" s="2" t="str">
        <f t="shared" si="3"/>
        <v>Mike Jones</v>
      </c>
    </row>
    <row r="87" spans="1:19" x14ac:dyDescent="0.25">
      <c r="A87" s="2" t="s">
        <v>1311</v>
      </c>
      <c r="B87" s="2" t="s">
        <v>1312</v>
      </c>
      <c r="C87" s="2" t="s">
        <v>1309</v>
      </c>
      <c r="D87" s="2">
        <v>98</v>
      </c>
      <c r="E87" s="2" t="s">
        <v>1313</v>
      </c>
      <c r="L87" s="2" t="s">
        <v>1313</v>
      </c>
      <c r="M87" s="2" t="s">
        <v>1311</v>
      </c>
      <c r="N87" s="2" t="s">
        <v>1312</v>
      </c>
      <c r="O87" s="2" t="s">
        <v>1309</v>
      </c>
      <c r="P87" s="2">
        <v>98</v>
      </c>
      <c r="R87" s="2">
        <f t="shared" si="2"/>
        <v>98</v>
      </c>
      <c r="S87" s="2" t="str">
        <f t="shared" si="3"/>
        <v>Thomas Jones</v>
      </c>
    </row>
    <row r="88" spans="1:19" x14ac:dyDescent="0.25">
      <c r="A88" s="2" t="s">
        <v>1314</v>
      </c>
      <c r="B88" s="2" t="s">
        <v>1315</v>
      </c>
      <c r="C88" s="2" t="s">
        <v>1316</v>
      </c>
      <c r="D88" s="2">
        <v>15</v>
      </c>
      <c r="E88" s="2" t="s">
        <v>1317</v>
      </c>
      <c r="L88" s="2" t="s">
        <v>1317</v>
      </c>
      <c r="M88" s="2" t="s">
        <v>1314</v>
      </c>
      <c r="N88" s="2" t="s">
        <v>1315</v>
      </c>
      <c r="O88" s="2" t="s">
        <v>1316</v>
      </c>
      <c r="P88" s="2">
        <v>15</v>
      </c>
      <c r="R88" s="2">
        <f t="shared" si="2"/>
        <v>15</v>
      </c>
      <c r="S88" s="2" t="str">
        <f t="shared" si="3"/>
        <v>Joshua Kail</v>
      </c>
    </row>
    <row r="89" spans="1:19" x14ac:dyDescent="0.25">
      <c r="A89" s="2" t="s">
        <v>1318</v>
      </c>
      <c r="B89" s="2" t="s">
        <v>1205</v>
      </c>
      <c r="C89" s="2" t="s">
        <v>1319</v>
      </c>
      <c r="D89" s="2">
        <v>89</v>
      </c>
      <c r="E89" s="2" t="s">
        <v>1320</v>
      </c>
      <c r="L89" s="2" t="s">
        <v>1320</v>
      </c>
      <c r="M89" s="2" t="s">
        <v>1318</v>
      </c>
      <c r="N89" s="2" t="s">
        <v>1205</v>
      </c>
      <c r="O89" s="2" t="s">
        <v>1319</v>
      </c>
      <c r="P89" s="2">
        <v>89</v>
      </c>
      <c r="R89" s="2">
        <f t="shared" si="2"/>
        <v>89</v>
      </c>
      <c r="S89" s="2" t="str">
        <f t="shared" si="3"/>
        <v>Rob W. Kauffman</v>
      </c>
    </row>
    <row r="90" spans="1:19" x14ac:dyDescent="0.25">
      <c r="A90" s="2" t="s">
        <v>1321</v>
      </c>
      <c r="B90" s="2" t="s">
        <v>1279</v>
      </c>
      <c r="C90" s="2" t="s">
        <v>1322</v>
      </c>
      <c r="D90" s="2">
        <v>159</v>
      </c>
      <c r="E90" s="2" t="s">
        <v>1323</v>
      </c>
      <c r="L90" s="2" t="s">
        <v>1323</v>
      </c>
      <c r="M90" s="2" t="s">
        <v>1321</v>
      </c>
      <c r="N90" s="2" t="s">
        <v>1279</v>
      </c>
      <c r="O90" s="2" t="s">
        <v>1322</v>
      </c>
      <c r="P90" s="2">
        <v>159</v>
      </c>
      <c r="R90" s="2">
        <f t="shared" si="2"/>
        <v>159</v>
      </c>
      <c r="S90" s="2" t="str">
        <f t="shared" si="3"/>
        <v>Carol Kazeem</v>
      </c>
    </row>
    <row r="91" spans="1:19" x14ac:dyDescent="0.25">
      <c r="A91" s="2" t="s">
        <v>1324</v>
      </c>
      <c r="B91" s="2" t="s">
        <v>1325</v>
      </c>
      <c r="C91" s="2" t="s">
        <v>1326</v>
      </c>
      <c r="D91" s="2">
        <v>181</v>
      </c>
      <c r="E91" s="2" t="s">
        <v>1327</v>
      </c>
      <c r="L91" s="2" t="s">
        <v>1327</v>
      </c>
      <c r="M91" s="2" t="s">
        <v>1324</v>
      </c>
      <c r="N91" s="2" t="s">
        <v>1325</v>
      </c>
      <c r="O91" s="2" t="s">
        <v>1326</v>
      </c>
      <c r="P91" s="2">
        <v>181</v>
      </c>
      <c r="R91" s="2">
        <f t="shared" si="2"/>
        <v>181</v>
      </c>
      <c r="S91" s="2" t="str">
        <f t="shared" si="3"/>
        <v>Malcolm Kenyatta</v>
      </c>
    </row>
    <row r="92" spans="1:19" x14ac:dyDescent="0.25">
      <c r="A92" s="2" t="s">
        <v>1328</v>
      </c>
      <c r="B92" s="2" t="s">
        <v>1329</v>
      </c>
      <c r="C92" s="2" t="s">
        <v>1330</v>
      </c>
      <c r="D92" s="2">
        <v>73</v>
      </c>
      <c r="E92" s="2" t="s">
        <v>1331</v>
      </c>
      <c r="L92" s="2" t="s">
        <v>1331</v>
      </c>
      <c r="M92" s="2" t="s">
        <v>1328</v>
      </c>
      <c r="N92" s="2" t="s">
        <v>1329</v>
      </c>
      <c r="O92" s="2" t="s">
        <v>1330</v>
      </c>
      <c r="P92" s="2">
        <v>73</v>
      </c>
      <c r="R92" s="2">
        <f t="shared" si="2"/>
        <v>73</v>
      </c>
      <c r="S92" s="2" t="str">
        <f t="shared" si="3"/>
        <v>Dallas Kephart</v>
      </c>
    </row>
    <row r="93" spans="1:19" x14ac:dyDescent="0.25">
      <c r="A93" s="2" t="s">
        <v>1332</v>
      </c>
      <c r="B93" s="2" t="s">
        <v>1173</v>
      </c>
      <c r="C93" s="2" t="s">
        <v>1333</v>
      </c>
      <c r="D93" s="2">
        <v>125</v>
      </c>
      <c r="E93" s="2" t="s">
        <v>1334</v>
      </c>
      <c r="L93" s="2" t="s">
        <v>1334</v>
      </c>
      <c r="M93" s="2" t="s">
        <v>1332</v>
      </c>
      <c r="N93" s="2" t="s">
        <v>1173</v>
      </c>
      <c r="O93" s="2" t="s">
        <v>1333</v>
      </c>
      <c r="P93" s="2">
        <v>125</v>
      </c>
      <c r="R93" s="2">
        <f t="shared" si="2"/>
        <v>125</v>
      </c>
      <c r="S93" s="2" t="str">
        <f t="shared" si="3"/>
        <v>Joseph Kerwin</v>
      </c>
    </row>
    <row r="94" spans="1:19" x14ac:dyDescent="0.25">
      <c r="A94" s="2" t="s">
        <v>1335</v>
      </c>
      <c r="B94" s="2" t="s">
        <v>1336</v>
      </c>
      <c r="C94" s="2" t="s">
        <v>1337</v>
      </c>
      <c r="D94" s="2">
        <v>194</v>
      </c>
      <c r="E94" s="2" t="s">
        <v>1338</v>
      </c>
      <c r="L94" s="2" t="s">
        <v>1338</v>
      </c>
      <c r="M94" s="2" t="s">
        <v>1335</v>
      </c>
      <c r="N94" s="2" t="s">
        <v>1336</v>
      </c>
      <c r="O94" s="2" t="s">
        <v>1337</v>
      </c>
      <c r="P94" s="2">
        <v>194</v>
      </c>
      <c r="R94" s="2">
        <f t="shared" si="2"/>
        <v>194</v>
      </c>
      <c r="S94" s="2" t="str">
        <f t="shared" si="3"/>
        <v>Tarik Khan</v>
      </c>
    </row>
    <row r="95" spans="1:19" x14ac:dyDescent="0.25">
      <c r="A95" s="2" t="s">
        <v>1339</v>
      </c>
      <c r="B95" s="2" t="s">
        <v>1340</v>
      </c>
      <c r="C95" s="2" t="s">
        <v>1341</v>
      </c>
      <c r="D95" s="2">
        <v>20</v>
      </c>
      <c r="E95" s="2" t="s">
        <v>1342</v>
      </c>
      <c r="L95" s="2" t="s">
        <v>1342</v>
      </c>
      <c r="M95" s="2" t="s">
        <v>1339</v>
      </c>
      <c r="N95" s="2" t="s">
        <v>1340</v>
      </c>
      <c r="O95" s="2" t="s">
        <v>1341</v>
      </c>
      <c r="P95" s="2">
        <v>20</v>
      </c>
      <c r="R95" s="2">
        <f t="shared" si="2"/>
        <v>20</v>
      </c>
      <c r="S95" s="2" t="str">
        <f t="shared" si="3"/>
        <v>Emily Kinkead</v>
      </c>
    </row>
    <row r="96" spans="1:19" x14ac:dyDescent="0.25">
      <c r="A96" s="2" t="s">
        <v>1343</v>
      </c>
      <c r="B96" s="2" t="s">
        <v>1344</v>
      </c>
      <c r="C96" s="2" t="s">
        <v>1345</v>
      </c>
      <c r="D96" s="2">
        <v>169</v>
      </c>
      <c r="E96" s="2" t="s">
        <v>1346</v>
      </c>
      <c r="L96" s="2" t="s">
        <v>1346</v>
      </c>
      <c r="M96" s="2" t="s">
        <v>1343</v>
      </c>
      <c r="N96" s="2" t="s">
        <v>1344</v>
      </c>
      <c r="O96" s="2" t="s">
        <v>1345</v>
      </c>
      <c r="P96" s="2">
        <v>169</v>
      </c>
      <c r="R96" s="2">
        <f t="shared" si="2"/>
        <v>169</v>
      </c>
      <c r="S96" s="2" t="str">
        <f t="shared" si="3"/>
        <v>Kate Klunk</v>
      </c>
    </row>
    <row r="97" spans="1:19" x14ac:dyDescent="0.25">
      <c r="A97" s="2" t="s">
        <v>1347</v>
      </c>
      <c r="B97" s="2" t="s">
        <v>1348</v>
      </c>
      <c r="C97" s="2" t="s">
        <v>1349</v>
      </c>
      <c r="D97" s="2">
        <v>114</v>
      </c>
      <c r="E97" s="2" t="s">
        <v>1350</v>
      </c>
      <c r="L97" s="2" t="s">
        <v>1350</v>
      </c>
      <c r="M97" s="2" t="s">
        <v>1347</v>
      </c>
      <c r="N97" s="2" t="s">
        <v>1348</v>
      </c>
      <c r="O97" s="2" t="s">
        <v>1349</v>
      </c>
      <c r="P97" s="2">
        <v>114</v>
      </c>
      <c r="R97" s="2">
        <f t="shared" si="2"/>
        <v>114</v>
      </c>
      <c r="S97" s="2" t="str">
        <f t="shared" si="3"/>
        <v>Bridget Malloy Kosierowski</v>
      </c>
    </row>
    <row r="98" spans="1:19" x14ac:dyDescent="0.25">
      <c r="A98" s="2" t="s">
        <v>1351</v>
      </c>
      <c r="B98" s="2" t="s">
        <v>1352</v>
      </c>
      <c r="C98" s="2" t="s">
        <v>1353</v>
      </c>
      <c r="D98" s="2">
        <v>14</v>
      </c>
      <c r="E98" s="2" t="s">
        <v>1354</v>
      </c>
      <c r="L98" s="2" t="s">
        <v>1354</v>
      </c>
      <c r="M98" s="2" t="s">
        <v>1351</v>
      </c>
      <c r="N98" s="2" t="s">
        <v>1352</v>
      </c>
      <c r="O98" s="2" t="s">
        <v>1353</v>
      </c>
      <c r="P98" s="2">
        <v>14</v>
      </c>
      <c r="R98" s="2">
        <f t="shared" si="2"/>
        <v>14</v>
      </c>
      <c r="S98" s="2" t="str">
        <f t="shared" si="3"/>
        <v>Roman Kozak</v>
      </c>
    </row>
    <row r="99" spans="1:19" x14ac:dyDescent="0.25">
      <c r="A99" s="2" t="s">
        <v>1355</v>
      </c>
      <c r="B99" s="2" t="s">
        <v>1356</v>
      </c>
      <c r="C99" s="2" t="s">
        <v>1357</v>
      </c>
      <c r="D99" s="2">
        <v>188</v>
      </c>
      <c r="E99" s="2" t="s">
        <v>1358</v>
      </c>
      <c r="L99" s="2" t="s">
        <v>1358</v>
      </c>
      <c r="M99" s="2" t="s">
        <v>1355</v>
      </c>
      <c r="N99" s="2" t="s">
        <v>1356</v>
      </c>
      <c r="O99" s="2" t="s">
        <v>1357</v>
      </c>
      <c r="P99" s="2">
        <v>188</v>
      </c>
      <c r="R99" s="2">
        <f t="shared" si="2"/>
        <v>188</v>
      </c>
      <c r="S99" s="2" t="str">
        <f t="shared" si="3"/>
        <v>Rick Krajewski</v>
      </c>
    </row>
    <row r="100" spans="1:19" x14ac:dyDescent="0.25">
      <c r="A100" s="2" t="s">
        <v>1359</v>
      </c>
      <c r="B100" s="2" t="s">
        <v>1360</v>
      </c>
      <c r="C100" s="2" t="s">
        <v>1361</v>
      </c>
      <c r="D100" s="2">
        <v>161</v>
      </c>
      <c r="E100" s="2" t="s">
        <v>1362</v>
      </c>
      <c r="L100" s="2" t="s">
        <v>1362</v>
      </c>
      <c r="M100" s="2" t="s">
        <v>1359</v>
      </c>
      <c r="N100" s="2" t="s">
        <v>1360</v>
      </c>
      <c r="O100" s="2" t="s">
        <v>1361</v>
      </c>
      <c r="P100" s="2">
        <v>161</v>
      </c>
      <c r="R100" s="2">
        <f t="shared" si="2"/>
        <v>161</v>
      </c>
      <c r="S100" s="2" t="str">
        <f t="shared" si="3"/>
        <v>Leanne Krueger</v>
      </c>
    </row>
    <row r="101" spans="1:19" x14ac:dyDescent="0.25">
      <c r="A101" s="2" t="s">
        <v>1363</v>
      </c>
      <c r="B101" s="2" t="s">
        <v>1364</v>
      </c>
      <c r="C101" s="2" t="s">
        <v>1365</v>
      </c>
      <c r="D101" s="2">
        <v>51</v>
      </c>
      <c r="E101" s="2" t="s">
        <v>1366</v>
      </c>
      <c r="L101" s="2" t="s">
        <v>1366</v>
      </c>
      <c r="M101" s="2" t="s">
        <v>1363</v>
      </c>
      <c r="N101" s="2" t="s">
        <v>1364</v>
      </c>
      <c r="O101" s="2" t="s">
        <v>1365</v>
      </c>
      <c r="P101" s="2">
        <v>51</v>
      </c>
      <c r="R101" s="2">
        <f t="shared" si="2"/>
        <v>51</v>
      </c>
      <c r="S101" s="2" t="str">
        <f t="shared" si="3"/>
        <v>Charity Krupa</v>
      </c>
    </row>
    <row r="102" spans="1:19" x14ac:dyDescent="0.25">
      <c r="A102" s="2" t="s">
        <v>1367</v>
      </c>
      <c r="B102" s="2" t="s">
        <v>1368</v>
      </c>
      <c r="C102" s="2" t="s">
        <v>1369</v>
      </c>
      <c r="D102" s="2">
        <v>45</v>
      </c>
      <c r="E102" s="2" t="s">
        <v>1370</v>
      </c>
      <c r="L102" s="2" t="s">
        <v>1370</v>
      </c>
      <c r="M102" s="2" t="s">
        <v>1367</v>
      </c>
      <c r="N102" s="2" t="s">
        <v>1368</v>
      </c>
      <c r="O102" s="2" t="s">
        <v>1369</v>
      </c>
      <c r="P102" s="2">
        <v>45</v>
      </c>
      <c r="R102" s="2">
        <f t="shared" si="2"/>
        <v>45</v>
      </c>
      <c r="S102" s="2" t="str">
        <f t="shared" si="3"/>
        <v>Anita Astorino Kulik</v>
      </c>
    </row>
    <row r="103" spans="1:19" x14ac:dyDescent="0.25">
      <c r="A103" s="2" t="s">
        <v>1371</v>
      </c>
      <c r="B103" s="2" t="s">
        <v>1372</v>
      </c>
      <c r="C103" s="2" t="s">
        <v>1373</v>
      </c>
      <c r="D103" s="2">
        <v>87</v>
      </c>
      <c r="E103" s="2" t="s">
        <v>1374</v>
      </c>
      <c r="L103" s="2" t="s">
        <v>1374</v>
      </c>
      <c r="M103" s="2" t="s">
        <v>1371</v>
      </c>
      <c r="N103" s="2" t="s">
        <v>1372</v>
      </c>
      <c r="O103" s="2" t="s">
        <v>1373</v>
      </c>
      <c r="P103" s="2">
        <v>87</v>
      </c>
      <c r="R103" s="2">
        <f t="shared" si="2"/>
        <v>87</v>
      </c>
      <c r="S103" s="2" t="str">
        <f t="shared" si="3"/>
        <v>Thomas Kutz</v>
      </c>
    </row>
    <row r="104" spans="1:19" x14ac:dyDescent="0.25">
      <c r="A104" s="2" t="s">
        <v>1375</v>
      </c>
      <c r="B104" s="2" t="s">
        <v>1376</v>
      </c>
      <c r="C104" s="2" t="s">
        <v>1377</v>
      </c>
      <c r="D104" s="2">
        <v>39</v>
      </c>
      <c r="E104" s="2" t="s">
        <v>1378</v>
      </c>
      <c r="L104" s="2" t="s">
        <v>1378</v>
      </c>
      <c r="M104" s="2" t="s">
        <v>1375</v>
      </c>
      <c r="N104" s="2" t="s">
        <v>1376</v>
      </c>
      <c r="O104" s="2" t="s">
        <v>1377</v>
      </c>
      <c r="P104" s="2">
        <v>39</v>
      </c>
      <c r="R104" s="2">
        <f t="shared" si="2"/>
        <v>39</v>
      </c>
      <c r="S104" s="2" t="str">
        <f t="shared" si="3"/>
        <v>Andrew Kuzma</v>
      </c>
    </row>
    <row r="105" spans="1:19" x14ac:dyDescent="0.25">
      <c r="A105" s="2" t="s">
        <v>1379</v>
      </c>
      <c r="B105" s="2" t="s">
        <v>1380</v>
      </c>
      <c r="C105" s="2" t="s">
        <v>1381</v>
      </c>
      <c r="D105" s="2">
        <v>143</v>
      </c>
      <c r="E105" s="2" t="s">
        <v>1382</v>
      </c>
      <c r="L105" s="2" t="s">
        <v>1382</v>
      </c>
      <c r="M105" s="2" t="s">
        <v>1379</v>
      </c>
      <c r="N105" s="2" t="s">
        <v>1380</v>
      </c>
      <c r="O105" s="2" t="s">
        <v>1381</v>
      </c>
      <c r="P105" s="2">
        <v>143</v>
      </c>
      <c r="R105" s="2">
        <f t="shared" si="2"/>
        <v>143</v>
      </c>
      <c r="S105" s="2" t="str">
        <f t="shared" si="3"/>
        <v>Shelby Labs</v>
      </c>
    </row>
    <row r="106" spans="1:19" x14ac:dyDescent="0.25">
      <c r="A106" s="2" t="s">
        <v>1383</v>
      </c>
      <c r="B106" s="2" t="s">
        <v>1294</v>
      </c>
      <c r="C106" s="2" t="s">
        <v>1384</v>
      </c>
      <c r="D106" s="2">
        <v>13</v>
      </c>
      <c r="E106" s="2" t="s">
        <v>1385</v>
      </c>
      <c r="L106" s="2" t="s">
        <v>1385</v>
      </c>
      <c r="M106" s="2" t="s">
        <v>1383</v>
      </c>
      <c r="N106" s="2" t="s">
        <v>1294</v>
      </c>
      <c r="O106" s="2" t="s">
        <v>1384</v>
      </c>
      <c r="P106" s="2">
        <v>13</v>
      </c>
      <c r="R106" s="2">
        <f t="shared" si="2"/>
        <v>13</v>
      </c>
      <c r="S106" s="2" t="str">
        <f t="shared" si="3"/>
        <v>John A. Lawrence</v>
      </c>
    </row>
    <row r="107" spans="1:19" x14ac:dyDescent="0.25">
      <c r="A107" s="2" t="s">
        <v>1386</v>
      </c>
      <c r="B107" s="2" t="s">
        <v>1205</v>
      </c>
      <c r="C107" s="2" t="s">
        <v>1387</v>
      </c>
      <c r="D107" s="2">
        <v>109</v>
      </c>
      <c r="E107" s="2" t="s">
        <v>1388</v>
      </c>
      <c r="L107" s="2" t="s">
        <v>1388</v>
      </c>
      <c r="M107" s="2" t="s">
        <v>1386</v>
      </c>
      <c r="N107" s="2" t="s">
        <v>1205</v>
      </c>
      <c r="O107" s="2" t="s">
        <v>1387</v>
      </c>
      <c r="P107" s="2">
        <v>109</v>
      </c>
      <c r="R107" s="2">
        <f t="shared" si="2"/>
        <v>109</v>
      </c>
      <c r="S107" s="2" t="str">
        <f t="shared" si="3"/>
        <v>Robert Leadbeter</v>
      </c>
    </row>
    <row r="108" spans="1:19" x14ac:dyDescent="0.25">
      <c r="A108" s="2" t="s">
        <v>1389</v>
      </c>
      <c r="B108" s="2" t="s">
        <v>1390</v>
      </c>
      <c r="C108" s="2" t="s">
        <v>1391</v>
      </c>
      <c r="D108" s="2">
        <v>131</v>
      </c>
      <c r="E108" s="2" t="s">
        <v>1392</v>
      </c>
      <c r="L108" s="2" t="s">
        <v>1392</v>
      </c>
      <c r="M108" s="2" t="s">
        <v>1389</v>
      </c>
      <c r="N108" s="2" t="s">
        <v>1390</v>
      </c>
      <c r="O108" s="2" t="s">
        <v>1391</v>
      </c>
      <c r="P108" s="2">
        <v>131</v>
      </c>
      <c r="R108" s="2">
        <f t="shared" si="2"/>
        <v>131</v>
      </c>
      <c r="S108" s="2" t="str">
        <f t="shared" si="3"/>
        <v>Milou Mackenzie</v>
      </c>
    </row>
    <row r="109" spans="1:19" x14ac:dyDescent="0.25">
      <c r="A109" s="2" t="s">
        <v>1393</v>
      </c>
      <c r="B109" s="2" t="s">
        <v>1394</v>
      </c>
      <c r="C109" s="2" t="s">
        <v>1395</v>
      </c>
      <c r="D109" s="2">
        <v>115</v>
      </c>
      <c r="E109" s="2" t="s">
        <v>1396</v>
      </c>
      <c r="L109" s="2" t="s">
        <v>1396</v>
      </c>
      <c r="M109" s="2" t="s">
        <v>1393</v>
      </c>
      <c r="N109" s="2" t="s">
        <v>1394</v>
      </c>
      <c r="O109" s="2" t="s">
        <v>1395</v>
      </c>
      <c r="P109" s="2">
        <v>115</v>
      </c>
      <c r="R109" s="2">
        <f t="shared" si="2"/>
        <v>115</v>
      </c>
      <c r="S109" s="2" t="str">
        <f t="shared" si="3"/>
        <v>Maureen E. Madden</v>
      </c>
    </row>
    <row r="110" spans="1:19" x14ac:dyDescent="0.25">
      <c r="A110" s="2" t="s">
        <v>1397</v>
      </c>
      <c r="B110" s="2" t="s">
        <v>667</v>
      </c>
      <c r="C110" s="2" t="s">
        <v>1398</v>
      </c>
      <c r="D110" s="2">
        <v>104</v>
      </c>
      <c r="E110" s="2" t="s">
        <v>1399</v>
      </c>
      <c r="L110" s="2" t="s">
        <v>1399</v>
      </c>
      <c r="M110" s="2" t="s">
        <v>1397</v>
      </c>
      <c r="N110" s="2" t="s">
        <v>667</v>
      </c>
      <c r="O110" s="2" t="s">
        <v>1398</v>
      </c>
      <c r="P110" s="2">
        <v>104</v>
      </c>
      <c r="R110" s="2">
        <f t="shared" si="2"/>
        <v>104</v>
      </c>
      <c r="S110" s="2" t="str">
        <f t="shared" si="3"/>
        <v>David Madsen</v>
      </c>
    </row>
    <row r="111" spans="1:19" x14ac:dyDescent="0.25">
      <c r="A111" s="2" t="s">
        <v>1400</v>
      </c>
      <c r="B111" s="2" t="s">
        <v>1401</v>
      </c>
      <c r="C111" s="2" t="s">
        <v>1402</v>
      </c>
      <c r="D111" s="2">
        <v>60</v>
      </c>
      <c r="E111" s="2" t="s">
        <v>1403</v>
      </c>
      <c r="L111" s="2" t="s">
        <v>1403</v>
      </c>
      <c r="M111" s="2" t="s">
        <v>1400</v>
      </c>
      <c r="N111" s="2" t="s">
        <v>1401</v>
      </c>
      <c r="O111" s="2" t="s">
        <v>1402</v>
      </c>
      <c r="P111" s="2">
        <v>60</v>
      </c>
      <c r="R111" s="2">
        <f t="shared" si="2"/>
        <v>60</v>
      </c>
      <c r="S111" s="2" t="str">
        <f t="shared" si="3"/>
        <v>Abby Major</v>
      </c>
    </row>
    <row r="112" spans="1:19" x14ac:dyDescent="0.25">
      <c r="A112" s="2" t="s">
        <v>1404</v>
      </c>
      <c r="B112" s="2" t="s">
        <v>1405</v>
      </c>
      <c r="C112" s="2" t="s">
        <v>1406</v>
      </c>
      <c r="D112" s="2">
        <v>183</v>
      </c>
      <c r="E112" s="2" t="s">
        <v>1407</v>
      </c>
      <c r="L112" s="2" t="s">
        <v>1407</v>
      </c>
      <c r="M112" s="2" t="s">
        <v>1404</v>
      </c>
      <c r="N112" s="2" t="s">
        <v>1405</v>
      </c>
      <c r="O112" s="2" t="s">
        <v>1406</v>
      </c>
      <c r="P112" s="2">
        <v>183</v>
      </c>
      <c r="R112" s="2">
        <f t="shared" si="2"/>
        <v>183</v>
      </c>
      <c r="S112" s="2" t="str">
        <f t="shared" si="3"/>
        <v>Zachary A. Mako</v>
      </c>
    </row>
    <row r="113" spans="1:19" x14ac:dyDescent="0.25">
      <c r="A113" s="2" t="s">
        <v>1408</v>
      </c>
      <c r="B113" s="2" t="s">
        <v>1409</v>
      </c>
      <c r="C113" s="2" t="s">
        <v>1410</v>
      </c>
      <c r="D113" s="2">
        <v>53</v>
      </c>
      <c r="E113" s="2" t="s">
        <v>1411</v>
      </c>
      <c r="L113" s="2" t="s">
        <v>1411</v>
      </c>
      <c r="M113" s="2" t="s">
        <v>1408</v>
      </c>
      <c r="N113" s="2" t="s">
        <v>1409</v>
      </c>
      <c r="O113" s="2" t="s">
        <v>1410</v>
      </c>
      <c r="P113" s="2">
        <v>53</v>
      </c>
      <c r="R113" s="2">
        <f t="shared" si="2"/>
        <v>53</v>
      </c>
      <c r="S113" s="2" t="str">
        <f t="shared" si="3"/>
        <v>Steven Malagari</v>
      </c>
    </row>
    <row r="114" spans="1:19" x14ac:dyDescent="0.25">
      <c r="A114" s="2" t="s">
        <v>1412</v>
      </c>
      <c r="B114" s="2" t="s">
        <v>667</v>
      </c>
      <c r="C114" s="2" t="s">
        <v>1413</v>
      </c>
      <c r="D114" s="2">
        <v>130</v>
      </c>
      <c r="E114" s="2" t="s">
        <v>1414</v>
      </c>
      <c r="L114" s="2" t="s">
        <v>1414</v>
      </c>
      <c r="M114" s="2" t="s">
        <v>1412</v>
      </c>
      <c r="N114" s="2" t="s">
        <v>667</v>
      </c>
      <c r="O114" s="2" t="s">
        <v>1413</v>
      </c>
      <c r="P114" s="2">
        <v>130</v>
      </c>
      <c r="R114" s="2">
        <f t="shared" si="2"/>
        <v>130</v>
      </c>
      <c r="S114" s="2" t="str">
        <f t="shared" si="3"/>
        <v>David M. Maloney, Sr.</v>
      </c>
    </row>
    <row r="115" spans="1:19" x14ac:dyDescent="0.25">
      <c r="A115" s="2" t="s">
        <v>1415</v>
      </c>
      <c r="B115" s="2" t="s">
        <v>1416</v>
      </c>
      <c r="C115" s="2" t="s">
        <v>1417</v>
      </c>
      <c r="D115" s="2">
        <v>178</v>
      </c>
      <c r="E115" s="2" t="s">
        <v>1418</v>
      </c>
      <c r="L115" s="2" t="s">
        <v>1418</v>
      </c>
      <c r="M115" s="2" t="s">
        <v>1415</v>
      </c>
      <c r="N115" s="2" t="s">
        <v>1416</v>
      </c>
      <c r="O115" s="2" t="s">
        <v>1417</v>
      </c>
      <c r="P115" s="2">
        <v>178</v>
      </c>
      <c r="R115" s="2">
        <f t="shared" si="2"/>
        <v>178</v>
      </c>
      <c r="S115" s="2" t="str">
        <f t="shared" si="3"/>
        <v>Kristin Marcell</v>
      </c>
    </row>
    <row r="116" spans="1:19" x14ac:dyDescent="0.25">
      <c r="A116" s="2" t="s">
        <v>1419</v>
      </c>
      <c r="B116" s="2" t="s">
        <v>1420</v>
      </c>
      <c r="C116" s="2" t="s">
        <v>1421</v>
      </c>
      <c r="D116" s="2">
        <v>25</v>
      </c>
      <c r="E116" s="2" t="s">
        <v>1422</v>
      </c>
      <c r="L116" s="2" t="s">
        <v>1422</v>
      </c>
      <c r="M116" s="2" t="s">
        <v>1419</v>
      </c>
      <c r="N116" s="2" t="s">
        <v>1420</v>
      </c>
      <c r="O116" s="2" t="s">
        <v>1421</v>
      </c>
      <c r="P116" s="2">
        <v>25</v>
      </c>
      <c r="R116" s="2">
        <f t="shared" si="2"/>
        <v>25</v>
      </c>
      <c r="S116" s="2" t="str">
        <f t="shared" si="3"/>
        <v>Brandon Markosek</v>
      </c>
    </row>
    <row r="117" spans="1:19" x14ac:dyDescent="0.25">
      <c r="A117" s="2" t="s">
        <v>1423</v>
      </c>
      <c r="B117" s="2" t="s">
        <v>1205</v>
      </c>
      <c r="C117" s="2" t="s">
        <v>1424</v>
      </c>
      <c r="D117" s="2">
        <v>16</v>
      </c>
      <c r="E117" s="2" t="s">
        <v>1425</v>
      </c>
      <c r="L117" s="2" t="s">
        <v>1425</v>
      </c>
      <c r="M117" s="2" t="s">
        <v>1423</v>
      </c>
      <c r="N117" s="2" t="s">
        <v>1205</v>
      </c>
      <c r="O117" s="2" t="s">
        <v>1424</v>
      </c>
      <c r="P117" s="2">
        <v>16</v>
      </c>
      <c r="R117" s="2">
        <f t="shared" si="2"/>
        <v>16</v>
      </c>
      <c r="S117" s="2" t="str">
        <f t="shared" si="3"/>
        <v>Robert Matzie</v>
      </c>
    </row>
    <row r="118" spans="1:19" x14ac:dyDescent="0.25">
      <c r="A118" s="2" t="s">
        <v>1426</v>
      </c>
      <c r="B118" s="2" t="s">
        <v>1427</v>
      </c>
      <c r="C118" s="2" t="s">
        <v>1428</v>
      </c>
      <c r="D118" s="2">
        <v>24</v>
      </c>
      <c r="E118" s="2" t="s">
        <v>1429</v>
      </c>
      <c r="L118" s="2" t="s">
        <v>1429</v>
      </c>
      <c r="M118" s="2" t="s">
        <v>1426</v>
      </c>
      <c r="N118" s="2" t="s">
        <v>1427</v>
      </c>
      <c r="O118" s="2" t="s">
        <v>1428</v>
      </c>
      <c r="P118" s="2">
        <v>24</v>
      </c>
      <c r="R118" s="2">
        <f t="shared" si="2"/>
        <v>24</v>
      </c>
      <c r="S118" s="2" t="str">
        <f t="shared" si="3"/>
        <v>La'Tasha Mayes</v>
      </c>
    </row>
    <row r="119" spans="1:19" x14ac:dyDescent="0.25">
      <c r="A119" s="2" t="s">
        <v>1430</v>
      </c>
      <c r="B119" s="2" t="s">
        <v>829</v>
      </c>
      <c r="C119" s="2" t="s">
        <v>1431</v>
      </c>
      <c r="D119" s="2">
        <v>32</v>
      </c>
      <c r="E119" s="2" t="s">
        <v>1432</v>
      </c>
      <c r="L119" s="2" t="s">
        <v>1432</v>
      </c>
      <c r="M119" s="2" t="s">
        <v>1430</v>
      </c>
      <c r="N119" s="2" t="s">
        <v>829</v>
      </c>
      <c r="O119" s="2" t="s">
        <v>1431</v>
      </c>
      <c r="P119" s="2">
        <v>32</v>
      </c>
      <c r="R119" s="2">
        <f t="shared" si="2"/>
        <v>32</v>
      </c>
      <c r="S119" s="2" t="str">
        <f t="shared" si="3"/>
        <v>Joe McAndrew</v>
      </c>
    </row>
    <row r="120" spans="1:19" x14ac:dyDescent="0.25">
      <c r="A120" s="2" t="s">
        <v>1433</v>
      </c>
      <c r="B120" s="2" t="s">
        <v>1434</v>
      </c>
      <c r="C120" s="2" t="s">
        <v>1435</v>
      </c>
      <c r="D120" s="2">
        <v>191</v>
      </c>
      <c r="E120" s="2" t="s">
        <v>1436</v>
      </c>
      <c r="L120" s="2" t="s">
        <v>1436</v>
      </c>
      <c r="M120" s="2" t="s">
        <v>1433</v>
      </c>
      <c r="N120" s="2" t="s">
        <v>1434</v>
      </c>
      <c r="O120" s="2" t="s">
        <v>1435</v>
      </c>
      <c r="P120" s="2">
        <v>191</v>
      </c>
      <c r="R120" s="2">
        <f t="shared" si="2"/>
        <v>191</v>
      </c>
      <c r="S120" s="2" t="str">
        <f t="shared" si="3"/>
        <v>Joanna McClinton</v>
      </c>
    </row>
    <row r="121" spans="1:19" x14ac:dyDescent="0.25">
      <c r="A121" s="2" t="s">
        <v>1437</v>
      </c>
      <c r="B121" s="2" t="s">
        <v>1438</v>
      </c>
      <c r="C121" s="2" t="s">
        <v>1439</v>
      </c>
      <c r="D121" s="2">
        <v>133</v>
      </c>
      <c r="E121" s="2" t="s">
        <v>1440</v>
      </c>
      <c r="L121" s="2" t="s">
        <v>1440</v>
      </c>
      <c r="M121" s="2" t="s">
        <v>1437</v>
      </c>
      <c r="N121" s="2" t="s">
        <v>1438</v>
      </c>
      <c r="O121" s="2" t="s">
        <v>1439</v>
      </c>
      <c r="P121" s="2">
        <v>133</v>
      </c>
      <c r="R121" s="2">
        <f t="shared" si="2"/>
        <v>133</v>
      </c>
      <c r="S121" s="2" t="str">
        <f t="shared" si="3"/>
        <v>Jeanne McNeill</v>
      </c>
    </row>
    <row r="122" spans="1:19" x14ac:dyDescent="0.25">
      <c r="A122" s="2" t="s">
        <v>1441</v>
      </c>
      <c r="B122" s="2" t="s">
        <v>1372</v>
      </c>
      <c r="C122" s="2" t="s">
        <v>1442</v>
      </c>
      <c r="D122" s="2">
        <v>106</v>
      </c>
      <c r="E122" s="2" t="s">
        <v>1443</v>
      </c>
      <c r="L122" s="2" t="s">
        <v>1443</v>
      </c>
      <c r="M122" s="2" t="s">
        <v>1441</v>
      </c>
      <c r="N122" s="2" t="s">
        <v>1372</v>
      </c>
      <c r="O122" s="2" t="s">
        <v>1442</v>
      </c>
      <c r="P122" s="2">
        <v>106</v>
      </c>
      <c r="R122" s="2">
        <f t="shared" si="2"/>
        <v>106</v>
      </c>
      <c r="S122" s="2" t="str">
        <f t="shared" si="3"/>
        <v>Thomas L. Mehaffie III</v>
      </c>
    </row>
    <row r="123" spans="1:19" x14ac:dyDescent="0.25">
      <c r="A123" s="2" t="s">
        <v>1444</v>
      </c>
      <c r="B123" s="2" t="s">
        <v>853</v>
      </c>
      <c r="C123" s="2" t="s">
        <v>1445</v>
      </c>
      <c r="D123" s="2">
        <v>97</v>
      </c>
      <c r="E123" s="2" t="s">
        <v>1446</v>
      </c>
      <c r="L123" s="2" t="s">
        <v>1446</v>
      </c>
      <c r="M123" s="2" t="s">
        <v>1444</v>
      </c>
      <c r="N123" s="2" t="s">
        <v>853</v>
      </c>
      <c r="O123" s="2" t="s">
        <v>1445</v>
      </c>
      <c r="P123" s="2">
        <v>97</v>
      </c>
      <c r="R123" s="2">
        <f t="shared" si="2"/>
        <v>97</v>
      </c>
      <c r="S123" s="2" t="str">
        <f t="shared" si="3"/>
        <v>Steven C. Mentzer</v>
      </c>
    </row>
    <row r="124" spans="1:19" x14ac:dyDescent="0.25">
      <c r="A124" s="2" t="s">
        <v>1447</v>
      </c>
      <c r="B124" s="2" t="s">
        <v>1205</v>
      </c>
      <c r="C124" s="2" t="s">
        <v>1448</v>
      </c>
      <c r="D124" s="2">
        <v>2</v>
      </c>
      <c r="E124" s="2" t="s">
        <v>1449</v>
      </c>
      <c r="L124" s="2" t="s">
        <v>1449</v>
      </c>
      <c r="M124" s="2" t="s">
        <v>1447</v>
      </c>
      <c r="N124" s="2" t="s">
        <v>1205</v>
      </c>
      <c r="O124" s="2" t="s">
        <v>1448</v>
      </c>
      <c r="P124" s="2">
        <v>2</v>
      </c>
      <c r="R124" s="2">
        <f t="shared" si="2"/>
        <v>2</v>
      </c>
      <c r="S124" s="2" t="str">
        <f t="shared" si="3"/>
        <v>Robert Merski</v>
      </c>
    </row>
    <row r="125" spans="1:19" x14ac:dyDescent="0.25">
      <c r="A125" s="2" t="s">
        <v>1450</v>
      </c>
      <c r="B125" s="2" t="s">
        <v>1451</v>
      </c>
      <c r="C125" s="2" t="s">
        <v>1452</v>
      </c>
      <c r="D125" s="2">
        <v>69</v>
      </c>
      <c r="E125" s="2" t="s">
        <v>1453</v>
      </c>
      <c r="L125" s="2" t="s">
        <v>1453</v>
      </c>
      <c r="M125" s="2" t="s">
        <v>1450</v>
      </c>
      <c r="N125" s="2" t="s">
        <v>1451</v>
      </c>
      <c r="O125" s="2" t="s">
        <v>1452</v>
      </c>
      <c r="P125" s="2">
        <v>69</v>
      </c>
      <c r="R125" s="2">
        <f t="shared" si="2"/>
        <v>69</v>
      </c>
      <c r="S125" s="2" t="str">
        <f t="shared" si="3"/>
        <v>Carl Walker Metzgar</v>
      </c>
    </row>
    <row r="126" spans="1:19" x14ac:dyDescent="0.25">
      <c r="A126" s="2" t="s">
        <v>1454</v>
      </c>
      <c r="B126" s="2" t="s">
        <v>1455</v>
      </c>
      <c r="C126" s="2" t="s">
        <v>1456</v>
      </c>
      <c r="D126" s="2">
        <v>40</v>
      </c>
      <c r="E126" s="2" t="s">
        <v>1457</v>
      </c>
      <c r="L126" s="2" t="s">
        <v>1457</v>
      </c>
      <c r="M126" s="2" t="s">
        <v>1454</v>
      </c>
      <c r="N126" s="2" t="s">
        <v>1455</v>
      </c>
      <c r="O126" s="2" t="s">
        <v>1456</v>
      </c>
      <c r="P126" s="2">
        <v>40</v>
      </c>
      <c r="R126" s="2">
        <f t="shared" si="2"/>
        <v>40</v>
      </c>
      <c r="S126" s="2" t="str">
        <f t="shared" si="3"/>
        <v>Natalie Mihalek</v>
      </c>
    </row>
    <row r="127" spans="1:19" x14ac:dyDescent="0.25">
      <c r="A127" s="2" t="s">
        <v>1458</v>
      </c>
      <c r="B127" s="2" t="s">
        <v>1459</v>
      </c>
      <c r="C127" s="2" t="s">
        <v>810</v>
      </c>
      <c r="D127" s="2">
        <v>41</v>
      </c>
      <c r="E127" s="2" t="s">
        <v>1460</v>
      </c>
      <c r="L127" s="2" t="s">
        <v>1460</v>
      </c>
      <c r="M127" s="2" t="s">
        <v>1458</v>
      </c>
      <c r="N127" s="2" t="s">
        <v>1459</v>
      </c>
      <c r="O127" s="2" t="s">
        <v>810</v>
      </c>
      <c r="P127" s="2">
        <v>41</v>
      </c>
      <c r="R127" s="2">
        <f t="shared" si="2"/>
        <v>41</v>
      </c>
      <c r="S127" s="2" t="str">
        <f t="shared" si="3"/>
        <v>Brett Miller</v>
      </c>
    </row>
    <row r="128" spans="1:19" x14ac:dyDescent="0.25">
      <c r="A128" s="2" t="s">
        <v>1461</v>
      </c>
      <c r="B128" s="2" t="s">
        <v>1146</v>
      </c>
      <c r="C128" s="2" t="s">
        <v>810</v>
      </c>
      <c r="D128" s="2">
        <v>42</v>
      </c>
      <c r="E128" s="2" t="s">
        <v>1462</v>
      </c>
      <c r="L128" s="2" t="s">
        <v>1462</v>
      </c>
      <c r="M128" s="2" t="s">
        <v>1461</v>
      </c>
      <c r="N128" s="2" t="s">
        <v>1146</v>
      </c>
      <c r="O128" s="2" t="s">
        <v>810</v>
      </c>
      <c r="P128" s="2">
        <v>42</v>
      </c>
      <c r="R128" s="2">
        <f t="shared" si="2"/>
        <v>42</v>
      </c>
      <c r="S128" s="2" t="str">
        <f t="shared" si="3"/>
        <v>Dan Miller</v>
      </c>
    </row>
    <row r="129" spans="1:19" x14ac:dyDescent="0.25">
      <c r="A129" s="2" t="s">
        <v>1463</v>
      </c>
      <c r="B129" s="2" t="s">
        <v>790</v>
      </c>
      <c r="C129" s="2" t="s">
        <v>1464</v>
      </c>
      <c r="D129" s="2">
        <v>91</v>
      </c>
      <c r="E129" s="2" t="s">
        <v>1465</v>
      </c>
      <c r="L129" s="2" t="s">
        <v>1465</v>
      </c>
      <c r="M129" s="2" t="s">
        <v>1463</v>
      </c>
      <c r="N129" s="2" t="s">
        <v>790</v>
      </c>
      <c r="O129" s="2" t="s">
        <v>1464</v>
      </c>
      <c r="P129" s="2">
        <v>91</v>
      </c>
      <c r="R129" s="2">
        <f t="shared" si="2"/>
        <v>91</v>
      </c>
      <c r="S129" s="2" t="str">
        <f t="shared" si="3"/>
        <v>Dan Moul</v>
      </c>
    </row>
    <row r="130" spans="1:19" x14ac:dyDescent="0.25">
      <c r="A130" s="2" t="s">
        <v>1466</v>
      </c>
      <c r="B130" s="2" t="s">
        <v>1161</v>
      </c>
      <c r="C130" s="2" t="s">
        <v>1467</v>
      </c>
      <c r="D130" s="2">
        <v>112</v>
      </c>
      <c r="E130" s="2" t="s">
        <v>1468</v>
      </c>
      <c r="L130" s="2" t="s">
        <v>1468</v>
      </c>
      <c r="M130" s="2" t="s">
        <v>1466</v>
      </c>
      <c r="N130" s="2" t="s">
        <v>1161</v>
      </c>
      <c r="O130" s="2" t="s">
        <v>1467</v>
      </c>
      <c r="P130" s="2">
        <v>112</v>
      </c>
      <c r="R130" s="2">
        <f t="shared" si="2"/>
        <v>112</v>
      </c>
      <c r="S130" s="2" t="str">
        <f t="shared" si="3"/>
        <v>Kyle Mullins</v>
      </c>
    </row>
    <row r="131" spans="1:19" x14ac:dyDescent="0.25">
      <c r="A131" s="2" t="s">
        <v>1469</v>
      </c>
      <c r="B131" s="2" t="s">
        <v>1470</v>
      </c>
      <c r="C131" s="2" t="s">
        <v>1471</v>
      </c>
      <c r="D131" s="2">
        <v>144</v>
      </c>
      <c r="E131" s="2" t="s">
        <v>1472</v>
      </c>
      <c r="L131" s="2" t="s">
        <v>1472</v>
      </c>
      <c r="M131" s="2" t="s">
        <v>1469</v>
      </c>
      <c r="N131" s="2" t="s">
        <v>1470</v>
      </c>
      <c r="O131" s="2" t="s">
        <v>1471</v>
      </c>
      <c r="P131" s="2">
        <v>144</v>
      </c>
      <c r="R131" s="2">
        <f t="shared" ref="R131:R194" si="4">D131</f>
        <v>144</v>
      </c>
      <c r="S131" s="2" t="str">
        <f t="shared" ref="S131:S194" si="5">M131</f>
        <v>Brian Munroe</v>
      </c>
    </row>
    <row r="132" spans="1:19" x14ac:dyDescent="0.25">
      <c r="A132" s="2" t="s">
        <v>1473</v>
      </c>
      <c r="B132" s="2" t="s">
        <v>1474</v>
      </c>
      <c r="C132" s="2" t="s">
        <v>1475</v>
      </c>
      <c r="D132" s="2">
        <v>11</v>
      </c>
      <c r="E132" s="2" t="s">
        <v>1476</v>
      </c>
      <c r="L132" s="2" t="s">
        <v>1476</v>
      </c>
      <c r="M132" s="2" t="s">
        <v>1473</v>
      </c>
      <c r="N132" s="2" t="s">
        <v>1474</v>
      </c>
      <c r="O132" s="2" t="s">
        <v>1475</v>
      </c>
      <c r="P132" s="2">
        <v>11</v>
      </c>
      <c r="R132" s="2">
        <f t="shared" si="4"/>
        <v>11</v>
      </c>
      <c r="S132" s="2" t="str">
        <f t="shared" si="5"/>
        <v>Marci Mustello</v>
      </c>
    </row>
    <row r="133" spans="1:19" x14ac:dyDescent="0.25">
      <c r="A133" s="2" t="s">
        <v>1477</v>
      </c>
      <c r="B133" s="2" t="s">
        <v>1478</v>
      </c>
      <c r="C133" s="2" t="s">
        <v>1479</v>
      </c>
      <c r="D133" s="2">
        <v>174</v>
      </c>
      <c r="E133" s="2" t="s">
        <v>1480</v>
      </c>
      <c r="L133" s="2" t="s">
        <v>1480</v>
      </c>
      <c r="M133" s="2" t="s">
        <v>1477</v>
      </c>
      <c r="N133" s="2" t="s">
        <v>1478</v>
      </c>
      <c r="O133" s="2" t="s">
        <v>1479</v>
      </c>
      <c r="P133" s="2">
        <v>174</v>
      </c>
      <c r="R133" s="2">
        <f t="shared" si="4"/>
        <v>174</v>
      </c>
      <c r="S133" s="2" t="str">
        <f t="shared" si="5"/>
        <v>Ed Neilson</v>
      </c>
    </row>
    <row r="134" spans="1:19" x14ac:dyDescent="0.25">
      <c r="A134" s="2" t="s">
        <v>1481</v>
      </c>
      <c r="B134" s="2" t="s">
        <v>1126</v>
      </c>
      <c r="C134" s="2" t="s">
        <v>1482</v>
      </c>
      <c r="D134" s="2">
        <v>57</v>
      </c>
      <c r="E134" s="2" t="s">
        <v>1483</v>
      </c>
      <c r="L134" s="2" t="s">
        <v>1483</v>
      </c>
      <c r="M134" s="2" t="s">
        <v>1481</v>
      </c>
      <c r="N134" s="2" t="s">
        <v>1126</v>
      </c>
      <c r="O134" s="2" t="s">
        <v>1482</v>
      </c>
      <c r="P134" s="2">
        <v>57</v>
      </c>
      <c r="R134" s="2">
        <f t="shared" si="4"/>
        <v>57</v>
      </c>
      <c r="S134" s="2" t="str">
        <f t="shared" si="5"/>
        <v>Eric Nelson</v>
      </c>
    </row>
    <row r="135" spans="1:19" x14ac:dyDescent="0.25">
      <c r="A135" s="2" t="s">
        <v>1484</v>
      </c>
      <c r="B135" s="2" t="s">
        <v>1485</v>
      </c>
      <c r="C135" s="2" t="s">
        <v>1482</v>
      </c>
      <c r="D135" s="2">
        <v>154</v>
      </c>
      <c r="E135" s="2" t="s">
        <v>1486</v>
      </c>
      <c r="L135" s="2" t="s">
        <v>1486</v>
      </c>
      <c r="M135" s="2" t="s">
        <v>1484</v>
      </c>
      <c r="N135" s="2" t="s">
        <v>1485</v>
      </c>
      <c r="O135" s="2" t="s">
        <v>1482</v>
      </c>
      <c r="P135" s="2">
        <v>154</v>
      </c>
      <c r="R135" s="2">
        <f t="shared" si="4"/>
        <v>154</v>
      </c>
      <c r="S135" s="2" t="str">
        <f t="shared" si="5"/>
        <v>Napoleon Nelson</v>
      </c>
    </row>
    <row r="136" spans="1:19" x14ac:dyDescent="0.25">
      <c r="A136" s="2" t="s">
        <v>1487</v>
      </c>
      <c r="B136" s="2" t="s">
        <v>1488</v>
      </c>
      <c r="C136" s="2" t="s">
        <v>1489</v>
      </c>
      <c r="D136" s="2">
        <v>165</v>
      </c>
      <c r="E136" s="2" t="s">
        <v>1490</v>
      </c>
      <c r="L136" s="2" t="s">
        <v>1490</v>
      </c>
      <c r="M136" s="2" t="s">
        <v>1487</v>
      </c>
      <c r="N136" s="2" t="s">
        <v>1488</v>
      </c>
      <c r="O136" s="2" t="s">
        <v>1489</v>
      </c>
      <c r="P136" s="2">
        <v>165</v>
      </c>
      <c r="R136" s="2">
        <f t="shared" si="4"/>
        <v>165</v>
      </c>
      <c r="S136" s="2" t="str">
        <f t="shared" si="5"/>
        <v>Jennifer O'Mara</v>
      </c>
    </row>
    <row r="137" spans="1:19" x14ac:dyDescent="0.25">
      <c r="A137" s="2" t="s">
        <v>1491</v>
      </c>
      <c r="B137" s="2" t="s">
        <v>1058</v>
      </c>
      <c r="C137" s="2" t="s">
        <v>1492</v>
      </c>
      <c r="D137" s="2">
        <v>48</v>
      </c>
      <c r="E137" s="2" t="s">
        <v>1493</v>
      </c>
      <c r="L137" s="2" t="s">
        <v>1493</v>
      </c>
      <c r="M137" s="2" t="s">
        <v>1491</v>
      </c>
      <c r="N137" s="2" t="s">
        <v>1058</v>
      </c>
      <c r="O137" s="2" t="s">
        <v>1492</v>
      </c>
      <c r="P137" s="2">
        <v>48</v>
      </c>
      <c r="R137" s="2">
        <f t="shared" si="4"/>
        <v>48</v>
      </c>
      <c r="S137" s="2" t="str">
        <f t="shared" si="5"/>
        <v>Tim O'Neal</v>
      </c>
    </row>
    <row r="138" spans="1:19" x14ac:dyDescent="0.25">
      <c r="A138" s="2" t="s">
        <v>1494</v>
      </c>
      <c r="B138" s="2" t="s">
        <v>1495</v>
      </c>
      <c r="C138" s="2" t="s">
        <v>1496</v>
      </c>
      <c r="D138" s="2">
        <v>139</v>
      </c>
      <c r="E138" s="2" t="s">
        <v>1497</v>
      </c>
      <c r="L138" s="2" t="s">
        <v>1497</v>
      </c>
      <c r="M138" s="2" t="s">
        <v>1494</v>
      </c>
      <c r="N138" s="2" t="s">
        <v>1495</v>
      </c>
      <c r="O138" s="2" t="s">
        <v>1496</v>
      </c>
      <c r="P138" s="2">
        <v>139</v>
      </c>
      <c r="R138" s="2">
        <f t="shared" si="4"/>
        <v>139</v>
      </c>
      <c r="S138" s="2" t="str">
        <f t="shared" si="5"/>
        <v>Jeff Olsommer</v>
      </c>
    </row>
    <row r="139" spans="1:19" x14ac:dyDescent="0.25">
      <c r="A139" s="2" t="s">
        <v>1498</v>
      </c>
      <c r="B139" s="2" t="s">
        <v>1138</v>
      </c>
      <c r="C139" s="2" t="s">
        <v>1499</v>
      </c>
      <c r="D139" s="2">
        <v>46</v>
      </c>
      <c r="E139" s="2" t="s">
        <v>1500</v>
      </c>
      <c r="L139" s="2" t="s">
        <v>1500</v>
      </c>
      <c r="M139" s="2" t="s">
        <v>1498</v>
      </c>
      <c r="N139" s="2" t="s">
        <v>1138</v>
      </c>
      <c r="O139" s="2" t="s">
        <v>1499</v>
      </c>
      <c r="P139" s="2">
        <v>46</v>
      </c>
      <c r="R139" s="2">
        <f t="shared" si="4"/>
        <v>46</v>
      </c>
      <c r="S139" s="2" t="str">
        <f t="shared" si="5"/>
        <v>Jason Ortitay</v>
      </c>
    </row>
    <row r="140" spans="1:19" x14ac:dyDescent="0.25">
      <c r="A140" s="2" t="s">
        <v>1501</v>
      </c>
      <c r="B140" s="2" t="s">
        <v>1502</v>
      </c>
      <c r="C140" s="2" t="s">
        <v>1503</v>
      </c>
      <c r="D140" s="2">
        <v>155</v>
      </c>
      <c r="E140" s="2" t="s">
        <v>1504</v>
      </c>
      <c r="L140" s="2" t="s">
        <v>1504</v>
      </c>
      <c r="M140" s="2" t="s">
        <v>1501</v>
      </c>
      <c r="N140" s="2" t="s">
        <v>1502</v>
      </c>
      <c r="O140" s="2" t="s">
        <v>1503</v>
      </c>
      <c r="P140" s="2">
        <v>155</v>
      </c>
      <c r="R140" s="2">
        <f t="shared" si="4"/>
        <v>155</v>
      </c>
      <c r="S140" s="2" t="str">
        <f t="shared" si="5"/>
        <v>Danielle Friel Otten</v>
      </c>
    </row>
    <row r="141" spans="1:19" x14ac:dyDescent="0.25">
      <c r="A141" s="2" t="s">
        <v>1505</v>
      </c>
      <c r="B141" s="2" t="s">
        <v>1506</v>
      </c>
      <c r="C141" s="2" t="s">
        <v>1507</v>
      </c>
      <c r="D141" s="2">
        <v>68</v>
      </c>
      <c r="E141" s="2" t="s">
        <v>1508</v>
      </c>
      <c r="L141" s="2" t="s">
        <v>1508</v>
      </c>
      <c r="M141" s="2" t="s">
        <v>1505</v>
      </c>
      <c r="N141" s="2" t="s">
        <v>1506</v>
      </c>
      <c r="O141" s="2" t="s">
        <v>1507</v>
      </c>
      <c r="P141" s="2">
        <v>68</v>
      </c>
      <c r="R141" s="2">
        <f t="shared" si="4"/>
        <v>68</v>
      </c>
      <c r="S141" s="2" t="str">
        <f t="shared" si="5"/>
        <v>Clint Owlett</v>
      </c>
    </row>
    <row r="142" spans="1:19" x14ac:dyDescent="0.25">
      <c r="A142" s="2" t="s">
        <v>1509</v>
      </c>
      <c r="B142" s="2" t="s">
        <v>1510</v>
      </c>
      <c r="C142" s="2" t="s">
        <v>1511</v>
      </c>
      <c r="D142" s="2">
        <v>198</v>
      </c>
      <c r="E142" s="2" t="s">
        <v>1512</v>
      </c>
      <c r="L142" s="2" t="s">
        <v>1512</v>
      </c>
      <c r="M142" s="2" t="s">
        <v>1509</v>
      </c>
      <c r="N142" s="2" t="s">
        <v>1510</v>
      </c>
      <c r="O142" s="2" t="s">
        <v>1511</v>
      </c>
      <c r="P142" s="2">
        <v>198</v>
      </c>
      <c r="R142" s="2">
        <f t="shared" si="4"/>
        <v>198</v>
      </c>
      <c r="S142" s="2" t="str">
        <f t="shared" si="5"/>
        <v>Darisha Parker</v>
      </c>
    </row>
    <row r="143" spans="1:19" x14ac:dyDescent="0.25">
      <c r="A143" s="2" t="s">
        <v>1513</v>
      </c>
      <c r="B143" s="2" t="s">
        <v>1514</v>
      </c>
      <c r="C143" s="2" t="s">
        <v>1515</v>
      </c>
      <c r="D143" s="2">
        <v>121</v>
      </c>
      <c r="E143" s="2" t="s">
        <v>1516</v>
      </c>
      <c r="L143" s="2" t="s">
        <v>1516</v>
      </c>
      <c r="M143" s="2" t="s">
        <v>1513</v>
      </c>
      <c r="N143" s="2" t="s">
        <v>1514</v>
      </c>
      <c r="O143" s="2" t="s">
        <v>1515</v>
      </c>
      <c r="P143" s="2">
        <v>121</v>
      </c>
      <c r="R143" s="2">
        <f t="shared" si="4"/>
        <v>121</v>
      </c>
      <c r="S143" s="2" t="str">
        <f t="shared" si="5"/>
        <v>Eddie Day Pashinski</v>
      </c>
    </row>
    <row r="144" spans="1:19" x14ac:dyDescent="0.25">
      <c r="A144" s="2" t="s">
        <v>1517</v>
      </c>
      <c r="B144" s="2" t="s">
        <v>1134</v>
      </c>
      <c r="C144" s="2" t="s">
        <v>1518</v>
      </c>
      <c r="D144" s="2">
        <v>110</v>
      </c>
      <c r="E144" s="2" t="s">
        <v>1519</v>
      </c>
      <c r="L144" s="2" t="s">
        <v>1519</v>
      </c>
      <c r="M144" s="2" t="s">
        <v>1517</v>
      </c>
      <c r="N144" s="2" t="s">
        <v>1134</v>
      </c>
      <c r="O144" s="2" t="s">
        <v>1518</v>
      </c>
      <c r="P144" s="2">
        <v>110</v>
      </c>
      <c r="R144" s="2">
        <f t="shared" si="4"/>
        <v>110</v>
      </c>
      <c r="S144" s="2" t="str">
        <f t="shared" si="5"/>
        <v>Tina Pickett</v>
      </c>
    </row>
    <row r="145" spans="1:19" x14ac:dyDescent="0.25">
      <c r="A145" s="2" t="s">
        <v>1520</v>
      </c>
      <c r="B145" s="2" t="s">
        <v>1521</v>
      </c>
      <c r="C145" s="2" t="s">
        <v>1522</v>
      </c>
      <c r="D145" s="2">
        <v>156</v>
      </c>
      <c r="E145" s="2" t="s">
        <v>1523</v>
      </c>
      <c r="L145" s="2" t="s">
        <v>1523</v>
      </c>
      <c r="M145" s="2" t="s">
        <v>1520</v>
      </c>
      <c r="N145" s="2" t="s">
        <v>1521</v>
      </c>
      <c r="O145" s="2" t="s">
        <v>1522</v>
      </c>
      <c r="P145" s="2">
        <v>156</v>
      </c>
      <c r="R145" s="2">
        <f t="shared" si="4"/>
        <v>156</v>
      </c>
      <c r="S145" s="2" t="str">
        <f t="shared" si="5"/>
        <v>Christopher Pielli</v>
      </c>
    </row>
    <row r="146" spans="1:19" x14ac:dyDescent="0.25">
      <c r="A146" s="2" t="s">
        <v>1524</v>
      </c>
      <c r="B146" s="2" t="s">
        <v>1525</v>
      </c>
      <c r="C146" s="2" t="s">
        <v>1526</v>
      </c>
      <c r="D146" s="2">
        <v>21</v>
      </c>
      <c r="E146" s="2" t="s">
        <v>1527</v>
      </c>
      <c r="L146" s="2" t="s">
        <v>1527</v>
      </c>
      <c r="M146" s="2" t="s">
        <v>1524</v>
      </c>
      <c r="N146" s="2" t="s">
        <v>1525</v>
      </c>
      <c r="O146" s="2" t="s">
        <v>1526</v>
      </c>
      <c r="P146" s="2">
        <v>21</v>
      </c>
      <c r="R146" s="2">
        <f t="shared" si="4"/>
        <v>21</v>
      </c>
      <c r="S146" s="2" t="str">
        <f t="shared" si="5"/>
        <v>Lindsay Powell</v>
      </c>
    </row>
    <row r="147" spans="1:19" x14ac:dyDescent="0.25">
      <c r="A147" s="2" t="s">
        <v>1528</v>
      </c>
      <c r="B147" s="2" t="s">
        <v>1529</v>
      </c>
      <c r="C147" s="2" t="s">
        <v>1530</v>
      </c>
      <c r="D147" s="2">
        <v>189</v>
      </c>
      <c r="E147" s="2" t="s">
        <v>1531</v>
      </c>
      <c r="L147" s="2" t="s">
        <v>1531</v>
      </c>
      <c r="M147" s="2" t="s">
        <v>1528</v>
      </c>
      <c r="N147" s="2" t="s">
        <v>1529</v>
      </c>
      <c r="O147" s="2" t="s">
        <v>1530</v>
      </c>
      <c r="P147" s="2">
        <v>189</v>
      </c>
      <c r="R147" s="2">
        <f t="shared" si="4"/>
        <v>189</v>
      </c>
      <c r="S147" s="2" t="str">
        <f t="shared" si="5"/>
        <v>Tarah Probst</v>
      </c>
    </row>
    <row r="148" spans="1:19" x14ac:dyDescent="0.25">
      <c r="A148" s="2" t="s">
        <v>1532</v>
      </c>
      <c r="B148" s="2" t="s">
        <v>1533</v>
      </c>
      <c r="C148" s="2" t="s">
        <v>1534</v>
      </c>
      <c r="D148" s="2">
        <v>140</v>
      </c>
      <c r="E148" s="2" t="s">
        <v>1535</v>
      </c>
      <c r="L148" s="2" t="s">
        <v>1535</v>
      </c>
      <c r="M148" s="2" t="s">
        <v>1532</v>
      </c>
      <c r="N148" s="2" t="s">
        <v>1533</v>
      </c>
      <c r="O148" s="2" t="s">
        <v>1534</v>
      </c>
      <c r="P148" s="2">
        <v>140</v>
      </c>
      <c r="R148" s="2">
        <f t="shared" si="4"/>
        <v>140</v>
      </c>
      <c r="S148" s="2" t="str">
        <f t="shared" si="5"/>
        <v>Jim Prokopiak</v>
      </c>
    </row>
    <row r="149" spans="1:19" x14ac:dyDescent="0.25">
      <c r="A149" s="2" t="s">
        <v>1536</v>
      </c>
      <c r="B149" s="2" t="s">
        <v>1537</v>
      </c>
      <c r="C149" s="2" t="s">
        <v>1538</v>
      </c>
      <c r="D149" s="2">
        <v>120</v>
      </c>
      <c r="E149" s="2" t="s">
        <v>1539</v>
      </c>
      <c r="L149" s="2" t="s">
        <v>1539</v>
      </c>
      <c r="M149" s="2" t="s">
        <v>1536</v>
      </c>
      <c r="N149" s="2" t="s">
        <v>1537</v>
      </c>
      <c r="O149" s="2" t="s">
        <v>1538</v>
      </c>
      <c r="P149" s="2">
        <v>120</v>
      </c>
      <c r="R149" s="2">
        <f t="shared" si="4"/>
        <v>120</v>
      </c>
      <c r="S149" s="2" t="str">
        <f t="shared" si="5"/>
        <v>Brenda Pugh</v>
      </c>
    </row>
    <row r="150" spans="1:19" x14ac:dyDescent="0.25">
      <c r="A150" s="2" t="s">
        <v>1540</v>
      </c>
      <c r="B150" s="2" t="s">
        <v>1521</v>
      </c>
      <c r="C150" s="2" t="s">
        <v>1541</v>
      </c>
      <c r="D150" s="2">
        <v>200</v>
      </c>
      <c r="E150" s="2" t="s">
        <v>1542</v>
      </c>
      <c r="L150" s="2" t="s">
        <v>1542</v>
      </c>
      <c r="M150" s="2" t="s">
        <v>1540</v>
      </c>
      <c r="N150" s="2" t="s">
        <v>1521</v>
      </c>
      <c r="O150" s="2" t="s">
        <v>1541</v>
      </c>
      <c r="P150" s="2">
        <v>200</v>
      </c>
      <c r="R150" s="2">
        <f t="shared" si="4"/>
        <v>200</v>
      </c>
      <c r="S150" s="2" t="str">
        <f t="shared" si="5"/>
        <v>Christopher M. Rabb</v>
      </c>
    </row>
    <row r="151" spans="1:19" x14ac:dyDescent="0.25">
      <c r="A151" s="2" t="s">
        <v>1543</v>
      </c>
      <c r="B151" s="2" t="s">
        <v>1544</v>
      </c>
      <c r="C151" s="2" t="s">
        <v>1545</v>
      </c>
      <c r="D151" s="2">
        <v>176</v>
      </c>
      <c r="E151" s="2" t="s">
        <v>1546</v>
      </c>
      <c r="L151" s="2" t="s">
        <v>1546</v>
      </c>
      <c r="M151" s="2" t="s">
        <v>1543</v>
      </c>
      <c r="N151" s="2" t="s">
        <v>1544</v>
      </c>
      <c r="O151" s="2" t="s">
        <v>1545</v>
      </c>
      <c r="P151" s="2">
        <v>176</v>
      </c>
      <c r="R151" s="2">
        <f t="shared" si="4"/>
        <v>176</v>
      </c>
      <c r="S151" s="2" t="str">
        <f t="shared" si="5"/>
        <v>Jack Rader, Jr.</v>
      </c>
    </row>
    <row r="152" spans="1:19" x14ac:dyDescent="0.25">
      <c r="A152" s="2" t="s">
        <v>1547</v>
      </c>
      <c r="B152" s="2" t="s">
        <v>1548</v>
      </c>
      <c r="C152" s="2" t="s">
        <v>1549</v>
      </c>
      <c r="D152" s="2">
        <v>65</v>
      </c>
      <c r="E152" s="2" t="s">
        <v>1550</v>
      </c>
      <c r="L152" s="2" t="s">
        <v>1550</v>
      </c>
      <c r="M152" s="2" t="s">
        <v>1547</v>
      </c>
      <c r="N152" s="2" t="s">
        <v>1548</v>
      </c>
      <c r="O152" s="2" t="s">
        <v>1549</v>
      </c>
      <c r="P152" s="2">
        <v>65</v>
      </c>
      <c r="R152" s="2">
        <f t="shared" si="4"/>
        <v>65</v>
      </c>
      <c r="S152" s="2" t="str">
        <f t="shared" si="5"/>
        <v>Kathy L. Rapp</v>
      </c>
    </row>
    <row r="153" spans="1:19" x14ac:dyDescent="0.25">
      <c r="A153" s="2" t="s">
        <v>1551</v>
      </c>
      <c r="B153" s="2" t="s">
        <v>1470</v>
      </c>
      <c r="C153" s="2" t="s">
        <v>1552</v>
      </c>
      <c r="D153" s="2">
        <v>56</v>
      </c>
      <c r="E153" s="2" t="s">
        <v>1553</v>
      </c>
      <c r="L153" s="2" t="s">
        <v>1553</v>
      </c>
      <c r="M153" s="2" t="s">
        <v>1551</v>
      </c>
      <c r="N153" s="2" t="s">
        <v>1470</v>
      </c>
      <c r="O153" s="2" t="s">
        <v>1552</v>
      </c>
      <c r="P153" s="2">
        <v>56</v>
      </c>
      <c r="R153" s="2">
        <f t="shared" si="4"/>
        <v>56</v>
      </c>
      <c r="S153" s="2" t="str">
        <f t="shared" si="5"/>
        <v>Brian Rasel</v>
      </c>
    </row>
    <row r="154" spans="1:19" x14ac:dyDescent="0.25">
      <c r="A154" s="2" t="s">
        <v>1554</v>
      </c>
      <c r="B154" s="2" t="s">
        <v>1555</v>
      </c>
      <c r="C154" s="2" t="s">
        <v>1556</v>
      </c>
      <c r="D154" s="2">
        <v>90</v>
      </c>
      <c r="E154" s="2" t="s">
        <v>1557</v>
      </c>
      <c r="L154" s="2" t="s">
        <v>1557</v>
      </c>
      <c r="M154" s="2" t="s">
        <v>1554</v>
      </c>
      <c r="N154" s="2" t="s">
        <v>1555</v>
      </c>
      <c r="O154" s="2" t="s">
        <v>1556</v>
      </c>
      <c r="P154" s="2">
        <v>90</v>
      </c>
      <c r="R154" s="2">
        <f t="shared" si="4"/>
        <v>90</v>
      </c>
      <c r="S154" s="2" t="str">
        <f t="shared" si="5"/>
        <v>Chad Reichard</v>
      </c>
    </row>
    <row r="155" spans="1:19" x14ac:dyDescent="0.25">
      <c r="A155" s="2" t="s">
        <v>1558</v>
      </c>
      <c r="B155" s="2" t="s">
        <v>1009</v>
      </c>
      <c r="C155" s="2" t="s">
        <v>1559</v>
      </c>
      <c r="D155" s="2">
        <v>71</v>
      </c>
      <c r="E155" s="2" t="s">
        <v>1560</v>
      </c>
      <c r="L155" s="2" t="s">
        <v>1560</v>
      </c>
      <c r="M155" s="2" t="s">
        <v>1558</v>
      </c>
      <c r="N155" s="2" t="s">
        <v>1009</v>
      </c>
      <c r="O155" s="2" t="s">
        <v>1559</v>
      </c>
      <c r="P155" s="2">
        <v>71</v>
      </c>
      <c r="R155" s="2">
        <f t="shared" si="4"/>
        <v>71</v>
      </c>
      <c r="S155" s="2" t="str">
        <f t="shared" si="5"/>
        <v>James Rigby</v>
      </c>
    </row>
    <row r="156" spans="1:19" x14ac:dyDescent="0.25">
      <c r="A156" s="2" t="s">
        <v>1561</v>
      </c>
      <c r="B156" s="2" t="s">
        <v>1562</v>
      </c>
      <c r="C156" s="2" t="s">
        <v>1563</v>
      </c>
      <c r="D156" s="2">
        <v>96</v>
      </c>
      <c r="E156" s="2" t="s">
        <v>1564</v>
      </c>
      <c r="L156" s="2" t="s">
        <v>1564</v>
      </c>
      <c r="M156" s="2" t="s">
        <v>1561</v>
      </c>
      <c r="N156" s="2" t="s">
        <v>1562</v>
      </c>
      <c r="O156" s="2" t="s">
        <v>1563</v>
      </c>
      <c r="P156" s="2">
        <v>96</v>
      </c>
      <c r="R156" s="2">
        <f t="shared" si="4"/>
        <v>96</v>
      </c>
      <c r="S156" s="2" t="str">
        <f t="shared" si="5"/>
        <v>Nikki Rivera</v>
      </c>
    </row>
    <row r="157" spans="1:19" x14ac:dyDescent="0.25">
      <c r="A157" s="2" t="s">
        <v>1565</v>
      </c>
      <c r="B157" s="2" t="s">
        <v>1566</v>
      </c>
      <c r="C157" s="2" t="s">
        <v>1567</v>
      </c>
      <c r="D157" s="2">
        <v>6</v>
      </c>
      <c r="E157" s="2" t="s">
        <v>1568</v>
      </c>
      <c r="L157" s="2" t="s">
        <v>1568</v>
      </c>
      <c r="M157" s="2" t="s">
        <v>1565</v>
      </c>
      <c r="N157" s="2" t="s">
        <v>1566</v>
      </c>
      <c r="O157" s="2" t="s">
        <v>1567</v>
      </c>
      <c r="P157" s="2">
        <v>6</v>
      </c>
      <c r="R157" s="2">
        <f t="shared" si="4"/>
        <v>6</v>
      </c>
      <c r="S157" s="2" t="str">
        <f t="shared" si="5"/>
        <v>Brad Roae</v>
      </c>
    </row>
    <row r="158" spans="1:19" x14ac:dyDescent="0.25">
      <c r="A158" s="2" t="s">
        <v>1569</v>
      </c>
      <c r="B158" s="2" t="s">
        <v>1570</v>
      </c>
      <c r="C158" s="2" t="s">
        <v>1571</v>
      </c>
      <c r="D158" s="2">
        <v>59</v>
      </c>
      <c r="E158" s="2" t="s">
        <v>1572</v>
      </c>
      <c r="L158" s="2" t="s">
        <v>1572</v>
      </c>
      <c r="M158" s="2" t="s">
        <v>1569</v>
      </c>
      <c r="N158" s="2" t="s">
        <v>1570</v>
      </c>
      <c r="O158" s="2" t="s">
        <v>1571</v>
      </c>
      <c r="P158" s="2">
        <v>59</v>
      </c>
      <c r="R158" s="2">
        <f t="shared" si="4"/>
        <v>59</v>
      </c>
      <c r="S158" s="2" t="str">
        <f t="shared" si="5"/>
        <v>Leslie Rossi</v>
      </c>
    </row>
    <row r="159" spans="1:19" x14ac:dyDescent="0.25">
      <c r="A159" s="2" t="s">
        <v>1573</v>
      </c>
      <c r="B159" s="2" t="s">
        <v>667</v>
      </c>
      <c r="C159" s="2" t="s">
        <v>1574</v>
      </c>
      <c r="D159" s="2">
        <v>85</v>
      </c>
      <c r="E159" s="2" t="s">
        <v>1575</v>
      </c>
      <c r="L159" s="2" t="s">
        <v>1575</v>
      </c>
      <c r="M159" s="2" t="s">
        <v>1573</v>
      </c>
      <c r="N159" s="2" t="s">
        <v>667</v>
      </c>
      <c r="O159" s="2" t="s">
        <v>1574</v>
      </c>
      <c r="P159" s="2">
        <v>85</v>
      </c>
      <c r="R159" s="2">
        <f t="shared" si="4"/>
        <v>85</v>
      </c>
      <c r="S159" s="2" t="str">
        <f t="shared" si="5"/>
        <v>David Rowe</v>
      </c>
    </row>
    <row r="160" spans="1:19" x14ac:dyDescent="0.25">
      <c r="A160" s="2" t="s">
        <v>1576</v>
      </c>
      <c r="B160" s="2" t="s">
        <v>1577</v>
      </c>
      <c r="C160" s="2" t="s">
        <v>1578</v>
      </c>
      <c r="D160" s="2">
        <v>126</v>
      </c>
      <c r="E160" s="2" t="s">
        <v>1579</v>
      </c>
      <c r="L160" s="2" t="s">
        <v>1579</v>
      </c>
      <c r="M160" s="2" t="s">
        <v>1576</v>
      </c>
      <c r="N160" s="2" t="s">
        <v>1577</v>
      </c>
      <c r="O160" s="2" t="s">
        <v>1578</v>
      </c>
      <c r="P160" s="2">
        <v>126</v>
      </c>
      <c r="R160" s="2">
        <f t="shared" si="4"/>
        <v>126</v>
      </c>
      <c r="S160" s="2" t="str">
        <f t="shared" si="5"/>
        <v>Jacklyn Rusnock</v>
      </c>
    </row>
    <row r="161" spans="1:19" x14ac:dyDescent="0.25">
      <c r="A161" s="2" t="s">
        <v>1580</v>
      </c>
      <c r="B161" s="2" t="s">
        <v>1581</v>
      </c>
      <c r="C161" s="2" t="s">
        <v>1582</v>
      </c>
      <c r="D161" s="2">
        <v>119</v>
      </c>
      <c r="E161" s="2" t="s">
        <v>1583</v>
      </c>
      <c r="L161" s="2" t="s">
        <v>1583</v>
      </c>
      <c r="M161" s="2" t="s">
        <v>1580</v>
      </c>
      <c r="N161" s="2" t="s">
        <v>1581</v>
      </c>
      <c r="O161" s="2" t="s">
        <v>1582</v>
      </c>
      <c r="P161" s="2">
        <v>119</v>
      </c>
      <c r="R161" s="2">
        <f t="shared" si="4"/>
        <v>119</v>
      </c>
      <c r="S161" s="2" t="str">
        <f t="shared" si="5"/>
        <v>Alec Ryncavage</v>
      </c>
    </row>
    <row r="162" spans="1:19" x14ac:dyDescent="0.25">
      <c r="A162" s="2" t="s">
        <v>1584</v>
      </c>
      <c r="B162" s="2" t="s">
        <v>1585</v>
      </c>
      <c r="C162" s="2" t="s">
        <v>1586</v>
      </c>
      <c r="D162" s="2">
        <v>34</v>
      </c>
      <c r="E162" s="2" t="s">
        <v>1587</v>
      </c>
      <c r="L162" s="2" t="s">
        <v>1587</v>
      </c>
      <c r="M162" s="2" t="s">
        <v>1584</v>
      </c>
      <c r="N162" s="2" t="s">
        <v>1585</v>
      </c>
      <c r="O162" s="2" t="s">
        <v>1586</v>
      </c>
      <c r="P162" s="2">
        <v>34</v>
      </c>
      <c r="R162" s="2">
        <f t="shared" si="4"/>
        <v>34</v>
      </c>
      <c r="S162" s="2" t="str">
        <f t="shared" si="5"/>
        <v>Abigail Salisbury</v>
      </c>
    </row>
    <row r="163" spans="1:19" x14ac:dyDescent="0.25">
      <c r="A163" s="2" t="s">
        <v>1588</v>
      </c>
      <c r="B163" s="2" t="s">
        <v>1409</v>
      </c>
      <c r="C163" s="2" t="s">
        <v>1589</v>
      </c>
      <c r="D163" s="2">
        <v>135</v>
      </c>
      <c r="E163" s="2" t="s">
        <v>1590</v>
      </c>
      <c r="L163" s="2" t="s">
        <v>1590</v>
      </c>
      <c r="M163" s="2" t="s">
        <v>1588</v>
      </c>
      <c r="N163" s="2" t="s">
        <v>1409</v>
      </c>
      <c r="O163" s="2" t="s">
        <v>1589</v>
      </c>
      <c r="P163" s="2">
        <v>135</v>
      </c>
      <c r="R163" s="2">
        <f t="shared" si="4"/>
        <v>135</v>
      </c>
      <c r="S163" s="2" t="str">
        <f t="shared" si="5"/>
        <v>Steve Samuelson</v>
      </c>
    </row>
    <row r="164" spans="1:19" x14ac:dyDescent="0.25">
      <c r="A164" s="2" t="s">
        <v>1591</v>
      </c>
      <c r="B164" s="2" t="s">
        <v>1592</v>
      </c>
      <c r="C164" s="2" t="s">
        <v>1593</v>
      </c>
      <c r="D164" s="2">
        <v>153</v>
      </c>
      <c r="E164" s="2" t="s">
        <v>1594</v>
      </c>
      <c r="L164" s="2" t="s">
        <v>1594</v>
      </c>
      <c r="M164" s="2" t="s">
        <v>1591</v>
      </c>
      <c r="N164" s="2" t="s">
        <v>1592</v>
      </c>
      <c r="O164" s="2" t="s">
        <v>1593</v>
      </c>
      <c r="P164" s="2">
        <v>153</v>
      </c>
      <c r="R164" s="2">
        <f t="shared" si="4"/>
        <v>153</v>
      </c>
      <c r="S164" s="2" t="str">
        <f t="shared" si="5"/>
        <v>Ben Sanchez</v>
      </c>
    </row>
    <row r="165" spans="1:19" x14ac:dyDescent="0.25">
      <c r="A165" s="2" t="s">
        <v>1595</v>
      </c>
      <c r="B165" s="2" t="s">
        <v>1596</v>
      </c>
      <c r="C165" s="2" t="s">
        <v>1597</v>
      </c>
      <c r="D165" s="2">
        <v>158</v>
      </c>
      <c r="E165" s="2" t="s">
        <v>1598</v>
      </c>
      <c r="L165" s="2" t="s">
        <v>1598</v>
      </c>
      <c r="M165" s="2" t="s">
        <v>1595</v>
      </c>
      <c r="N165" s="2" t="s">
        <v>1596</v>
      </c>
      <c r="O165" s="2" t="s">
        <v>1597</v>
      </c>
      <c r="P165" s="2">
        <v>158</v>
      </c>
      <c r="R165" s="2">
        <f t="shared" si="4"/>
        <v>158</v>
      </c>
      <c r="S165" s="2" t="str">
        <f t="shared" si="5"/>
        <v>Christina Sappey</v>
      </c>
    </row>
    <row r="166" spans="1:19" x14ac:dyDescent="0.25">
      <c r="A166" s="2" t="s">
        <v>1599</v>
      </c>
      <c r="B166" s="2" t="s">
        <v>1600</v>
      </c>
      <c r="C166" s="2" t="s">
        <v>1601</v>
      </c>
      <c r="D166" s="2">
        <v>147</v>
      </c>
      <c r="E166" s="2" t="s">
        <v>1602</v>
      </c>
      <c r="L166" s="2" t="s">
        <v>1602</v>
      </c>
      <c r="M166" s="2" t="s">
        <v>1599</v>
      </c>
      <c r="N166" s="2" t="s">
        <v>1600</v>
      </c>
      <c r="O166" s="2" t="s">
        <v>1601</v>
      </c>
      <c r="P166" s="2">
        <v>147</v>
      </c>
      <c r="R166" s="2">
        <f t="shared" si="4"/>
        <v>147</v>
      </c>
      <c r="S166" s="2" t="str">
        <f t="shared" si="5"/>
        <v>Donna Marie Scheuren</v>
      </c>
    </row>
    <row r="167" spans="1:19" x14ac:dyDescent="0.25">
      <c r="A167" s="2" t="s">
        <v>1603</v>
      </c>
      <c r="B167" s="2" t="s">
        <v>1294</v>
      </c>
      <c r="C167" s="2" t="s">
        <v>1604</v>
      </c>
      <c r="D167" s="2">
        <v>101</v>
      </c>
      <c r="E167" s="2" t="s">
        <v>1605</v>
      </c>
      <c r="L167" s="2" t="s">
        <v>1605</v>
      </c>
      <c r="M167" s="2" t="s">
        <v>1603</v>
      </c>
      <c r="N167" s="2" t="s">
        <v>1294</v>
      </c>
      <c r="O167" s="2" t="s">
        <v>1604</v>
      </c>
      <c r="P167" s="2">
        <v>101</v>
      </c>
      <c r="R167" s="2">
        <f t="shared" si="4"/>
        <v>101</v>
      </c>
      <c r="S167" s="2" t="str">
        <f t="shared" si="5"/>
        <v>John Schlegel</v>
      </c>
    </row>
    <row r="168" spans="1:19" x14ac:dyDescent="0.25">
      <c r="A168" s="2" t="s">
        <v>1606</v>
      </c>
      <c r="B168" s="2" t="s">
        <v>1607</v>
      </c>
      <c r="C168" s="2" t="s">
        <v>1608</v>
      </c>
      <c r="D168" s="2">
        <v>132</v>
      </c>
      <c r="E168" s="2" t="s">
        <v>1609</v>
      </c>
      <c r="L168" s="2" t="s">
        <v>1609</v>
      </c>
      <c r="M168" s="2" t="s">
        <v>1606</v>
      </c>
      <c r="N168" s="2" t="s">
        <v>1607</v>
      </c>
      <c r="O168" s="2" t="s">
        <v>1608</v>
      </c>
      <c r="P168" s="2">
        <v>132</v>
      </c>
      <c r="R168" s="2">
        <f t="shared" si="4"/>
        <v>132</v>
      </c>
      <c r="S168" s="2" t="str">
        <f t="shared" si="5"/>
        <v>Michael H. Schlossberg</v>
      </c>
    </row>
    <row r="169" spans="1:19" x14ac:dyDescent="0.25">
      <c r="A169" s="2" t="s">
        <v>1610</v>
      </c>
      <c r="B169" s="2" t="s">
        <v>1611</v>
      </c>
      <c r="C169" s="2" t="s">
        <v>1612</v>
      </c>
      <c r="D169" s="2">
        <v>79</v>
      </c>
      <c r="E169" s="2" t="s">
        <v>1613</v>
      </c>
      <c r="L169" s="2" t="s">
        <v>1613</v>
      </c>
      <c r="M169" s="2" t="s">
        <v>1610</v>
      </c>
      <c r="N169" s="2" t="s">
        <v>1611</v>
      </c>
      <c r="O169" s="2" t="s">
        <v>1612</v>
      </c>
      <c r="P169" s="2">
        <v>79</v>
      </c>
      <c r="R169" s="2">
        <f t="shared" si="4"/>
        <v>79</v>
      </c>
      <c r="S169" s="2" t="str">
        <f t="shared" si="5"/>
        <v>Lou Schmitt</v>
      </c>
    </row>
    <row r="170" spans="1:19" x14ac:dyDescent="0.25">
      <c r="A170" s="2" t="s">
        <v>1614</v>
      </c>
      <c r="B170" s="2" t="s">
        <v>1615</v>
      </c>
      <c r="C170" s="2" t="s">
        <v>1616</v>
      </c>
      <c r="D170" s="2">
        <v>134</v>
      </c>
      <c r="E170" s="2" t="s">
        <v>1617</v>
      </c>
      <c r="L170" s="2" t="s">
        <v>1617</v>
      </c>
      <c r="M170" s="2" t="s">
        <v>1614</v>
      </c>
      <c r="N170" s="2" t="s">
        <v>1615</v>
      </c>
      <c r="O170" s="2" t="s">
        <v>1616</v>
      </c>
      <c r="P170" s="2">
        <v>134</v>
      </c>
      <c r="R170" s="2">
        <f t="shared" si="4"/>
        <v>134</v>
      </c>
      <c r="S170" s="2" t="str">
        <f t="shared" si="5"/>
        <v>Pete Schweyer</v>
      </c>
    </row>
    <row r="171" spans="1:19" x14ac:dyDescent="0.25">
      <c r="A171" s="2" t="s">
        <v>1618</v>
      </c>
      <c r="B171" s="2" t="s">
        <v>1040</v>
      </c>
      <c r="C171" s="2" t="s">
        <v>1619</v>
      </c>
      <c r="D171" s="2">
        <v>12</v>
      </c>
      <c r="E171" s="2" t="s">
        <v>1620</v>
      </c>
      <c r="L171" s="2" t="s">
        <v>1620</v>
      </c>
      <c r="M171" s="2" t="s">
        <v>1618</v>
      </c>
      <c r="N171" s="2" t="s">
        <v>1040</v>
      </c>
      <c r="O171" s="2" t="s">
        <v>1619</v>
      </c>
      <c r="P171" s="2">
        <v>12</v>
      </c>
      <c r="R171" s="2">
        <f t="shared" si="4"/>
        <v>12</v>
      </c>
      <c r="S171" s="2" t="str">
        <f t="shared" si="5"/>
        <v>Stephanie Scialabba</v>
      </c>
    </row>
    <row r="172" spans="1:19" x14ac:dyDescent="0.25">
      <c r="A172" s="2" t="s">
        <v>1621</v>
      </c>
      <c r="B172" s="2" t="s">
        <v>1622</v>
      </c>
      <c r="C172" s="2" t="s">
        <v>761</v>
      </c>
      <c r="D172" s="2">
        <v>54</v>
      </c>
      <c r="E172" s="2" t="s">
        <v>1623</v>
      </c>
      <c r="L172" s="2" t="s">
        <v>1623</v>
      </c>
      <c r="M172" s="2" t="s">
        <v>1621</v>
      </c>
      <c r="N172" s="2" t="s">
        <v>1622</v>
      </c>
      <c r="O172" s="2" t="s">
        <v>761</v>
      </c>
      <c r="P172" s="2">
        <v>54</v>
      </c>
      <c r="R172" s="2">
        <f t="shared" si="4"/>
        <v>54</v>
      </c>
      <c r="S172" s="2" t="str">
        <f t="shared" si="5"/>
        <v>Gregory Scott</v>
      </c>
    </row>
    <row r="173" spans="1:19" x14ac:dyDescent="0.25">
      <c r="A173" s="2" t="s">
        <v>1624</v>
      </c>
      <c r="B173" s="2" t="s">
        <v>1625</v>
      </c>
      <c r="C173" s="2" t="s">
        <v>1626</v>
      </c>
      <c r="D173" s="2">
        <v>28</v>
      </c>
      <c r="E173" s="2" t="s">
        <v>1627</v>
      </c>
      <c r="L173" s="2" t="s">
        <v>1627</v>
      </c>
      <c r="M173" s="2" t="s">
        <v>1624</v>
      </c>
      <c r="N173" s="2" t="s">
        <v>1625</v>
      </c>
      <c r="O173" s="2" t="s">
        <v>1626</v>
      </c>
      <c r="P173" s="2">
        <v>28</v>
      </c>
      <c r="R173" s="2">
        <f t="shared" si="4"/>
        <v>28</v>
      </c>
      <c r="S173" s="2" t="str">
        <f t="shared" si="5"/>
        <v>Jeremy Shaffer</v>
      </c>
    </row>
    <row r="174" spans="1:19" x14ac:dyDescent="0.25">
      <c r="A174" s="2" t="s">
        <v>1628</v>
      </c>
      <c r="B174" s="2" t="s">
        <v>1092</v>
      </c>
      <c r="C174" s="2" t="s">
        <v>1629</v>
      </c>
      <c r="D174" s="2">
        <v>157</v>
      </c>
      <c r="E174" s="2" t="s">
        <v>1630</v>
      </c>
      <c r="L174" s="2" t="s">
        <v>1630</v>
      </c>
      <c r="M174" s="2" t="s">
        <v>1628</v>
      </c>
      <c r="N174" s="2" t="s">
        <v>1092</v>
      </c>
      <c r="O174" s="2" t="s">
        <v>1629</v>
      </c>
      <c r="P174" s="2">
        <v>157</v>
      </c>
      <c r="R174" s="2">
        <f t="shared" si="4"/>
        <v>157</v>
      </c>
      <c r="S174" s="2" t="str">
        <f t="shared" si="5"/>
        <v>Melissa Shusterman</v>
      </c>
    </row>
    <row r="175" spans="1:19" x14ac:dyDescent="0.25">
      <c r="A175" s="2" t="s">
        <v>1631</v>
      </c>
      <c r="B175" s="2" t="s">
        <v>1315</v>
      </c>
      <c r="C175" s="2" t="s">
        <v>1632</v>
      </c>
      <c r="D175" s="2">
        <v>22</v>
      </c>
      <c r="E175" s="2" t="s">
        <v>1633</v>
      </c>
      <c r="L175" s="2" t="s">
        <v>1633</v>
      </c>
      <c r="M175" s="2" t="s">
        <v>1631</v>
      </c>
      <c r="N175" s="2" t="s">
        <v>1315</v>
      </c>
      <c r="O175" s="2" t="s">
        <v>1632</v>
      </c>
      <c r="P175" s="2">
        <v>22</v>
      </c>
      <c r="R175" s="2">
        <f t="shared" si="4"/>
        <v>22</v>
      </c>
      <c r="S175" s="2" t="str">
        <f t="shared" si="5"/>
        <v>Josh Siegel</v>
      </c>
    </row>
    <row r="176" spans="1:19" x14ac:dyDescent="0.25">
      <c r="A176" s="2" t="s">
        <v>1634</v>
      </c>
      <c r="B176" s="2" t="s">
        <v>1470</v>
      </c>
      <c r="C176" s="2" t="s">
        <v>1635</v>
      </c>
      <c r="D176" s="2">
        <v>66</v>
      </c>
      <c r="E176" s="2" t="s">
        <v>1636</v>
      </c>
      <c r="L176" s="2" t="s">
        <v>1636</v>
      </c>
      <c r="M176" s="2" t="s">
        <v>1634</v>
      </c>
      <c r="N176" s="2" t="s">
        <v>1470</v>
      </c>
      <c r="O176" s="2" t="s">
        <v>1635</v>
      </c>
      <c r="P176" s="2">
        <v>66</v>
      </c>
      <c r="R176" s="2">
        <f t="shared" si="4"/>
        <v>66</v>
      </c>
      <c r="S176" s="2" t="str">
        <f t="shared" si="5"/>
        <v>Brian Smith</v>
      </c>
    </row>
    <row r="177" spans="1:19" x14ac:dyDescent="0.25">
      <c r="A177" s="2" t="s">
        <v>1637</v>
      </c>
      <c r="B177" s="2" t="s">
        <v>1638</v>
      </c>
      <c r="C177" s="2" t="s">
        <v>1635</v>
      </c>
      <c r="D177" s="2">
        <v>49</v>
      </c>
      <c r="E177" s="2" t="s">
        <v>1639</v>
      </c>
      <c r="L177" s="2" t="s">
        <v>1639</v>
      </c>
      <c r="M177" s="2" t="s">
        <v>1637</v>
      </c>
      <c r="N177" s="2" t="s">
        <v>1638</v>
      </c>
      <c r="O177" s="2" t="s">
        <v>1635</v>
      </c>
      <c r="P177" s="2">
        <v>49</v>
      </c>
      <c r="R177" s="2">
        <f t="shared" si="4"/>
        <v>49</v>
      </c>
      <c r="S177" s="2" t="str">
        <f t="shared" si="5"/>
        <v>Ismail Smith-Wade-El</v>
      </c>
    </row>
    <row r="178" spans="1:19" x14ac:dyDescent="0.25">
      <c r="A178" s="2" t="s">
        <v>1640</v>
      </c>
      <c r="B178" s="2" t="s">
        <v>1641</v>
      </c>
      <c r="C178" s="2" t="s">
        <v>1642</v>
      </c>
      <c r="D178" s="2">
        <v>202</v>
      </c>
      <c r="E178" s="2" t="s">
        <v>1643</v>
      </c>
      <c r="L178" s="2" t="s">
        <v>1643</v>
      </c>
      <c r="M178" s="2" t="s">
        <v>1640</v>
      </c>
      <c r="N178" s="2" t="s">
        <v>1641</v>
      </c>
      <c r="O178" s="2" t="s">
        <v>1642</v>
      </c>
      <c r="P178" s="2">
        <v>202</v>
      </c>
      <c r="R178" s="2">
        <f t="shared" si="4"/>
        <v>202</v>
      </c>
      <c r="S178" s="2" t="str">
        <f t="shared" si="5"/>
        <v>Jared Solomon</v>
      </c>
    </row>
    <row r="179" spans="1:19" x14ac:dyDescent="0.25">
      <c r="A179" s="2" t="s">
        <v>1644</v>
      </c>
      <c r="B179" s="2" t="s">
        <v>1645</v>
      </c>
      <c r="C179" s="2" t="s">
        <v>1646</v>
      </c>
      <c r="D179" s="2">
        <v>145</v>
      </c>
      <c r="E179" s="2" t="s">
        <v>1647</v>
      </c>
      <c r="L179" s="2" t="s">
        <v>1647</v>
      </c>
      <c r="M179" s="2" t="s">
        <v>1644</v>
      </c>
      <c r="N179" s="2" t="s">
        <v>1645</v>
      </c>
      <c r="O179" s="2" t="s">
        <v>1646</v>
      </c>
      <c r="P179" s="2">
        <v>145</v>
      </c>
      <c r="R179" s="2">
        <f t="shared" si="4"/>
        <v>145</v>
      </c>
      <c r="S179" s="2" t="str">
        <f t="shared" si="5"/>
        <v>Craig Staats</v>
      </c>
    </row>
    <row r="180" spans="1:19" x14ac:dyDescent="0.25">
      <c r="A180" s="2" t="s">
        <v>1648</v>
      </c>
      <c r="B180" s="2" t="s">
        <v>1649</v>
      </c>
      <c r="C180" s="2" t="s">
        <v>1650</v>
      </c>
      <c r="D180" s="2">
        <v>86</v>
      </c>
      <c r="E180" s="2" t="s">
        <v>1651</v>
      </c>
      <c r="L180" s="2" t="s">
        <v>1651</v>
      </c>
      <c r="M180" s="2" t="s">
        <v>1648</v>
      </c>
      <c r="N180" s="2" t="s">
        <v>1649</v>
      </c>
      <c r="O180" s="2" t="s">
        <v>1650</v>
      </c>
      <c r="P180" s="2">
        <v>86</v>
      </c>
      <c r="R180" s="2">
        <f t="shared" si="4"/>
        <v>86</v>
      </c>
      <c r="S180" s="2" t="str">
        <f t="shared" si="5"/>
        <v>Perry Stambaugh</v>
      </c>
    </row>
    <row r="181" spans="1:19" x14ac:dyDescent="0.25">
      <c r="A181" s="2" t="s">
        <v>1652</v>
      </c>
      <c r="B181" s="2" t="s">
        <v>1653</v>
      </c>
      <c r="C181" s="2" t="s">
        <v>1654</v>
      </c>
      <c r="D181" s="2">
        <v>33</v>
      </c>
      <c r="E181" s="2" t="s">
        <v>1655</v>
      </c>
      <c r="L181" s="2" t="s">
        <v>1655</v>
      </c>
      <c r="M181" s="2" t="s">
        <v>1652</v>
      </c>
      <c r="N181" s="2" t="s">
        <v>1653</v>
      </c>
      <c r="O181" s="2" t="s">
        <v>1654</v>
      </c>
      <c r="P181" s="2">
        <v>33</v>
      </c>
      <c r="R181" s="2">
        <f t="shared" si="4"/>
        <v>33</v>
      </c>
      <c r="S181" s="2" t="str">
        <f t="shared" si="5"/>
        <v>Mandy Steele</v>
      </c>
    </row>
    <row r="182" spans="1:19" x14ac:dyDescent="0.25">
      <c r="A182" s="2" t="s">
        <v>1656</v>
      </c>
      <c r="B182" s="2" t="s">
        <v>1657</v>
      </c>
      <c r="C182" s="2" t="s">
        <v>1658</v>
      </c>
      <c r="D182" s="2">
        <v>107</v>
      </c>
      <c r="E182" s="2" t="s">
        <v>1659</v>
      </c>
      <c r="L182" s="2" t="s">
        <v>1659</v>
      </c>
      <c r="M182" s="2" t="s">
        <v>1656</v>
      </c>
      <c r="N182" s="2" t="s">
        <v>1657</v>
      </c>
      <c r="O182" s="2" t="s">
        <v>1658</v>
      </c>
      <c r="P182" s="2">
        <v>107</v>
      </c>
      <c r="R182" s="2">
        <f t="shared" si="4"/>
        <v>107</v>
      </c>
      <c r="S182" s="2" t="str">
        <f t="shared" si="5"/>
        <v>Joanne Stehr</v>
      </c>
    </row>
    <row r="183" spans="1:19" x14ac:dyDescent="0.25">
      <c r="A183" s="2" t="s">
        <v>1660</v>
      </c>
      <c r="B183" s="2" t="s">
        <v>1607</v>
      </c>
      <c r="C183" s="2" t="s">
        <v>1661</v>
      </c>
      <c r="D183" s="2">
        <v>108</v>
      </c>
      <c r="E183" s="2" t="s">
        <v>1662</v>
      </c>
      <c r="L183" s="2" t="s">
        <v>1662</v>
      </c>
      <c r="M183" s="2" t="s">
        <v>1660</v>
      </c>
      <c r="N183" s="2" t="s">
        <v>1607</v>
      </c>
      <c r="O183" s="2" t="s">
        <v>1661</v>
      </c>
      <c r="P183" s="2">
        <v>108</v>
      </c>
      <c r="R183" s="2">
        <f t="shared" si="4"/>
        <v>108</v>
      </c>
      <c r="S183" s="2" t="str">
        <f t="shared" si="5"/>
        <v>Michael Stender</v>
      </c>
    </row>
    <row r="184" spans="1:19" x14ac:dyDescent="0.25">
      <c r="A184" s="2" t="s">
        <v>1663</v>
      </c>
      <c r="B184" s="2" t="s">
        <v>795</v>
      </c>
      <c r="C184" s="2" t="s">
        <v>1664</v>
      </c>
      <c r="D184" s="2">
        <v>62</v>
      </c>
      <c r="E184" s="2" t="s">
        <v>1665</v>
      </c>
      <c r="L184" s="2" t="s">
        <v>1665</v>
      </c>
      <c r="M184" s="2" t="s">
        <v>1663</v>
      </c>
      <c r="N184" s="2" t="s">
        <v>795</v>
      </c>
      <c r="O184" s="2" t="s">
        <v>1664</v>
      </c>
      <c r="P184" s="2">
        <v>62</v>
      </c>
      <c r="R184" s="2">
        <f t="shared" si="4"/>
        <v>62</v>
      </c>
      <c r="S184" s="2" t="str">
        <f t="shared" si="5"/>
        <v>James Struzzi</v>
      </c>
    </row>
    <row r="185" spans="1:19" x14ac:dyDescent="0.25">
      <c r="A185" s="2" t="s">
        <v>1666</v>
      </c>
      <c r="B185" s="2" t="s">
        <v>1209</v>
      </c>
      <c r="C185" s="2" t="s">
        <v>1667</v>
      </c>
      <c r="D185" s="2">
        <v>82</v>
      </c>
      <c r="E185" s="2" t="s">
        <v>1668</v>
      </c>
      <c r="L185" s="2" t="s">
        <v>1668</v>
      </c>
      <c r="M185" s="2" t="s">
        <v>1666</v>
      </c>
      <c r="N185" s="2" t="s">
        <v>1209</v>
      </c>
      <c r="O185" s="2" t="s">
        <v>1667</v>
      </c>
      <c r="P185" s="2">
        <v>82</v>
      </c>
      <c r="R185" s="2">
        <f t="shared" si="4"/>
        <v>82</v>
      </c>
      <c r="S185" s="2" t="str">
        <f t="shared" si="5"/>
        <v>Paul Takac</v>
      </c>
    </row>
    <row r="186" spans="1:19" x14ac:dyDescent="0.25">
      <c r="A186" s="2" t="s">
        <v>1669</v>
      </c>
      <c r="B186" s="2" t="s">
        <v>1670</v>
      </c>
      <c r="C186" s="2" t="s">
        <v>1671</v>
      </c>
      <c r="D186" s="2">
        <v>18</v>
      </c>
      <c r="E186" s="2" t="s">
        <v>1672</v>
      </c>
      <c r="L186" s="2" t="s">
        <v>1672</v>
      </c>
      <c r="M186" s="2" t="s">
        <v>1669</v>
      </c>
      <c r="N186" s="2" t="s">
        <v>1670</v>
      </c>
      <c r="O186" s="2" t="s">
        <v>1671</v>
      </c>
      <c r="P186" s="2">
        <v>18</v>
      </c>
      <c r="R186" s="2">
        <f t="shared" si="4"/>
        <v>18</v>
      </c>
      <c r="S186" s="2" t="str">
        <f t="shared" si="5"/>
        <v>Kathleen Tomlinson</v>
      </c>
    </row>
    <row r="187" spans="1:19" x14ac:dyDescent="0.25">
      <c r="A187" s="2" t="s">
        <v>1673</v>
      </c>
      <c r="B187" s="2" t="s">
        <v>1674</v>
      </c>
      <c r="C187" s="2" t="s">
        <v>1675</v>
      </c>
      <c r="D187" s="2">
        <v>78</v>
      </c>
      <c r="E187" s="2" t="s">
        <v>1676</v>
      </c>
      <c r="L187" s="2" t="s">
        <v>1676</v>
      </c>
      <c r="M187" s="2" t="s">
        <v>1673</v>
      </c>
      <c r="N187" s="2" t="s">
        <v>1674</v>
      </c>
      <c r="O187" s="2" t="s">
        <v>1675</v>
      </c>
      <c r="P187" s="2">
        <v>78</v>
      </c>
      <c r="R187" s="2">
        <f t="shared" si="4"/>
        <v>78</v>
      </c>
      <c r="S187" s="2" t="str">
        <f t="shared" si="5"/>
        <v>Jesse Topper</v>
      </c>
    </row>
    <row r="188" spans="1:19" x14ac:dyDescent="0.25">
      <c r="A188" s="2" t="s">
        <v>1677</v>
      </c>
      <c r="B188" s="2" t="s">
        <v>771</v>
      </c>
      <c r="C188" s="2" t="s">
        <v>1678</v>
      </c>
      <c r="D188" s="2">
        <v>123</v>
      </c>
      <c r="E188" s="2" t="s">
        <v>1679</v>
      </c>
      <c r="L188" s="2" t="s">
        <v>1679</v>
      </c>
      <c r="M188" s="2" t="s">
        <v>1677</v>
      </c>
      <c r="N188" s="2" t="s">
        <v>771</v>
      </c>
      <c r="O188" s="2" t="s">
        <v>1678</v>
      </c>
      <c r="P188" s="2">
        <v>123</v>
      </c>
      <c r="R188" s="2">
        <f t="shared" si="4"/>
        <v>123</v>
      </c>
      <c r="S188" s="2" t="str">
        <f t="shared" si="5"/>
        <v>Timothy Twardzik</v>
      </c>
    </row>
    <row r="189" spans="1:19" x14ac:dyDescent="0.25">
      <c r="A189" s="2" t="s">
        <v>1680</v>
      </c>
      <c r="B189" s="2" t="s">
        <v>1680</v>
      </c>
      <c r="C189" s="2" t="s">
        <v>1680</v>
      </c>
      <c r="D189" s="2">
        <v>35</v>
      </c>
      <c r="E189" s="2" t="s">
        <v>1681</v>
      </c>
      <c r="L189" s="2" t="s">
        <v>1681</v>
      </c>
      <c r="M189" s="2" t="s">
        <v>1680</v>
      </c>
      <c r="N189" s="2" t="s">
        <v>1680</v>
      </c>
      <c r="O189" s="2" t="s">
        <v>1680</v>
      </c>
      <c r="P189" s="2">
        <v>35</v>
      </c>
      <c r="R189" s="2">
        <f t="shared" si="4"/>
        <v>35</v>
      </c>
      <c r="S189" s="2" t="str">
        <f t="shared" si="5"/>
        <v>Vacant</v>
      </c>
    </row>
    <row r="190" spans="1:19" x14ac:dyDescent="0.25">
      <c r="A190" s="2" t="s">
        <v>1682</v>
      </c>
      <c r="B190" s="2" t="s">
        <v>1683</v>
      </c>
      <c r="C190" s="2" t="s">
        <v>1684</v>
      </c>
      <c r="D190" s="2">
        <v>30</v>
      </c>
      <c r="E190" s="2" t="s">
        <v>1685</v>
      </c>
      <c r="L190" s="2" t="s">
        <v>1685</v>
      </c>
      <c r="M190" s="2" t="s">
        <v>1682</v>
      </c>
      <c r="N190" s="2" t="s">
        <v>1683</v>
      </c>
      <c r="O190" s="2" t="s">
        <v>1684</v>
      </c>
      <c r="P190" s="2">
        <v>30</v>
      </c>
      <c r="R190" s="2">
        <f t="shared" si="4"/>
        <v>30</v>
      </c>
      <c r="S190" s="2" t="str">
        <f t="shared" si="5"/>
        <v>Arvind Venkat</v>
      </c>
    </row>
    <row r="191" spans="1:19" x14ac:dyDescent="0.25">
      <c r="A191" s="2" t="s">
        <v>1686</v>
      </c>
      <c r="B191" s="2" t="s">
        <v>1622</v>
      </c>
      <c r="C191" s="2" t="s">
        <v>1687</v>
      </c>
      <c r="D191" s="2">
        <v>166</v>
      </c>
      <c r="E191" s="2" t="s">
        <v>1688</v>
      </c>
      <c r="L191" s="2" t="s">
        <v>1688</v>
      </c>
      <c r="M191" s="2" t="s">
        <v>1686</v>
      </c>
      <c r="N191" s="2" t="s">
        <v>1622</v>
      </c>
      <c r="O191" s="2" t="s">
        <v>1687</v>
      </c>
      <c r="P191" s="2">
        <v>166</v>
      </c>
      <c r="R191" s="2">
        <f t="shared" si="4"/>
        <v>166</v>
      </c>
      <c r="S191" s="2" t="str">
        <f t="shared" si="5"/>
        <v>Greg Vitali</v>
      </c>
    </row>
    <row r="192" spans="1:19" x14ac:dyDescent="0.25">
      <c r="A192" s="2" t="s">
        <v>1689</v>
      </c>
      <c r="B192" s="2" t="s">
        <v>1690</v>
      </c>
      <c r="C192" s="2" t="s">
        <v>1691</v>
      </c>
      <c r="D192" s="2">
        <v>117</v>
      </c>
      <c r="E192" s="2" t="s">
        <v>1692</v>
      </c>
      <c r="L192" s="2" t="s">
        <v>1692</v>
      </c>
      <c r="M192" s="2" t="s">
        <v>1689</v>
      </c>
      <c r="N192" s="2" t="s">
        <v>1690</v>
      </c>
      <c r="O192" s="2" t="s">
        <v>1691</v>
      </c>
      <c r="P192" s="2">
        <v>117</v>
      </c>
      <c r="R192" s="2">
        <f t="shared" si="4"/>
        <v>117</v>
      </c>
      <c r="S192" s="2" t="str">
        <f t="shared" si="5"/>
        <v>Jamie Walsh</v>
      </c>
    </row>
    <row r="193" spans="1:19" x14ac:dyDescent="0.25">
      <c r="A193" s="2" t="s">
        <v>1693</v>
      </c>
      <c r="B193" s="2" t="s">
        <v>1033</v>
      </c>
      <c r="C193" s="2" t="s">
        <v>1694</v>
      </c>
      <c r="D193" s="2">
        <v>52</v>
      </c>
      <c r="E193" s="2" t="s">
        <v>1695</v>
      </c>
      <c r="L193" s="2" t="s">
        <v>1695</v>
      </c>
      <c r="M193" s="2" t="s">
        <v>1693</v>
      </c>
      <c r="N193" s="2" t="s">
        <v>1033</v>
      </c>
      <c r="O193" s="2" t="s">
        <v>1694</v>
      </c>
      <c r="P193" s="2">
        <v>52</v>
      </c>
      <c r="R193" s="2">
        <f t="shared" si="4"/>
        <v>52</v>
      </c>
      <c r="S193" s="2" t="str">
        <f t="shared" si="5"/>
        <v>Ryan Warner</v>
      </c>
    </row>
    <row r="194" spans="1:19" x14ac:dyDescent="0.25">
      <c r="A194" s="2" t="s">
        <v>1696</v>
      </c>
      <c r="B194" s="2" t="s">
        <v>1649</v>
      </c>
      <c r="C194" s="2" t="s">
        <v>1697</v>
      </c>
      <c r="D194" s="2">
        <v>31</v>
      </c>
      <c r="E194" s="2" t="s">
        <v>1698</v>
      </c>
      <c r="L194" s="2" t="s">
        <v>1698</v>
      </c>
      <c r="M194" s="2" t="s">
        <v>1696</v>
      </c>
      <c r="N194" s="2" t="s">
        <v>1649</v>
      </c>
      <c r="O194" s="2" t="s">
        <v>1697</v>
      </c>
      <c r="P194" s="2">
        <v>31</v>
      </c>
      <c r="R194" s="2">
        <f t="shared" si="4"/>
        <v>31</v>
      </c>
      <c r="S194" s="2" t="str">
        <f t="shared" si="5"/>
        <v>Perry S. Warren, Jr.</v>
      </c>
    </row>
    <row r="195" spans="1:19" x14ac:dyDescent="0.25">
      <c r="A195" s="2" t="s">
        <v>1699</v>
      </c>
      <c r="B195" s="2" t="s">
        <v>1700</v>
      </c>
      <c r="C195" s="2" t="s">
        <v>1701</v>
      </c>
      <c r="D195" s="2">
        <v>116</v>
      </c>
      <c r="E195" s="2" t="s">
        <v>1702</v>
      </c>
      <c r="L195" s="2" t="s">
        <v>1702</v>
      </c>
      <c r="M195" s="2" t="s">
        <v>1699</v>
      </c>
      <c r="N195" s="2" t="s">
        <v>1700</v>
      </c>
      <c r="O195" s="2" t="s">
        <v>1701</v>
      </c>
      <c r="P195" s="2">
        <v>116</v>
      </c>
      <c r="R195" s="2">
        <f t="shared" ref="R195:R204" si="6">D195</f>
        <v>116</v>
      </c>
      <c r="S195" s="2" t="str">
        <f t="shared" ref="S195:S204" si="7">M195</f>
        <v>Dane Watro</v>
      </c>
    </row>
    <row r="196" spans="1:19" x14ac:dyDescent="0.25">
      <c r="A196" s="2" t="s">
        <v>1703</v>
      </c>
      <c r="B196" s="2" t="s">
        <v>1704</v>
      </c>
      <c r="C196" s="2" t="s">
        <v>1705</v>
      </c>
      <c r="D196" s="2">
        <v>182</v>
      </c>
      <c r="E196" s="2" t="s">
        <v>1706</v>
      </c>
      <c r="L196" s="2" t="s">
        <v>1706</v>
      </c>
      <c r="M196" s="2" t="s">
        <v>1703</v>
      </c>
      <c r="N196" s="2" t="s">
        <v>1704</v>
      </c>
      <c r="O196" s="2" t="s">
        <v>1705</v>
      </c>
      <c r="P196" s="2">
        <v>182</v>
      </c>
      <c r="R196" s="2">
        <f t="shared" si="6"/>
        <v>182</v>
      </c>
      <c r="S196" s="2" t="str">
        <f t="shared" si="7"/>
        <v>Benjamin Waxman</v>
      </c>
    </row>
    <row r="197" spans="1:19" x14ac:dyDescent="0.25">
      <c r="A197" s="2" t="s">
        <v>1707</v>
      </c>
      <c r="B197" s="2" t="s">
        <v>1126</v>
      </c>
      <c r="C197" s="2" t="s">
        <v>1708</v>
      </c>
      <c r="D197" s="2">
        <v>5</v>
      </c>
      <c r="E197" s="2" t="s">
        <v>1709</v>
      </c>
      <c r="L197" s="2" t="s">
        <v>1709</v>
      </c>
      <c r="M197" s="2" t="s">
        <v>1707</v>
      </c>
      <c r="N197" s="2" t="s">
        <v>1126</v>
      </c>
      <c r="O197" s="2" t="s">
        <v>1708</v>
      </c>
      <c r="P197" s="2">
        <v>5</v>
      </c>
      <c r="R197" s="2">
        <f t="shared" si="6"/>
        <v>5</v>
      </c>
      <c r="S197" s="2" t="str">
        <f t="shared" si="7"/>
        <v>Eric Weaknecht</v>
      </c>
    </row>
    <row r="198" spans="1:19" x14ac:dyDescent="0.25">
      <c r="A198" s="2" t="s">
        <v>1710</v>
      </c>
      <c r="B198" s="2" t="s">
        <v>829</v>
      </c>
      <c r="C198" s="2" t="s">
        <v>1711</v>
      </c>
      <c r="D198" s="2">
        <v>150</v>
      </c>
      <c r="E198" s="2" t="s">
        <v>1712</v>
      </c>
      <c r="L198" s="2" t="s">
        <v>1712</v>
      </c>
      <c r="M198" s="2" t="s">
        <v>1710</v>
      </c>
      <c r="N198" s="2" t="s">
        <v>829</v>
      </c>
      <c r="O198" s="2" t="s">
        <v>1711</v>
      </c>
      <c r="P198" s="2">
        <v>150</v>
      </c>
      <c r="R198" s="2">
        <f t="shared" si="6"/>
        <v>150</v>
      </c>
      <c r="S198" s="2" t="str">
        <f t="shared" si="7"/>
        <v>Joe Webster</v>
      </c>
    </row>
    <row r="199" spans="1:19" x14ac:dyDescent="0.25">
      <c r="A199" s="2" t="s">
        <v>1713</v>
      </c>
      <c r="B199" s="2" t="s">
        <v>1714</v>
      </c>
      <c r="C199" s="2" t="s">
        <v>1715</v>
      </c>
      <c r="D199" s="2">
        <v>7</v>
      </c>
      <c r="E199" s="2" t="s">
        <v>1716</v>
      </c>
      <c r="L199" s="2" t="s">
        <v>1716</v>
      </c>
      <c r="M199" s="2" t="s">
        <v>1713</v>
      </c>
      <c r="N199" s="2" t="s">
        <v>1714</v>
      </c>
      <c r="O199" s="2" t="s">
        <v>1715</v>
      </c>
      <c r="P199" s="2">
        <v>7</v>
      </c>
      <c r="R199" s="2">
        <f t="shared" si="6"/>
        <v>7</v>
      </c>
      <c r="S199" s="2" t="str">
        <f t="shared" si="7"/>
        <v>Parke Wentling</v>
      </c>
    </row>
    <row r="200" spans="1:19" x14ac:dyDescent="0.25">
      <c r="A200" s="2" t="s">
        <v>1717</v>
      </c>
      <c r="B200" s="2" t="s">
        <v>1718</v>
      </c>
      <c r="C200" s="2" t="s">
        <v>1719</v>
      </c>
      <c r="D200" s="2">
        <v>170</v>
      </c>
      <c r="E200" s="2" t="s">
        <v>1720</v>
      </c>
      <c r="L200" s="2" t="s">
        <v>1720</v>
      </c>
      <c r="M200" s="2" t="s">
        <v>1717</v>
      </c>
      <c r="N200" s="2" t="s">
        <v>1718</v>
      </c>
      <c r="O200" s="2" t="s">
        <v>1719</v>
      </c>
      <c r="P200" s="2">
        <v>170</v>
      </c>
      <c r="R200" s="2">
        <f t="shared" si="6"/>
        <v>170</v>
      </c>
      <c r="S200" s="2" t="str">
        <f t="shared" si="7"/>
        <v>Martina White</v>
      </c>
    </row>
    <row r="201" spans="1:19" x14ac:dyDescent="0.25">
      <c r="A201" s="2" t="s">
        <v>1721</v>
      </c>
      <c r="B201" s="2" t="s">
        <v>1645</v>
      </c>
      <c r="C201" s="2" t="s">
        <v>897</v>
      </c>
      <c r="D201" s="2">
        <v>160</v>
      </c>
      <c r="E201" s="2" t="s">
        <v>1722</v>
      </c>
      <c r="L201" s="2" t="s">
        <v>1722</v>
      </c>
      <c r="M201" s="2" t="s">
        <v>1721</v>
      </c>
      <c r="N201" s="2" t="s">
        <v>1645</v>
      </c>
      <c r="O201" s="2" t="s">
        <v>897</v>
      </c>
      <c r="P201" s="2">
        <v>160</v>
      </c>
      <c r="R201" s="2">
        <f t="shared" si="6"/>
        <v>160</v>
      </c>
      <c r="S201" s="2" t="str">
        <f t="shared" si="7"/>
        <v>Craig Williams</v>
      </c>
    </row>
    <row r="202" spans="1:19" x14ac:dyDescent="0.25">
      <c r="A202" s="2" t="s">
        <v>1723</v>
      </c>
      <c r="B202" s="2" t="s">
        <v>790</v>
      </c>
      <c r="C202" s="2" t="s">
        <v>897</v>
      </c>
      <c r="D202" s="2">
        <v>74</v>
      </c>
      <c r="E202" s="2" t="s">
        <v>1724</v>
      </c>
      <c r="L202" s="2" t="s">
        <v>1724</v>
      </c>
      <c r="M202" s="2" t="s">
        <v>1723</v>
      </c>
      <c r="N202" s="2" t="s">
        <v>790</v>
      </c>
      <c r="O202" s="2" t="s">
        <v>897</v>
      </c>
      <c r="P202" s="2">
        <v>74</v>
      </c>
      <c r="R202" s="2">
        <f t="shared" si="6"/>
        <v>74</v>
      </c>
      <c r="S202" s="2" t="str">
        <f t="shared" si="7"/>
        <v>Dan Williams</v>
      </c>
    </row>
    <row r="203" spans="1:19" x14ac:dyDescent="0.25">
      <c r="A203" s="2" t="s">
        <v>1725</v>
      </c>
      <c r="B203" s="2" t="s">
        <v>1726</v>
      </c>
      <c r="C203" s="2" t="s">
        <v>1727</v>
      </c>
      <c r="D203" s="2">
        <v>185</v>
      </c>
      <c r="E203" s="2" t="s">
        <v>1728</v>
      </c>
      <c r="L203" s="2" t="s">
        <v>1728</v>
      </c>
      <c r="M203" s="2" t="s">
        <v>1725</v>
      </c>
      <c r="N203" s="2" t="s">
        <v>1726</v>
      </c>
      <c r="O203" s="2" t="s">
        <v>1727</v>
      </c>
      <c r="P203" s="2">
        <v>185</v>
      </c>
      <c r="R203" s="2">
        <f t="shared" si="6"/>
        <v>185</v>
      </c>
      <c r="S203" s="2" t="str">
        <f t="shared" si="7"/>
        <v>Regina Young</v>
      </c>
    </row>
    <row r="204" spans="1:19" x14ac:dyDescent="0.25">
      <c r="A204" s="2" t="s">
        <v>1729</v>
      </c>
      <c r="B204" s="2" t="s">
        <v>667</v>
      </c>
      <c r="C204" s="2" t="s">
        <v>1730</v>
      </c>
      <c r="D204" s="2">
        <v>99</v>
      </c>
      <c r="E204" s="2" t="s">
        <v>1731</v>
      </c>
      <c r="L204" s="2" t="s">
        <v>1731</v>
      </c>
      <c r="M204" s="2" t="s">
        <v>1729</v>
      </c>
      <c r="N204" s="2" t="s">
        <v>667</v>
      </c>
      <c r="O204" s="2" t="s">
        <v>1730</v>
      </c>
      <c r="P204" s="2">
        <v>99</v>
      </c>
      <c r="R204" s="2">
        <f t="shared" si="6"/>
        <v>99</v>
      </c>
      <c r="S204" s="2" t="str">
        <f t="shared" si="7"/>
        <v>David H. Zimmerman</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204"/>
  <sheetViews>
    <sheetView workbookViewId="0">
      <selection activeCell="A18" sqref="A18"/>
    </sheetView>
  </sheetViews>
  <sheetFormatPr defaultColWidth="8.88671875" defaultRowHeight="13.8" x14ac:dyDescent="0.25"/>
  <cols>
    <col min="1" max="1" width="8.44140625" style="2" bestFit="1" customWidth="1"/>
    <col min="2" max="2" width="10.88671875" style="2" bestFit="1" customWidth="1"/>
    <col min="3" max="23" width="11.33203125" style="2" bestFit="1" customWidth="1"/>
    <col min="24" max="16384" width="8.88671875" style="2"/>
  </cols>
  <sheetData>
    <row r="1" spans="1:23" x14ac:dyDescent="0.25">
      <c r="A1" s="2" t="s">
        <v>987</v>
      </c>
      <c r="B1" s="2" t="s">
        <v>623</v>
      </c>
      <c r="C1" s="2" t="s">
        <v>624</v>
      </c>
      <c r="D1" s="2" t="s">
        <v>625</v>
      </c>
      <c r="E1" s="2" t="s">
        <v>626</v>
      </c>
      <c r="F1" s="2" t="s">
        <v>627</v>
      </c>
      <c r="G1" s="2" t="s">
        <v>628</v>
      </c>
      <c r="H1" s="2" t="s">
        <v>629</v>
      </c>
      <c r="I1" s="2" t="s">
        <v>630</v>
      </c>
      <c r="J1" s="2" t="s">
        <v>631</v>
      </c>
      <c r="K1" s="2" t="s">
        <v>632</v>
      </c>
      <c r="L1" s="2" t="s">
        <v>633</v>
      </c>
      <c r="M1" s="2" t="s">
        <v>634</v>
      </c>
      <c r="N1" s="2" t="s">
        <v>635</v>
      </c>
      <c r="O1" s="2" t="s">
        <v>636</v>
      </c>
      <c r="P1" s="2" t="s">
        <v>637</v>
      </c>
      <c r="Q1" s="2" t="s">
        <v>638</v>
      </c>
      <c r="R1" s="2" t="s">
        <v>639</v>
      </c>
      <c r="S1" s="2" t="s">
        <v>640</v>
      </c>
      <c r="T1" s="2" t="s">
        <v>641</v>
      </c>
      <c r="U1" s="2" t="s">
        <v>642</v>
      </c>
      <c r="V1" s="2" t="s">
        <v>643</v>
      </c>
      <c r="W1" s="2" t="s">
        <v>644</v>
      </c>
    </row>
    <row r="2" spans="1:23" x14ac:dyDescent="0.25">
      <c r="A2" s="2">
        <v>1</v>
      </c>
      <c r="B2" s="2">
        <v>5</v>
      </c>
      <c r="C2" s="2">
        <v>105252602</v>
      </c>
      <c r="D2" s="2">
        <v>105256553</v>
      </c>
      <c r="E2" s="2">
        <v>105252507</v>
      </c>
      <c r="F2" s="2">
        <v>105252807</v>
      </c>
      <c r="G2" s="2">
        <v>105000000</v>
      </c>
    </row>
    <row r="3" spans="1:23" x14ac:dyDescent="0.25">
      <c r="A3" s="2">
        <v>2</v>
      </c>
      <c r="B3" s="2">
        <v>8</v>
      </c>
      <c r="C3" s="2">
        <v>105252602</v>
      </c>
      <c r="D3" s="2">
        <v>105253553</v>
      </c>
      <c r="E3" s="2">
        <v>105256553</v>
      </c>
      <c r="F3" s="2">
        <v>105259703</v>
      </c>
      <c r="G3" s="2">
        <v>105254353</v>
      </c>
      <c r="H3" s="2">
        <v>105252807</v>
      </c>
      <c r="I3" s="2">
        <v>105252507</v>
      </c>
      <c r="J3" s="2">
        <v>105000000</v>
      </c>
    </row>
    <row r="4" spans="1:23" x14ac:dyDescent="0.25">
      <c r="A4" s="2">
        <v>3</v>
      </c>
      <c r="B4" s="2">
        <v>4</v>
      </c>
      <c r="C4" s="2">
        <v>105253303</v>
      </c>
      <c r="D4" s="2">
        <v>105257602</v>
      </c>
      <c r="E4" s="2">
        <v>105252807</v>
      </c>
      <c r="F4" s="2">
        <v>105000000</v>
      </c>
    </row>
    <row r="5" spans="1:23" x14ac:dyDescent="0.25">
      <c r="A5" s="2">
        <v>4</v>
      </c>
      <c r="B5" s="2">
        <v>10</v>
      </c>
      <c r="C5" s="2">
        <v>105251453</v>
      </c>
      <c r="D5" s="2">
        <v>105253903</v>
      </c>
      <c r="E5" s="2">
        <v>105259703</v>
      </c>
      <c r="F5" s="2">
        <v>105253553</v>
      </c>
      <c r="G5" s="2">
        <v>105254053</v>
      </c>
      <c r="H5" s="2">
        <v>105258503</v>
      </c>
      <c r="I5" s="2">
        <v>105259103</v>
      </c>
      <c r="J5" s="2">
        <v>105258303</v>
      </c>
      <c r="K5" s="2">
        <v>105252807</v>
      </c>
      <c r="L5" s="2">
        <v>105000000</v>
      </c>
    </row>
    <row r="6" spans="1:23" x14ac:dyDescent="0.25">
      <c r="A6" s="2">
        <v>5</v>
      </c>
      <c r="B6" s="2">
        <v>7</v>
      </c>
      <c r="C6" s="2">
        <v>114063503</v>
      </c>
      <c r="D6" s="2">
        <v>114067503</v>
      </c>
      <c r="E6" s="2">
        <v>114068003</v>
      </c>
      <c r="F6" s="2">
        <v>114069103</v>
      </c>
      <c r="G6" s="2">
        <v>114061103</v>
      </c>
      <c r="H6" s="2">
        <v>114060557</v>
      </c>
      <c r="I6" s="2">
        <v>114000000</v>
      </c>
    </row>
    <row r="7" spans="1:23" x14ac:dyDescent="0.25">
      <c r="A7" s="2">
        <v>6</v>
      </c>
      <c r="B7" s="2">
        <v>10</v>
      </c>
      <c r="C7" s="2">
        <v>105201033</v>
      </c>
      <c r="D7" s="2">
        <v>105204703</v>
      </c>
      <c r="E7" s="2">
        <v>105258503</v>
      </c>
      <c r="F7" s="2">
        <v>104433604</v>
      </c>
      <c r="G7" s="2">
        <v>105201352</v>
      </c>
      <c r="H7" s="2">
        <v>105201407</v>
      </c>
      <c r="I7" s="2">
        <v>104435107</v>
      </c>
      <c r="J7" s="2">
        <v>105252807</v>
      </c>
      <c r="K7" s="2">
        <v>104000000</v>
      </c>
      <c r="L7" s="2">
        <v>105000000</v>
      </c>
    </row>
    <row r="8" spans="1:23" x14ac:dyDescent="0.25">
      <c r="A8" s="2">
        <v>7</v>
      </c>
      <c r="B8" s="2">
        <v>10</v>
      </c>
      <c r="C8" s="2">
        <v>104433303</v>
      </c>
      <c r="D8" s="2">
        <v>104433604</v>
      </c>
      <c r="E8" s="2">
        <v>104435303</v>
      </c>
      <c r="F8" s="2">
        <v>104435703</v>
      </c>
      <c r="G8" s="2">
        <v>104432503</v>
      </c>
      <c r="H8" s="2">
        <v>104432803</v>
      </c>
      <c r="I8" s="2">
        <v>104435603</v>
      </c>
      <c r="J8" s="2">
        <v>104437503</v>
      </c>
      <c r="K8" s="2">
        <v>104435107</v>
      </c>
      <c r="L8" s="2">
        <v>104000000</v>
      </c>
    </row>
    <row r="9" spans="1:23" x14ac:dyDescent="0.25">
      <c r="A9" s="2">
        <v>8</v>
      </c>
      <c r="B9" s="2">
        <v>17</v>
      </c>
      <c r="C9" s="2">
        <v>104105353</v>
      </c>
      <c r="D9" s="2">
        <v>104101252</v>
      </c>
      <c r="E9" s="2">
        <v>104374003</v>
      </c>
      <c r="F9" s="2">
        <v>104378003</v>
      </c>
      <c r="G9" s="2">
        <v>104375003</v>
      </c>
      <c r="H9" s="2">
        <v>104105003</v>
      </c>
      <c r="I9" s="2">
        <v>104372003</v>
      </c>
      <c r="J9" s="2">
        <v>104107803</v>
      </c>
      <c r="K9" s="2">
        <v>127041603</v>
      </c>
      <c r="L9" s="2">
        <v>104107903</v>
      </c>
      <c r="M9" s="2">
        <v>104107503</v>
      </c>
      <c r="N9" s="2">
        <v>104374207</v>
      </c>
      <c r="O9" s="2">
        <v>127041307</v>
      </c>
      <c r="P9" s="2">
        <v>103023807</v>
      </c>
      <c r="Q9" s="2">
        <v>104101307</v>
      </c>
      <c r="R9" s="2">
        <v>104000000</v>
      </c>
      <c r="S9" s="2">
        <v>127000000</v>
      </c>
    </row>
    <row r="10" spans="1:23" x14ac:dyDescent="0.25">
      <c r="A10" s="2">
        <v>9</v>
      </c>
      <c r="B10" s="2">
        <v>9</v>
      </c>
      <c r="C10" s="2">
        <v>104375003</v>
      </c>
      <c r="D10" s="2">
        <v>104376203</v>
      </c>
      <c r="E10" s="2">
        <v>104375203</v>
      </c>
      <c r="F10" s="2">
        <v>104375302</v>
      </c>
      <c r="G10" s="2">
        <v>104374003</v>
      </c>
      <c r="H10" s="2">
        <v>104378003</v>
      </c>
      <c r="I10" s="2">
        <v>104377003</v>
      </c>
      <c r="J10" s="2">
        <v>104374207</v>
      </c>
      <c r="K10" s="2">
        <v>104000000</v>
      </c>
    </row>
    <row r="11" spans="1:23" x14ac:dyDescent="0.25">
      <c r="A11" s="2">
        <v>10</v>
      </c>
      <c r="B11" s="2">
        <v>1</v>
      </c>
      <c r="C11" s="2">
        <v>126515001</v>
      </c>
    </row>
    <row r="12" spans="1:23" x14ac:dyDescent="0.25">
      <c r="A12" s="2">
        <v>11</v>
      </c>
      <c r="B12" s="2">
        <v>8</v>
      </c>
      <c r="C12" s="2">
        <v>104107803</v>
      </c>
      <c r="D12" s="2">
        <v>128033053</v>
      </c>
      <c r="E12" s="2">
        <v>104101252</v>
      </c>
      <c r="F12" s="2">
        <v>104103603</v>
      </c>
      <c r="G12" s="2">
        <v>128034607</v>
      </c>
      <c r="H12" s="2">
        <v>104101307</v>
      </c>
      <c r="I12" s="2">
        <v>104000000</v>
      </c>
      <c r="J12" s="2">
        <v>128000000</v>
      </c>
    </row>
    <row r="13" spans="1:23" x14ac:dyDescent="0.25">
      <c r="A13" s="2">
        <v>12</v>
      </c>
      <c r="B13" s="2">
        <v>4</v>
      </c>
      <c r="C13" s="2">
        <v>104107903</v>
      </c>
      <c r="D13" s="2">
        <v>104105003</v>
      </c>
      <c r="E13" s="2">
        <v>104101307</v>
      </c>
      <c r="F13" s="2">
        <v>104000000</v>
      </c>
    </row>
    <row r="14" spans="1:23" x14ac:dyDescent="0.25">
      <c r="A14" s="2">
        <v>13</v>
      </c>
      <c r="B14" s="2">
        <v>5</v>
      </c>
      <c r="C14" s="2">
        <v>124156703</v>
      </c>
      <c r="D14" s="2">
        <v>124150503</v>
      </c>
      <c r="E14" s="2">
        <v>124156503</v>
      </c>
      <c r="F14" s="2">
        <v>124151607</v>
      </c>
      <c r="G14" s="2">
        <v>124000000</v>
      </c>
    </row>
    <row r="15" spans="1:23" x14ac:dyDescent="0.25">
      <c r="A15" s="2">
        <v>14</v>
      </c>
      <c r="B15" s="2">
        <v>12</v>
      </c>
      <c r="C15" s="2">
        <v>127041503</v>
      </c>
      <c r="D15" s="2">
        <v>127041603</v>
      </c>
      <c r="E15" s="2">
        <v>104372003</v>
      </c>
      <c r="F15" s="2">
        <v>127041203</v>
      </c>
      <c r="G15" s="2">
        <v>127040703</v>
      </c>
      <c r="H15" s="2">
        <v>127045653</v>
      </c>
      <c r="I15" s="2">
        <v>127045853</v>
      </c>
      <c r="J15" s="2">
        <v>127042853</v>
      </c>
      <c r="K15" s="2">
        <v>127041307</v>
      </c>
      <c r="L15" s="2">
        <v>104374207</v>
      </c>
      <c r="M15" s="2">
        <v>104000000</v>
      </c>
      <c r="N15" s="2">
        <v>127000000</v>
      </c>
    </row>
    <row r="16" spans="1:23" x14ac:dyDescent="0.25">
      <c r="A16" s="2">
        <v>15</v>
      </c>
      <c r="B16" s="2">
        <v>17</v>
      </c>
      <c r="C16" s="2">
        <v>127042003</v>
      </c>
      <c r="D16" s="2">
        <v>127041603</v>
      </c>
      <c r="E16" s="2">
        <v>127041203</v>
      </c>
      <c r="F16" s="2">
        <v>101630504</v>
      </c>
      <c r="G16" s="2">
        <v>101632403</v>
      </c>
      <c r="H16" s="2">
        <v>101638003</v>
      </c>
      <c r="I16" s="2">
        <v>127049303</v>
      </c>
      <c r="J16" s="2">
        <v>127047404</v>
      </c>
      <c r="K16" s="2">
        <v>101631203</v>
      </c>
      <c r="L16" s="2">
        <v>101633903</v>
      </c>
      <c r="M16" s="2">
        <v>127044103</v>
      </c>
      <c r="N16" s="2">
        <v>127045303</v>
      </c>
      <c r="O16" s="2">
        <v>103027307</v>
      </c>
      <c r="P16" s="2">
        <v>127041307</v>
      </c>
      <c r="Q16" s="2">
        <v>101638907</v>
      </c>
      <c r="R16" s="2">
        <v>127000000</v>
      </c>
      <c r="S16" s="2">
        <v>101000000</v>
      </c>
    </row>
    <row r="17" spans="1:23" x14ac:dyDescent="0.25">
      <c r="A17" s="2">
        <v>16</v>
      </c>
      <c r="B17" s="2">
        <v>8</v>
      </c>
      <c r="C17" s="2">
        <v>127040703</v>
      </c>
      <c r="D17" s="2">
        <v>127042003</v>
      </c>
      <c r="E17" s="2">
        <v>127040503</v>
      </c>
      <c r="F17" s="2">
        <v>127042853</v>
      </c>
      <c r="G17" s="2">
        <v>127046903</v>
      </c>
      <c r="H17" s="2">
        <v>127044103</v>
      </c>
      <c r="I17" s="2">
        <v>127041307</v>
      </c>
      <c r="J17" s="2">
        <v>127000000</v>
      </c>
    </row>
    <row r="18" spans="1:23" x14ac:dyDescent="0.25">
      <c r="A18" s="2">
        <v>17</v>
      </c>
      <c r="B18" s="2">
        <v>21</v>
      </c>
      <c r="C18" s="2">
        <v>104107503</v>
      </c>
      <c r="D18" s="2">
        <v>104433903</v>
      </c>
      <c r="E18" s="2">
        <v>104432903</v>
      </c>
      <c r="F18" s="2">
        <v>104103603</v>
      </c>
      <c r="G18" s="2">
        <v>104432803</v>
      </c>
      <c r="H18" s="2">
        <v>104431304</v>
      </c>
      <c r="I18" s="2">
        <v>106160303</v>
      </c>
      <c r="J18" s="2">
        <v>104435303</v>
      </c>
      <c r="K18" s="2">
        <v>104105353</v>
      </c>
      <c r="L18" s="2">
        <v>104378003</v>
      </c>
      <c r="M18" s="2">
        <v>104435003</v>
      </c>
      <c r="N18" s="2">
        <v>105201352</v>
      </c>
      <c r="O18" s="2">
        <v>105201407</v>
      </c>
      <c r="P18" s="2">
        <v>106161357</v>
      </c>
      <c r="Q18" s="2">
        <v>104101307</v>
      </c>
      <c r="R18" s="2">
        <v>104374207</v>
      </c>
      <c r="S18" s="2">
        <v>103023807</v>
      </c>
      <c r="T18" s="2">
        <v>104435107</v>
      </c>
      <c r="U18" s="2">
        <v>106000000</v>
      </c>
      <c r="V18" s="2">
        <v>104000000</v>
      </c>
      <c r="W18" s="2">
        <v>105000000</v>
      </c>
    </row>
    <row r="19" spans="1:23" x14ac:dyDescent="0.25">
      <c r="A19" s="2">
        <v>18</v>
      </c>
      <c r="B19" s="2">
        <v>4</v>
      </c>
      <c r="C19" s="2">
        <v>122091002</v>
      </c>
      <c r="D19" s="2">
        <v>122097502</v>
      </c>
      <c r="E19" s="2">
        <v>122091457</v>
      </c>
      <c r="F19" s="2">
        <v>122000000</v>
      </c>
    </row>
    <row r="20" spans="1:23" x14ac:dyDescent="0.25">
      <c r="A20" s="2">
        <v>19</v>
      </c>
      <c r="B20" s="2">
        <v>1</v>
      </c>
      <c r="C20" s="2">
        <v>102027451</v>
      </c>
    </row>
    <row r="21" spans="1:23" x14ac:dyDescent="0.25">
      <c r="A21" s="2">
        <v>20</v>
      </c>
      <c r="B21" s="2">
        <v>5</v>
      </c>
      <c r="C21" s="2">
        <v>103026873</v>
      </c>
      <c r="D21" s="2">
        <v>102027451</v>
      </c>
      <c r="E21" s="2">
        <v>103026902</v>
      </c>
      <c r="F21" s="2">
        <v>103020407</v>
      </c>
      <c r="G21" s="2">
        <v>103000000</v>
      </c>
    </row>
    <row r="22" spans="1:23" x14ac:dyDescent="0.25">
      <c r="A22" s="2">
        <v>21</v>
      </c>
      <c r="B22" s="2">
        <v>4</v>
      </c>
      <c r="C22" s="2">
        <v>103028302</v>
      </c>
      <c r="D22" s="2">
        <v>102027451</v>
      </c>
      <c r="E22" s="2">
        <v>103020407</v>
      </c>
      <c r="F22" s="2">
        <v>103000000</v>
      </c>
    </row>
    <row r="23" spans="1:23" x14ac:dyDescent="0.25">
      <c r="A23" s="2">
        <v>22</v>
      </c>
      <c r="B23" s="2">
        <v>5</v>
      </c>
      <c r="C23" s="2">
        <v>121395603</v>
      </c>
      <c r="D23" s="2">
        <v>121390302</v>
      </c>
      <c r="E23" s="2">
        <v>121391303</v>
      </c>
      <c r="F23" s="2">
        <v>121393007</v>
      </c>
      <c r="G23" s="2">
        <v>121000000</v>
      </c>
    </row>
    <row r="24" spans="1:23" x14ac:dyDescent="0.25">
      <c r="A24" s="2">
        <v>23</v>
      </c>
      <c r="B24" s="2">
        <v>1</v>
      </c>
      <c r="C24" s="2">
        <v>102027451</v>
      </c>
    </row>
    <row r="25" spans="1:23" x14ac:dyDescent="0.25">
      <c r="A25" s="2">
        <v>24</v>
      </c>
      <c r="B25" s="2">
        <v>1</v>
      </c>
      <c r="C25" s="2">
        <v>102027451</v>
      </c>
    </row>
    <row r="26" spans="1:23" x14ac:dyDescent="0.25">
      <c r="A26" s="2">
        <v>25</v>
      </c>
      <c r="B26" s="2">
        <v>9</v>
      </c>
      <c r="C26" s="2">
        <v>103029902</v>
      </c>
      <c r="D26" s="2">
        <v>103027503</v>
      </c>
      <c r="E26" s="2">
        <v>103024102</v>
      </c>
      <c r="F26" s="2">
        <v>103022803</v>
      </c>
      <c r="G26" s="2">
        <v>107657103</v>
      </c>
      <c r="H26" s="2">
        <v>103023807</v>
      </c>
      <c r="I26" s="2">
        <v>107651207</v>
      </c>
      <c r="J26" s="2">
        <v>107000000</v>
      </c>
      <c r="K26" s="2">
        <v>103000000</v>
      </c>
    </row>
    <row r="27" spans="1:23" x14ac:dyDescent="0.25">
      <c r="A27" s="2">
        <v>26</v>
      </c>
      <c r="B27" s="2">
        <v>10</v>
      </c>
      <c r="C27" s="2">
        <v>124156603</v>
      </c>
      <c r="D27" s="2">
        <v>123467303</v>
      </c>
      <c r="E27" s="2">
        <v>114068103</v>
      </c>
      <c r="F27" s="2">
        <v>124157203</v>
      </c>
      <c r="G27" s="2">
        <v>124151607</v>
      </c>
      <c r="H27" s="2">
        <v>114060557</v>
      </c>
      <c r="I27" s="2">
        <v>123469007</v>
      </c>
      <c r="J27" s="2">
        <v>124000000</v>
      </c>
      <c r="K27" s="2">
        <v>123000000</v>
      </c>
      <c r="L27" s="2">
        <v>114000000</v>
      </c>
    </row>
    <row r="28" spans="1:23" x14ac:dyDescent="0.25">
      <c r="A28" s="2">
        <v>27</v>
      </c>
      <c r="B28" s="2">
        <v>7</v>
      </c>
      <c r="C28" s="2">
        <v>103021603</v>
      </c>
      <c r="D28" s="2">
        <v>103021752</v>
      </c>
      <c r="E28" s="2">
        <v>103026303</v>
      </c>
      <c r="F28" s="2">
        <v>103025002</v>
      </c>
      <c r="G28" s="2">
        <v>102027451</v>
      </c>
      <c r="H28" s="2">
        <v>103027307</v>
      </c>
      <c r="I28" s="2">
        <v>103000000</v>
      </c>
    </row>
    <row r="29" spans="1:23" x14ac:dyDescent="0.25">
      <c r="A29" s="2">
        <v>28</v>
      </c>
      <c r="B29" s="2">
        <v>6</v>
      </c>
      <c r="C29" s="2">
        <v>103024603</v>
      </c>
      <c r="D29" s="2">
        <v>103026852</v>
      </c>
      <c r="E29" s="2">
        <v>103021003</v>
      </c>
      <c r="F29" s="2">
        <v>103022253</v>
      </c>
      <c r="G29" s="2">
        <v>103020407</v>
      </c>
      <c r="H29" s="2">
        <v>103000000</v>
      </c>
    </row>
    <row r="30" spans="1:23" x14ac:dyDescent="0.25">
      <c r="A30" s="2">
        <v>29</v>
      </c>
      <c r="B30" s="2">
        <v>4</v>
      </c>
      <c r="C30" s="2">
        <v>122092102</v>
      </c>
      <c r="D30" s="2">
        <v>122097604</v>
      </c>
      <c r="E30" s="2">
        <v>122097007</v>
      </c>
      <c r="F30" s="2">
        <v>122000000</v>
      </c>
    </row>
    <row r="31" spans="1:23" x14ac:dyDescent="0.25">
      <c r="A31" s="2">
        <v>30</v>
      </c>
      <c r="B31" s="2">
        <v>5</v>
      </c>
      <c r="C31" s="2">
        <v>103024603</v>
      </c>
      <c r="D31" s="2">
        <v>103026852</v>
      </c>
      <c r="E31" s="2">
        <v>103020753</v>
      </c>
      <c r="F31" s="2">
        <v>103020407</v>
      </c>
      <c r="G31" s="2">
        <v>103000000</v>
      </c>
    </row>
    <row r="32" spans="1:23" x14ac:dyDescent="0.25">
      <c r="A32" s="2">
        <v>31</v>
      </c>
      <c r="B32" s="2">
        <v>5</v>
      </c>
      <c r="C32" s="2">
        <v>122092353</v>
      </c>
      <c r="D32" s="2">
        <v>122098202</v>
      </c>
      <c r="E32" s="2">
        <v>122097007</v>
      </c>
      <c r="F32" s="2">
        <v>122091457</v>
      </c>
      <c r="G32" s="2">
        <v>122000000</v>
      </c>
    </row>
    <row r="33" spans="1:15" x14ac:dyDescent="0.25">
      <c r="A33" s="2">
        <v>32</v>
      </c>
      <c r="B33" s="2">
        <v>5</v>
      </c>
      <c r="C33" s="2">
        <v>103027352</v>
      </c>
      <c r="D33" s="2">
        <v>103028203</v>
      </c>
      <c r="E33" s="2">
        <v>103027503</v>
      </c>
      <c r="F33" s="2">
        <v>103023807</v>
      </c>
      <c r="G33" s="2">
        <v>103000000</v>
      </c>
    </row>
    <row r="34" spans="1:15" x14ac:dyDescent="0.25">
      <c r="A34" s="2">
        <v>33</v>
      </c>
      <c r="B34" s="2">
        <v>7</v>
      </c>
      <c r="C34" s="2">
        <v>103023912</v>
      </c>
      <c r="D34" s="2">
        <v>103022253</v>
      </c>
      <c r="E34" s="2">
        <v>103024753</v>
      </c>
      <c r="F34" s="2">
        <v>103020603</v>
      </c>
      <c r="G34" s="2">
        <v>103023807</v>
      </c>
      <c r="H34" s="2">
        <v>103020407</v>
      </c>
      <c r="I34" s="2">
        <v>103000000</v>
      </c>
    </row>
    <row r="35" spans="1:15" x14ac:dyDescent="0.25">
      <c r="A35" s="2">
        <v>34</v>
      </c>
      <c r="B35" s="2">
        <v>6</v>
      </c>
      <c r="C35" s="2">
        <v>103029902</v>
      </c>
      <c r="D35" s="2">
        <v>102027451</v>
      </c>
      <c r="E35" s="2">
        <v>103027352</v>
      </c>
      <c r="F35" s="2">
        <v>103029803</v>
      </c>
      <c r="G35" s="2">
        <v>103023807</v>
      </c>
      <c r="H35" s="2">
        <v>103000000</v>
      </c>
    </row>
    <row r="36" spans="1:15" x14ac:dyDescent="0.25">
      <c r="A36" s="2">
        <v>35</v>
      </c>
      <c r="B36" s="2">
        <v>13</v>
      </c>
      <c r="C36" s="2">
        <v>103029603</v>
      </c>
      <c r="D36" s="2">
        <v>103021903</v>
      </c>
      <c r="E36" s="2">
        <v>103028653</v>
      </c>
      <c r="F36" s="2">
        <v>103022503</v>
      </c>
      <c r="G36" s="2">
        <v>103028833</v>
      </c>
      <c r="H36" s="2">
        <v>107656502</v>
      </c>
      <c r="I36" s="2">
        <v>103026002</v>
      </c>
      <c r="J36" s="2">
        <v>103026037</v>
      </c>
      <c r="K36" s="2">
        <v>103023807</v>
      </c>
      <c r="L36" s="2">
        <v>103028807</v>
      </c>
      <c r="M36" s="2">
        <v>107651207</v>
      </c>
      <c r="N36" s="2">
        <v>103000000</v>
      </c>
      <c r="O36" s="2">
        <v>107000000</v>
      </c>
    </row>
    <row r="37" spans="1:15" x14ac:dyDescent="0.25">
      <c r="A37" s="2">
        <v>36</v>
      </c>
      <c r="B37" s="2">
        <v>4</v>
      </c>
      <c r="C37" s="2">
        <v>102027451</v>
      </c>
      <c r="D37" s="2">
        <v>103021453</v>
      </c>
      <c r="E37" s="2">
        <v>103028807</v>
      </c>
      <c r="F37" s="2">
        <v>103000000</v>
      </c>
    </row>
    <row r="38" spans="1:15" x14ac:dyDescent="0.25">
      <c r="A38" s="2">
        <v>37</v>
      </c>
      <c r="B38" s="2">
        <v>5</v>
      </c>
      <c r="C38" s="2">
        <v>113369003</v>
      </c>
      <c r="D38" s="2">
        <v>113364403</v>
      </c>
      <c r="E38" s="2">
        <v>113362603</v>
      </c>
      <c r="F38" s="2">
        <v>113363807</v>
      </c>
      <c r="G38" s="2">
        <v>113000000</v>
      </c>
    </row>
    <row r="39" spans="1:15" x14ac:dyDescent="0.25">
      <c r="A39" s="2">
        <v>38</v>
      </c>
      <c r="B39" s="2">
        <v>9</v>
      </c>
      <c r="C39" s="2">
        <v>103028653</v>
      </c>
      <c r="D39" s="2">
        <v>103029603</v>
      </c>
      <c r="E39" s="2">
        <v>103026002</v>
      </c>
      <c r="F39" s="2">
        <v>102027451</v>
      </c>
      <c r="G39" s="2">
        <v>103021102</v>
      </c>
      <c r="H39" s="2">
        <v>103028807</v>
      </c>
      <c r="I39" s="2">
        <v>103023807</v>
      </c>
      <c r="J39" s="2">
        <v>103026037</v>
      </c>
      <c r="K39" s="2">
        <v>103000000</v>
      </c>
    </row>
    <row r="40" spans="1:15" x14ac:dyDescent="0.25">
      <c r="A40" s="2">
        <v>39</v>
      </c>
      <c r="B40" s="2">
        <v>8</v>
      </c>
      <c r="C40" s="2">
        <v>103029553</v>
      </c>
      <c r="D40" s="2">
        <v>103023153</v>
      </c>
      <c r="E40" s="2">
        <v>103028753</v>
      </c>
      <c r="F40" s="2">
        <v>101637002</v>
      </c>
      <c r="G40" s="2">
        <v>103028807</v>
      </c>
      <c r="H40" s="2">
        <v>101634207</v>
      </c>
      <c r="I40" s="2">
        <v>103000000</v>
      </c>
      <c r="J40" s="2">
        <v>101000000</v>
      </c>
    </row>
    <row r="41" spans="1:15" x14ac:dyDescent="0.25">
      <c r="A41" s="2">
        <v>40</v>
      </c>
      <c r="B41" s="2">
        <v>8</v>
      </c>
      <c r="C41" s="2">
        <v>103021252</v>
      </c>
      <c r="D41" s="2">
        <v>103029203</v>
      </c>
      <c r="E41" s="2">
        <v>101636503</v>
      </c>
      <c r="F41" s="2">
        <v>103027307</v>
      </c>
      <c r="G41" s="2">
        <v>103028807</v>
      </c>
      <c r="H41" s="2">
        <v>101638907</v>
      </c>
      <c r="I41" s="2">
        <v>101000000</v>
      </c>
      <c r="J41" s="2">
        <v>103000000</v>
      </c>
    </row>
    <row r="42" spans="1:15" x14ac:dyDescent="0.25">
      <c r="A42" s="2">
        <v>41</v>
      </c>
      <c r="B42" s="2">
        <v>5</v>
      </c>
      <c r="C42" s="2">
        <v>113365203</v>
      </c>
      <c r="D42" s="2">
        <v>113363103</v>
      </c>
      <c r="E42" s="2">
        <v>113361503</v>
      </c>
      <c r="F42" s="2">
        <v>113363807</v>
      </c>
      <c r="G42" s="2">
        <v>113000000</v>
      </c>
    </row>
    <row r="43" spans="1:15" x14ac:dyDescent="0.25">
      <c r="A43" s="2">
        <v>42</v>
      </c>
      <c r="B43" s="2">
        <v>9</v>
      </c>
      <c r="C43" s="2">
        <v>103026402</v>
      </c>
      <c r="D43" s="2">
        <v>103021102</v>
      </c>
      <c r="E43" s="2">
        <v>103029203</v>
      </c>
      <c r="F43" s="2">
        <v>103021252</v>
      </c>
      <c r="G43" s="2">
        <v>103025002</v>
      </c>
      <c r="H43" s="2">
        <v>103028807</v>
      </c>
      <c r="I43" s="2">
        <v>103027307</v>
      </c>
      <c r="J43" s="2">
        <v>101638907</v>
      </c>
      <c r="K43" s="2">
        <v>103000000</v>
      </c>
    </row>
    <row r="44" spans="1:15" x14ac:dyDescent="0.25">
      <c r="A44" s="2">
        <v>43</v>
      </c>
      <c r="B44" s="2">
        <v>7</v>
      </c>
      <c r="C44" s="2">
        <v>113362603</v>
      </c>
      <c r="D44" s="2">
        <v>113365303</v>
      </c>
      <c r="E44" s="2">
        <v>113361703</v>
      </c>
      <c r="F44" s="2">
        <v>113362303</v>
      </c>
      <c r="G44" s="2">
        <v>113363807</v>
      </c>
      <c r="H44" s="2">
        <v>124151607</v>
      </c>
      <c r="I44" s="2">
        <v>113000000</v>
      </c>
    </row>
    <row r="45" spans="1:15" x14ac:dyDescent="0.25">
      <c r="A45" s="2">
        <v>44</v>
      </c>
      <c r="B45" s="2">
        <v>5</v>
      </c>
      <c r="C45" s="2">
        <v>103027753</v>
      </c>
      <c r="D45" s="2">
        <v>103029403</v>
      </c>
      <c r="E45" s="2">
        <v>103026343</v>
      </c>
      <c r="F45" s="2">
        <v>103027307</v>
      </c>
      <c r="G45" s="2">
        <v>103000000</v>
      </c>
    </row>
    <row r="46" spans="1:15" x14ac:dyDescent="0.25">
      <c r="A46" s="2">
        <v>45</v>
      </c>
      <c r="B46" s="2">
        <v>7</v>
      </c>
      <c r="C46" s="2">
        <v>103022103</v>
      </c>
      <c r="D46" s="2">
        <v>103021603</v>
      </c>
      <c r="E46" s="2">
        <v>103028853</v>
      </c>
      <c r="F46" s="2">
        <v>103021752</v>
      </c>
      <c r="G46" s="2">
        <v>103026303</v>
      </c>
      <c r="H46" s="2">
        <v>103027307</v>
      </c>
      <c r="I46" s="2">
        <v>103000000</v>
      </c>
    </row>
    <row r="47" spans="1:15" x14ac:dyDescent="0.25">
      <c r="A47" s="2">
        <v>46</v>
      </c>
      <c r="B47" s="2">
        <v>9</v>
      </c>
      <c r="C47" s="2">
        <v>103029403</v>
      </c>
      <c r="D47" s="2">
        <v>103028703</v>
      </c>
      <c r="E47" s="2">
        <v>101632403</v>
      </c>
      <c r="F47" s="2">
        <v>101631703</v>
      </c>
      <c r="G47" s="2">
        <v>101631903</v>
      </c>
      <c r="H47" s="2">
        <v>103027307</v>
      </c>
      <c r="I47" s="2">
        <v>101638907</v>
      </c>
      <c r="J47" s="2">
        <v>103000000</v>
      </c>
      <c r="K47" s="2">
        <v>101000000</v>
      </c>
    </row>
    <row r="48" spans="1:15" x14ac:dyDescent="0.25">
      <c r="A48" s="2">
        <v>47</v>
      </c>
      <c r="B48" s="2">
        <v>6</v>
      </c>
      <c r="C48" s="2">
        <v>112672203</v>
      </c>
      <c r="D48" s="2">
        <v>112679403</v>
      </c>
      <c r="E48" s="2">
        <v>112671303</v>
      </c>
      <c r="F48" s="2">
        <v>112674403</v>
      </c>
      <c r="G48" s="2">
        <v>112679107</v>
      </c>
      <c r="H48" s="2">
        <v>112000000</v>
      </c>
    </row>
    <row r="49" spans="1:17" x14ac:dyDescent="0.25">
      <c r="A49" s="2">
        <v>48</v>
      </c>
      <c r="B49" s="2">
        <v>10</v>
      </c>
      <c r="C49" s="2">
        <v>101633903</v>
      </c>
      <c r="D49" s="2">
        <v>101630903</v>
      </c>
      <c r="E49" s="2">
        <v>101631803</v>
      </c>
      <c r="F49" s="2">
        <v>101631703</v>
      </c>
      <c r="G49" s="2">
        <v>101638803</v>
      </c>
      <c r="H49" s="2">
        <v>101638003</v>
      </c>
      <c r="I49" s="2">
        <v>101637002</v>
      </c>
      <c r="J49" s="2">
        <v>101634207</v>
      </c>
      <c r="K49" s="2">
        <v>101638907</v>
      </c>
      <c r="L49" s="2">
        <v>101000000</v>
      </c>
    </row>
    <row r="50" spans="1:17" x14ac:dyDescent="0.25">
      <c r="A50" s="2">
        <v>49</v>
      </c>
      <c r="B50" s="2">
        <v>5</v>
      </c>
      <c r="C50" s="2">
        <v>113363603</v>
      </c>
      <c r="D50" s="2">
        <v>113364002</v>
      </c>
      <c r="E50" s="2">
        <v>113365203</v>
      </c>
      <c r="F50" s="2">
        <v>113363807</v>
      </c>
      <c r="G50" s="2">
        <v>113000000</v>
      </c>
    </row>
    <row r="51" spans="1:17" x14ac:dyDescent="0.25">
      <c r="A51" s="2">
        <v>50</v>
      </c>
      <c r="B51" s="2">
        <v>14</v>
      </c>
      <c r="C51" s="2">
        <v>101308503</v>
      </c>
      <c r="D51" s="2">
        <v>101301303</v>
      </c>
      <c r="E51" s="2">
        <v>101306503</v>
      </c>
      <c r="F51" s="2">
        <v>101631503</v>
      </c>
      <c r="G51" s="2">
        <v>101631803</v>
      </c>
      <c r="H51" s="2">
        <v>101260803</v>
      </c>
      <c r="I51" s="2">
        <v>101303503</v>
      </c>
      <c r="J51" s="2">
        <v>101631003</v>
      </c>
      <c r="K51" s="2">
        <v>101630903</v>
      </c>
      <c r="L51" s="2">
        <v>101301403</v>
      </c>
      <c r="M51" s="2">
        <v>101302607</v>
      </c>
      <c r="N51" s="2">
        <v>101262507</v>
      </c>
      <c r="O51" s="2">
        <v>101634207</v>
      </c>
      <c r="P51" s="2">
        <v>101000000</v>
      </c>
    </row>
    <row r="52" spans="1:17" x14ac:dyDescent="0.25">
      <c r="A52" s="2">
        <v>51</v>
      </c>
      <c r="B52" s="2">
        <v>5</v>
      </c>
      <c r="C52" s="2">
        <v>101260303</v>
      </c>
      <c r="D52" s="2">
        <v>101264003</v>
      </c>
      <c r="E52" s="2">
        <v>101268003</v>
      </c>
      <c r="F52" s="2">
        <v>101262507</v>
      </c>
      <c r="G52" s="2">
        <v>101000000</v>
      </c>
    </row>
    <row r="53" spans="1:17" x14ac:dyDescent="0.25">
      <c r="A53" s="2">
        <v>52</v>
      </c>
      <c r="B53" s="2">
        <v>12</v>
      </c>
      <c r="C53" s="2">
        <v>107657503</v>
      </c>
      <c r="D53" s="2">
        <v>101261302</v>
      </c>
      <c r="E53" s="2">
        <v>101268003</v>
      </c>
      <c r="F53" s="2">
        <v>107650603</v>
      </c>
      <c r="G53" s="2">
        <v>101262903</v>
      </c>
      <c r="H53" s="2">
        <v>101260803</v>
      </c>
      <c r="I53" s="2">
        <v>107651207</v>
      </c>
      <c r="J53" s="2">
        <v>101634207</v>
      </c>
      <c r="K53" s="2">
        <v>101266007</v>
      </c>
      <c r="L53" s="2">
        <v>101262507</v>
      </c>
      <c r="M53" s="2">
        <v>101000000</v>
      </c>
      <c r="N53" s="2">
        <v>107000000</v>
      </c>
    </row>
    <row r="54" spans="1:17" x14ac:dyDescent="0.25">
      <c r="A54" s="2">
        <v>53</v>
      </c>
      <c r="B54" s="2">
        <v>4</v>
      </c>
      <c r="C54" s="2">
        <v>123467103</v>
      </c>
      <c r="D54" s="2">
        <v>123465702</v>
      </c>
      <c r="E54" s="2">
        <v>123465507</v>
      </c>
      <c r="F54" s="2">
        <v>123000000</v>
      </c>
    </row>
    <row r="55" spans="1:17" x14ac:dyDescent="0.25">
      <c r="A55" s="2">
        <v>54</v>
      </c>
      <c r="B55" s="2">
        <v>5</v>
      </c>
      <c r="C55" s="2">
        <v>123461602</v>
      </c>
      <c r="D55" s="2">
        <v>123465602</v>
      </c>
      <c r="E55" s="2">
        <v>124151607</v>
      </c>
      <c r="F55" s="2">
        <v>123460957</v>
      </c>
      <c r="G55" s="2">
        <v>123000000</v>
      </c>
    </row>
    <row r="56" spans="1:17" x14ac:dyDescent="0.25">
      <c r="A56" s="2">
        <v>55</v>
      </c>
      <c r="B56" s="2">
        <v>14</v>
      </c>
      <c r="C56" s="2">
        <v>128321103</v>
      </c>
      <c r="D56" s="2">
        <v>107651603</v>
      </c>
      <c r="E56" s="2">
        <v>107652603</v>
      </c>
      <c r="F56" s="2">
        <v>107654403</v>
      </c>
      <c r="G56" s="2">
        <v>107656303</v>
      </c>
      <c r="H56" s="2">
        <v>107653203</v>
      </c>
      <c r="I56" s="2">
        <v>107650703</v>
      </c>
      <c r="J56" s="2">
        <v>107652207</v>
      </c>
      <c r="K56" s="2">
        <v>128324207</v>
      </c>
      <c r="L56" s="2">
        <v>107651207</v>
      </c>
      <c r="M56" s="2">
        <v>103023807</v>
      </c>
      <c r="N56" s="2">
        <v>107656407</v>
      </c>
      <c r="O56" s="2">
        <v>128000000</v>
      </c>
      <c r="P56" s="2">
        <v>107000000</v>
      </c>
    </row>
    <row r="57" spans="1:17" x14ac:dyDescent="0.25">
      <c r="A57" s="2">
        <v>56</v>
      </c>
      <c r="B57" s="2">
        <v>6</v>
      </c>
      <c r="C57" s="2">
        <v>107654103</v>
      </c>
      <c r="D57" s="2">
        <v>107657103</v>
      </c>
      <c r="E57" s="2">
        <v>107656502</v>
      </c>
      <c r="F57" s="2">
        <v>107653802</v>
      </c>
      <c r="G57" s="2">
        <v>107651207</v>
      </c>
      <c r="H57" s="2">
        <v>107000000</v>
      </c>
    </row>
    <row r="58" spans="1:17" x14ac:dyDescent="0.25">
      <c r="A58" s="2">
        <v>57</v>
      </c>
      <c r="B58" s="2">
        <v>5</v>
      </c>
      <c r="C58" s="2">
        <v>107653203</v>
      </c>
      <c r="D58" s="2">
        <v>107653802</v>
      </c>
      <c r="E58" s="2">
        <v>107658903</v>
      </c>
      <c r="F58" s="2">
        <v>107651207</v>
      </c>
      <c r="G58" s="2">
        <v>107000000</v>
      </c>
    </row>
    <row r="59" spans="1:17" x14ac:dyDescent="0.25">
      <c r="A59" s="2">
        <v>58</v>
      </c>
      <c r="B59" s="2">
        <v>10</v>
      </c>
      <c r="C59" s="2">
        <v>107650603</v>
      </c>
      <c r="D59" s="2">
        <v>107655903</v>
      </c>
      <c r="E59" s="2">
        <v>107653802</v>
      </c>
      <c r="F59" s="2">
        <v>107655803</v>
      </c>
      <c r="G59" s="2">
        <v>107656502</v>
      </c>
      <c r="H59" s="2">
        <v>107657503</v>
      </c>
      <c r="I59" s="2">
        <v>107658903</v>
      </c>
      <c r="J59" s="2">
        <v>101634207</v>
      </c>
      <c r="K59" s="2">
        <v>107651207</v>
      </c>
      <c r="L59" s="2">
        <v>107000000</v>
      </c>
    </row>
    <row r="60" spans="1:17" x14ac:dyDescent="0.25">
      <c r="A60" s="2">
        <v>59</v>
      </c>
      <c r="B60" s="2">
        <v>7</v>
      </c>
      <c r="C60" s="2">
        <v>107655903</v>
      </c>
      <c r="D60" s="2">
        <v>107654903</v>
      </c>
      <c r="E60" s="2">
        <v>107651603</v>
      </c>
      <c r="F60" s="2">
        <v>107653102</v>
      </c>
      <c r="G60" s="2">
        <v>107652207</v>
      </c>
      <c r="H60" s="2">
        <v>107651207</v>
      </c>
      <c r="I60" s="2">
        <v>107000000</v>
      </c>
    </row>
    <row r="61" spans="1:17" x14ac:dyDescent="0.25">
      <c r="A61" s="2">
        <v>60</v>
      </c>
      <c r="B61" s="2">
        <v>10</v>
      </c>
      <c r="C61" s="2">
        <v>128030603</v>
      </c>
      <c r="D61" s="2">
        <v>128030852</v>
      </c>
      <c r="E61" s="2">
        <v>107654403</v>
      </c>
      <c r="F61" s="2">
        <v>128034503</v>
      </c>
      <c r="G61" s="2">
        <v>128033053</v>
      </c>
      <c r="H61" s="2">
        <v>107650703</v>
      </c>
      <c r="I61" s="2">
        <v>128034607</v>
      </c>
      <c r="J61" s="2">
        <v>107656407</v>
      </c>
      <c r="K61" s="2">
        <v>107000000</v>
      </c>
      <c r="L61" s="2">
        <v>128000000</v>
      </c>
    </row>
    <row r="62" spans="1:17" x14ac:dyDescent="0.25">
      <c r="A62" s="2">
        <v>61</v>
      </c>
      <c r="B62" s="2">
        <v>4</v>
      </c>
      <c r="C62" s="2">
        <v>123469303</v>
      </c>
      <c r="D62" s="2">
        <v>123465702</v>
      </c>
      <c r="E62" s="2">
        <v>123465507</v>
      </c>
      <c r="F62" s="2">
        <v>123000000</v>
      </c>
    </row>
    <row r="63" spans="1:17" x14ac:dyDescent="0.25">
      <c r="A63" s="2">
        <v>62</v>
      </c>
      <c r="B63" s="2">
        <v>10</v>
      </c>
      <c r="C63" s="2">
        <v>128326303</v>
      </c>
      <c r="D63" s="2">
        <v>128030603</v>
      </c>
      <c r="E63" s="2">
        <v>128323303</v>
      </c>
      <c r="F63" s="2">
        <v>128323703</v>
      </c>
      <c r="G63" s="2">
        <v>128321103</v>
      </c>
      <c r="H63" s="2">
        <v>128325203</v>
      </c>
      <c r="I63" s="2">
        <v>128328003</v>
      </c>
      <c r="J63" s="2">
        <v>128324207</v>
      </c>
      <c r="K63" s="2">
        <v>128034607</v>
      </c>
      <c r="L63" s="2">
        <v>128000000</v>
      </c>
    </row>
    <row r="64" spans="1:17" x14ac:dyDescent="0.25">
      <c r="A64" s="2">
        <v>63</v>
      </c>
      <c r="B64" s="2">
        <v>15</v>
      </c>
      <c r="C64" s="2">
        <v>106161703</v>
      </c>
      <c r="D64" s="2">
        <v>128030852</v>
      </c>
      <c r="E64" s="2">
        <v>106160303</v>
      </c>
      <c r="F64" s="2">
        <v>104103603</v>
      </c>
      <c r="G64" s="2">
        <v>106166503</v>
      </c>
      <c r="H64" s="2">
        <v>106167504</v>
      </c>
      <c r="I64" s="2">
        <v>106161203</v>
      </c>
      <c r="J64" s="2">
        <v>106169003</v>
      </c>
      <c r="K64" s="2">
        <v>106168003</v>
      </c>
      <c r="L64" s="2">
        <v>104101307</v>
      </c>
      <c r="M64" s="2">
        <v>128034607</v>
      </c>
      <c r="N64" s="2">
        <v>106161357</v>
      </c>
      <c r="O64" s="2">
        <v>128000000</v>
      </c>
      <c r="P64" s="2">
        <v>106000000</v>
      </c>
      <c r="Q64" s="2">
        <v>104000000</v>
      </c>
    </row>
    <row r="65" spans="1:20" x14ac:dyDescent="0.25">
      <c r="A65" s="2">
        <v>64</v>
      </c>
      <c r="B65" s="2">
        <v>13</v>
      </c>
      <c r="C65" s="2">
        <v>105204703</v>
      </c>
      <c r="D65" s="2">
        <v>106272003</v>
      </c>
      <c r="E65" s="2">
        <v>106617203</v>
      </c>
      <c r="F65" s="2">
        <v>106160303</v>
      </c>
      <c r="G65" s="2">
        <v>106618603</v>
      </c>
      <c r="H65" s="2">
        <v>106612203</v>
      </c>
      <c r="I65" s="2">
        <v>106611303</v>
      </c>
      <c r="J65" s="2">
        <v>106616203</v>
      </c>
      <c r="K65" s="2">
        <v>106161357</v>
      </c>
      <c r="L65" s="2">
        <v>106619107</v>
      </c>
      <c r="M65" s="2">
        <v>105201407</v>
      </c>
      <c r="N65" s="2">
        <v>105000000</v>
      </c>
      <c r="O65" s="2">
        <v>106000000</v>
      </c>
    </row>
    <row r="66" spans="1:20" x14ac:dyDescent="0.25">
      <c r="A66" s="2">
        <v>65</v>
      </c>
      <c r="B66" s="2">
        <v>12</v>
      </c>
      <c r="C66" s="2">
        <v>106617203</v>
      </c>
      <c r="D66" s="2">
        <v>105628302</v>
      </c>
      <c r="E66" s="2">
        <v>106272003</v>
      </c>
      <c r="F66" s="2">
        <v>105204703</v>
      </c>
      <c r="G66" s="2">
        <v>105259103</v>
      </c>
      <c r="H66" s="2">
        <v>105251453</v>
      </c>
      <c r="I66" s="2">
        <v>105201407</v>
      </c>
      <c r="J66" s="2">
        <v>106619107</v>
      </c>
      <c r="K66" s="2">
        <v>105252807</v>
      </c>
      <c r="L66" s="2">
        <v>105628007</v>
      </c>
      <c r="M66" s="2">
        <v>106000000</v>
      </c>
      <c r="N66" s="2">
        <v>105000000</v>
      </c>
    </row>
    <row r="67" spans="1:20" x14ac:dyDescent="0.25">
      <c r="A67" s="2">
        <v>66</v>
      </c>
      <c r="B67" s="2">
        <v>17</v>
      </c>
      <c r="C67" s="2">
        <v>106330803</v>
      </c>
      <c r="D67" s="2">
        <v>106172003</v>
      </c>
      <c r="E67" s="2">
        <v>110173504</v>
      </c>
      <c r="F67" s="2">
        <v>106338003</v>
      </c>
      <c r="G67" s="2">
        <v>106330703</v>
      </c>
      <c r="H67" s="2">
        <v>128327303</v>
      </c>
      <c r="I67" s="2">
        <v>106161703</v>
      </c>
      <c r="J67" s="2">
        <v>128325203</v>
      </c>
      <c r="K67" s="2">
        <v>128030852</v>
      </c>
      <c r="L67" s="2">
        <v>128034607</v>
      </c>
      <c r="M67" s="2">
        <v>108110307</v>
      </c>
      <c r="N67" s="2">
        <v>128324207</v>
      </c>
      <c r="O67" s="2">
        <v>106161357</v>
      </c>
      <c r="P67" s="2">
        <v>106333407</v>
      </c>
      <c r="Q67" s="2">
        <v>110000000</v>
      </c>
      <c r="R67" s="2">
        <v>128000000</v>
      </c>
      <c r="S67" s="2">
        <v>106000000</v>
      </c>
    </row>
    <row r="68" spans="1:20" x14ac:dyDescent="0.25">
      <c r="A68" s="2">
        <v>67</v>
      </c>
      <c r="B68" s="2">
        <v>16</v>
      </c>
      <c r="C68" s="2">
        <v>109420803</v>
      </c>
      <c r="D68" s="2">
        <v>109422303</v>
      </c>
      <c r="E68" s="2">
        <v>109532804</v>
      </c>
      <c r="F68" s="2">
        <v>109537504</v>
      </c>
      <c r="G68" s="2">
        <v>109427503</v>
      </c>
      <c r="H68" s="2">
        <v>109530304</v>
      </c>
      <c r="I68" s="2">
        <v>110183602</v>
      </c>
      <c r="J68" s="2">
        <v>109122703</v>
      </c>
      <c r="K68" s="2">
        <v>109426303</v>
      </c>
      <c r="L68" s="2">
        <v>109426003</v>
      </c>
      <c r="M68" s="2">
        <v>109535504</v>
      </c>
      <c r="N68" s="2">
        <v>109531304</v>
      </c>
      <c r="O68" s="2">
        <v>110183707</v>
      </c>
      <c r="P68" s="2">
        <v>109420107</v>
      </c>
      <c r="Q68" s="2">
        <v>110000000</v>
      </c>
      <c r="R68" s="2">
        <v>109000000</v>
      </c>
    </row>
    <row r="69" spans="1:20" x14ac:dyDescent="0.25">
      <c r="A69" s="2">
        <v>68</v>
      </c>
      <c r="B69" s="2">
        <v>13</v>
      </c>
      <c r="C69" s="2">
        <v>117598503</v>
      </c>
      <c r="D69" s="2">
        <v>117086503</v>
      </c>
      <c r="E69" s="2">
        <v>109532804</v>
      </c>
      <c r="F69" s="2">
        <v>117080503</v>
      </c>
      <c r="G69" s="2">
        <v>117597003</v>
      </c>
      <c r="H69" s="2">
        <v>117086653</v>
      </c>
      <c r="I69" s="2">
        <v>117081003</v>
      </c>
      <c r="J69" s="2">
        <v>117596003</v>
      </c>
      <c r="K69" s="2">
        <v>117089003</v>
      </c>
      <c r="L69" s="2">
        <v>109420107</v>
      </c>
      <c r="M69" s="2">
        <v>117080607</v>
      </c>
      <c r="N69" s="2">
        <v>117000000</v>
      </c>
      <c r="O69" s="2">
        <v>109000000</v>
      </c>
    </row>
    <row r="70" spans="1:20" x14ac:dyDescent="0.25">
      <c r="A70" s="2">
        <v>69</v>
      </c>
      <c r="B70" s="2">
        <v>13</v>
      </c>
      <c r="C70" s="2">
        <v>108561803</v>
      </c>
      <c r="D70" s="2">
        <v>108565203</v>
      </c>
      <c r="E70" s="2">
        <v>108567404</v>
      </c>
      <c r="F70" s="2">
        <v>108565503</v>
      </c>
      <c r="G70" s="2">
        <v>108567703</v>
      </c>
      <c r="H70" s="2">
        <v>108568404</v>
      </c>
      <c r="I70" s="2">
        <v>108567004</v>
      </c>
      <c r="J70" s="2">
        <v>108566303</v>
      </c>
      <c r="K70" s="2">
        <v>108561003</v>
      </c>
      <c r="L70" s="2">
        <v>108567204</v>
      </c>
      <c r="M70" s="2">
        <v>108112607</v>
      </c>
      <c r="N70" s="2">
        <v>108567807</v>
      </c>
      <c r="O70" s="2">
        <v>108000000</v>
      </c>
    </row>
    <row r="71" spans="1:20" x14ac:dyDescent="0.25">
      <c r="A71" s="2">
        <v>70</v>
      </c>
      <c r="B71" s="2">
        <v>8</v>
      </c>
      <c r="C71" s="2">
        <v>123465303</v>
      </c>
      <c r="D71" s="2">
        <v>123466103</v>
      </c>
      <c r="E71" s="2">
        <v>123469303</v>
      </c>
      <c r="F71" s="2">
        <v>123465602</v>
      </c>
      <c r="G71" s="2">
        <v>123460957</v>
      </c>
      <c r="H71" s="2">
        <v>124151607</v>
      </c>
      <c r="I71" s="2">
        <v>123465507</v>
      </c>
      <c r="J71" s="2">
        <v>123000000</v>
      </c>
    </row>
    <row r="72" spans="1:20" x14ac:dyDescent="0.25">
      <c r="A72" s="2">
        <v>71</v>
      </c>
      <c r="B72" s="2">
        <v>15</v>
      </c>
      <c r="C72" s="2">
        <v>108116303</v>
      </c>
      <c r="D72" s="2">
        <v>108116503</v>
      </c>
      <c r="E72" s="2">
        <v>108112502</v>
      </c>
      <c r="F72" s="2">
        <v>110173003</v>
      </c>
      <c r="G72" s="2">
        <v>108569103</v>
      </c>
      <c r="H72" s="2">
        <v>108561803</v>
      </c>
      <c r="I72" s="2">
        <v>108116003</v>
      </c>
      <c r="J72" s="2">
        <v>108112203</v>
      </c>
      <c r="K72" s="2">
        <v>108112003</v>
      </c>
      <c r="L72" s="2">
        <v>108111203</v>
      </c>
      <c r="M72" s="2">
        <v>108110307</v>
      </c>
      <c r="N72" s="2">
        <v>108070607</v>
      </c>
      <c r="O72" s="2">
        <v>108112607</v>
      </c>
      <c r="P72" s="2">
        <v>108000000</v>
      </c>
      <c r="Q72" s="2">
        <v>110000000</v>
      </c>
    </row>
    <row r="73" spans="1:20" x14ac:dyDescent="0.25">
      <c r="A73" s="2">
        <v>72</v>
      </c>
      <c r="B73" s="2">
        <v>10</v>
      </c>
      <c r="C73" s="2">
        <v>108118503</v>
      </c>
      <c r="D73" s="2">
        <v>108111303</v>
      </c>
      <c r="E73" s="2">
        <v>108110603</v>
      </c>
      <c r="F73" s="2">
        <v>108112003</v>
      </c>
      <c r="G73" s="2">
        <v>108111403</v>
      </c>
      <c r="H73" s="2">
        <v>108112203</v>
      </c>
      <c r="I73" s="2">
        <v>108112502</v>
      </c>
      <c r="J73" s="2">
        <v>108112607</v>
      </c>
      <c r="K73" s="2">
        <v>108110307</v>
      </c>
      <c r="L73" s="2">
        <v>108000000</v>
      </c>
    </row>
    <row r="74" spans="1:20" x14ac:dyDescent="0.25">
      <c r="A74" s="2">
        <v>73</v>
      </c>
      <c r="B74" s="2">
        <v>16</v>
      </c>
      <c r="C74" s="2">
        <v>110173003</v>
      </c>
      <c r="D74" s="2">
        <v>110179003</v>
      </c>
      <c r="E74" s="2">
        <v>110177003</v>
      </c>
      <c r="F74" s="2">
        <v>108114503</v>
      </c>
      <c r="G74" s="2">
        <v>110175003</v>
      </c>
      <c r="H74" s="2">
        <v>128327303</v>
      </c>
      <c r="I74" s="2">
        <v>108111203</v>
      </c>
      <c r="J74" s="2">
        <v>110173504</v>
      </c>
      <c r="K74" s="2">
        <v>110171003</v>
      </c>
      <c r="L74" s="2">
        <v>128324207</v>
      </c>
      <c r="M74" s="2">
        <v>108110307</v>
      </c>
      <c r="N74" s="2">
        <v>110171607</v>
      </c>
      <c r="O74" s="2">
        <v>108070607</v>
      </c>
      <c r="P74" s="2">
        <v>110000000</v>
      </c>
      <c r="Q74" s="2">
        <v>128000000</v>
      </c>
      <c r="R74" s="2">
        <v>108000000</v>
      </c>
    </row>
    <row r="75" spans="1:20" x14ac:dyDescent="0.25">
      <c r="A75" s="2">
        <v>74</v>
      </c>
      <c r="B75" s="2">
        <v>7</v>
      </c>
      <c r="C75" s="2">
        <v>124151902</v>
      </c>
      <c r="D75" s="2">
        <v>124156503</v>
      </c>
      <c r="E75" s="2">
        <v>114068103</v>
      </c>
      <c r="F75" s="2">
        <v>114060557</v>
      </c>
      <c r="G75" s="2">
        <v>124151607</v>
      </c>
      <c r="H75" s="2">
        <v>124000000</v>
      </c>
      <c r="I75" s="2">
        <v>114000000</v>
      </c>
    </row>
    <row r="76" spans="1:20" x14ac:dyDescent="0.25">
      <c r="A76" s="2">
        <v>75</v>
      </c>
      <c r="B76" s="2">
        <v>18</v>
      </c>
      <c r="C76" s="2">
        <v>128327303</v>
      </c>
      <c r="D76" s="2">
        <v>106172003</v>
      </c>
      <c r="E76" s="2">
        <v>106272003</v>
      </c>
      <c r="F76" s="2">
        <v>109422303</v>
      </c>
      <c r="G76" s="2">
        <v>109248003</v>
      </c>
      <c r="H76" s="2">
        <v>109246003</v>
      </c>
      <c r="I76" s="2">
        <v>106330703</v>
      </c>
      <c r="J76" s="2">
        <v>109243503</v>
      </c>
      <c r="K76" s="2">
        <v>110171803</v>
      </c>
      <c r="L76" s="2">
        <v>106333407</v>
      </c>
      <c r="M76" s="2">
        <v>106619107</v>
      </c>
      <c r="N76" s="2">
        <v>109420107</v>
      </c>
      <c r="O76" s="2">
        <v>110171607</v>
      </c>
      <c r="P76" s="2">
        <v>128324207</v>
      </c>
      <c r="Q76" s="2">
        <v>110000000</v>
      </c>
      <c r="R76" s="2">
        <v>109000000</v>
      </c>
      <c r="S76" s="2">
        <v>128000000</v>
      </c>
      <c r="T76" s="2">
        <v>106000000</v>
      </c>
    </row>
    <row r="77" spans="1:20" x14ac:dyDescent="0.25">
      <c r="A77" s="2">
        <v>76</v>
      </c>
      <c r="B77" s="2">
        <v>11</v>
      </c>
      <c r="C77" s="2">
        <v>116604003</v>
      </c>
      <c r="D77" s="2">
        <v>110179003</v>
      </c>
      <c r="E77" s="2">
        <v>117414003</v>
      </c>
      <c r="F77" s="2">
        <v>110183602</v>
      </c>
      <c r="G77" s="2">
        <v>116605003</v>
      </c>
      <c r="H77" s="2">
        <v>110183707</v>
      </c>
      <c r="I77" s="2">
        <v>116606707</v>
      </c>
      <c r="J77" s="2">
        <v>110171607</v>
      </c>
      <c r="K77" s="2">
        <v>110000000</v>
      </c>
      <c r="L77" s="2">
        <v>117000000</v>
      </c>
      <c r="M77" s="2">
        <v>116000000</v>
      </c>
    </row>
    <row r="78" spans="1:20" x14ac:dyDescent="0.25">
      <c r="A78" s="2">
        <v>77</v>
      </c>
      <c r="B78" s="2">
        <v>9</v>
      </c>
      <c r="C78" s="2">
        <v>108078003</v>
      </c>
      <c r="D78" s="2">
        <v>110177003</v>
      </c>
      <c r="E78" s="2">
        <v>110141003</v>
      </c>
      <c r="F78" s="2">
        <v>110148002</v>
      </c>
      <c r="G78" s="2">
        <v>108070607</v>
      </c>
      <c r="H78" s="2">
        <v>110171607</v>
      </c>
      <c r="I78" s="2">
        <v>110141607</v>
      </c>
      <c r="J78" s="2">
        <v>110000000</v>
      </c>
      <c r="K78" s="2">
        <v>108000000</v>
      </c>
    </row>
    <row r="79" spans="1:20" x14ac:dyDescent="0.25">
      <c r="A79" s="2">
        <v>78</v>
      </c>
      <c r="B79" s="2">
        <v>14</v>
      </c>
      <c r="C79" s="2">
        <v>108051003</v>
      </c>
      <c r="D79" s="2">
        <v>111291304</v>
      </c>
      <c r="E79" s="2">
        <v>111292304</v>
      </c>
      <c r="F79" s="2">
        <v>108051503</v>
      </c>
      <c r="G79" s="2">
        <v>108056004</v>
      </c>
      <c r="H79" s="2">
        <v>108053003</v>
      </c>
      <c r="I79" s="2">
        <v>108071504</v>
      </c>
      <c r="J79" s="2">
        <v>111297504</v>
      </c>
      <c r="K79" s="2">
        <v>108058003</v>
      </c>
      <c r="L79" s="2">
        <v>108070607</v>
      </c>
      <c r="M79" s="2">
        <v>111292507</v>
      </c>
      <c r="N79" s="2">
        <v>108051307</v>
      </c>
      <c r="O79" s="2">
        <v>111000000</v>
      </c>
      <c r="P79" s="2">
        <v>108000000</v>
      </c>
    </row>
    <row r="80" spans="1:20" x14ac:dyDescent="0.25">
      <c r="A80" s="2">
        <v>79</v>
      </c>
      <c r="B80" s="2">
        <v>6</v>
      </c>
      <c r="C80" s="2">
        <v>108116003</v>
      </c>
      <c r="D80" s="2">
        <v>108073503</v>
      </c>
      <c r="E80" s="2">
        <v>108070502</v>
      </c>
      <c r="F80" s="2">
        <v>108070607</v>
      </c>
      <c r="G80" s="2">
        <v>108110307</v>
      </c>
      <c r="H80" s="2">
        <v>108000000</v>
      </c>
    </row>
    <row r="81" spans="1:18" x14ac:dyDescent="0.25">
      <c r="A81" s="2">
        <v>80</v>
      </c>
      <c r="B81" s="2">
        <v>9</v>
      </c>
      <c r="C81" s="2">
        <v>108079004</v>
      </c>
      <c r="D81" s="2">
        <v>108077503</v>
      </c>
      <c r="E81" s="2">
        <v>108070502</v>
      </c>
      <c r="F81" s="2">
        <v>108073503</v>
      </c>
      <c r="G81" s="2">
        <v>108071003</v>
      </c>
      <c r="H81" s="2">
        <v>108078003</v>
      </c>
      <c r="I81" s="2">
        <v>108071504</v>
      </c>
      <c r="J81" s="2">
        <v>108070607</v>
      </c>
      <c r="K81" s="2">
        <v>108000000</v>
      </c>
    </row>
    <row r="82" spans="1:18" x14ac:dyDescent="0.25">
      <c r="A82" s="2">
        <v>81</v>
      </c>
      <c r="B82" s="2">
        <v>16</v>
      </c>
      <c r="C82" s="2">
        <v>112286003</v>
      </c>
      <c r="D82" s="2">
        <v>115218003</v>
      </c>
      <c r="E82" s="2">
        <v>112281302</v>
      </c>
      <c r="F82" s="2">
        <v>108058003</v>
      </c>
      <c r="G82" s="2">
        <v>111316003</v>
      </c>
      <c r="H82" s="2">
        <v>111312503</v>
      </c>
      <c r="I82" s="2">
        <v>111312804</v>
      </c>
      <c r="J82" s="2">
        <v>112282004</v>
      </c>
      <c r="K82" s="2">
        <v>111317503</v>
      </c>
      <c r="L82" s="2">
        <v>108051307</v>
      </c>
      <c r="M82" s="2">
        <v>111312607</v>
      </c>
      <c r="N82" s="2">
        <v>112282307</v>
      </c>
      <c r="O82" s="2">
        <v>111000000</v>
      </c>
      <c r="P82" s="2">
        <v>112000000</v>
      </c>
      <c r="Q82" s="2">
        <v>108000000</v>
      </c>
      <c r="R82" s="2">
        <v>115000000</v>
      </c>
    </row>
    <row r="83" spans="1:18" x14ac:dyDescent="0.25">
      <c r="A83" s="2">
        <v>82</v>
      </c>
      <c r="B83" s="2">
        <v>7</v>
      </c>
      <c r="C83" s="2">
        <v>110148002</v>
      </c>
      <c r="D83" s="2">
        <v>110141003</v>
      </c>
      <c r="E83" s="2">
        <v>110183602</v>
      </c>
      <c r="F83" s="2">
        <v>110141103</v>
      </c>
      <c r="G83" s="2">
        <v>110183707</v>
      </c>
      <c r="H83" s="2">
        <v>110141607</v>
      </c>
      <c r="I83" s="2">
        <v>110000000</v>
      </c>
    </row>
    <row r="84" spans="1:18" x14ac:dyDescent="0.25">
      <c r="A84" s="2">
        <v>83</v>
      </c>
      <c r="B84" s="2">
        <v>10</v>
      </c>
      <c r="C84" s="2">
        <v>117415004</v>
      </c>
      <c r="D84" s="2">
        <v>117414203</v>
      </c>
      <c r="E84" s="2">
        <v>117417202</v>
      </c>
      <c r="F84" s="2">
        <v>116498003</v>
      </c>
      <c r="G84" s="2">
        <v>116495003</v>
      </c>
      <c r="H84" s="2">
        <v>117416103</v>
      </c>
      <c r="I84" s="2">
        <v>116606707</v>
      </c>
      <c r="J84" s="2">
        <v>117414807</v>
      </c>
      <c r="K84" s="2">
        <v>116000000</v>
      </c>
      <c r="L84" s="2">
        <v>117000000</v>
      </c>
    </row>
    <row r="85" spans="1:18" x14ac:dyDescent="0.25">
      <c r="A85" s="2">
        <v>84</v>
      </c>
      <c r="B85" s="2">
        <v>12</v>
      </c>
      <c r="C85" s="2">
        <v>117597003</v>
      </c>
      <c r="D85" s="2">
        <v>117415103</v>
      </c>
      <c r="E85" s="2">
        <v>117415303</v>
      </c>
      <c r="F85" s="2">
        <v>117576303</v>
      </c>
      <c r="G85" s="2">
        <v>117417202</v>
      </c>
      <c r="H85" s="2">
        <v>117598503</v>
      </c>
      <c r="I85" s="2">
        <v>117412003</v>
      </c>
      <c r="J85" s="2">
        <v>117081003</v>
      </c>
      <c r="K85" s="2">
        <v>117414003</v>
      </c>
      <c r="L85" s="2">
        <v>117414807</v>
      </c>
      <c r="M85" s="2">
        <v>117080607</v>
      </c>
      <c r="N85" s="2">
        <v>117000000</v>
      </c>
    </row>
    <row r="86" spans="1:18" x14ac:dyDescent="0.25">
      <c r="A86" s="2">
        <v>85</v>
      </c>
      <c r="B86" s="2">
        <v>10</v>
      </c>
      <c r="C86" s="2">
        <v>116605003</v>
      </c>
      <c r="D86" s="2">
        <v>116557103</v>
      </c>
      <c r="E86" s="2">
        <v>116604003</v>
      </c>
      <c r="F86" s="2">
        <v>116555003</v>
      </c>
      <c r="G86" s="2">
        <v>111444602</v>
      </c>
      <c r="H86" s="2">
        <v>111343603</v>
      </c>
      <c r="I86" s="2">
        <v>111444307</v>
      </c>
      <c r="J86" s="2">
        <v>116606707</v>
      </c>
      <c r="K86" s="2">
        <v>116000000</v>
      </c>
      <c r="L86" s="2">
        <v>111000000</v>
      </c>
    </row>
    <row r="87" spans="1:18" x14ac:dyDescent="0.25">
      <c r="A87" s="2">
        <v>86</v>
      </c>
      <c r="B87" s="2">
        <v>13</v>
      </c>
      <c r="C87" s="2">
        <v>115506003</v>
      </c>
      <c r="D87" s="2">
        <v>112282004</v>
      </c>
      <c r="E87" s="2">
        <v>115503004</v>
      </c>
      <c r="F87" s="2">
        <v>115504003</v>
      </c>
      <c r="G87" s="2">
        <v>115508003</v>
      </c>
      <c r="H87" s="2">
        <v>111343603</v>
      </c>
      <c r="I87" s="2">
        <v>116606707</v>
      </c>
      <c r="J87" s="2">
        <v>115211657</v>
      </c>
      <c r="K87" s="2">
        <v>111444307</v>
      </c>
      <c r="L87" s="2">
        <v>112282307</v>
      </c>
      <c r="M87" s="2">
        <v>115000000</v>
      </c>
      <c r="N87" s="2">
        <v>111000000</v>
      </c>
      <c r="O87" s="2">
        <v>112000000</v>
      </c>
    </row>
    <row r="88" spans="1:18" x14ac:dyDescent="0.25">
      <c r="A88" s="2">
        <v>87</v>
      </c>
      <c r="B88" s="2">
        <v>7</v>
      </c>
      <c r="C88" s="2">
        <v>115218303</v>
      </c>
      <c r="D88" s="2">
        <v>115211603</v>
      </c>
      <c r="E88" s="2">
        <v>115216503</v>
      </c>
      <c r="F88" s="2">
        <v>115211103</v>
      </c>
      <c r="G88" s="2">
        <v>115219002</v>
      </c>
      <c r="H88" s="2">
        <v>115211657</v>
      </c>
      <c r="I88" s="2">
        <v>115000000</v>
      </c>
    </row>
    <row r="89" spans="1:18" x14ac:dyDescent="0.25">
      <c r="A89" s="2">
        <v>88</v>
      </c>
      <c r="B89" s="2">
        <v>5</v>
      </c>
      <c r="C89" s="2">
        <v>115219002</v>
      </c>
      <c r="D89" s="2">
        <v>115216503</v>
      </c>
      <c r="E89" s="2">
        <v>115211603</v>
      </c>
      <c r="F89" s="2">
        <v>115211657</v>
      </c>
      <c r="G89" s="2">
        <v>115000000</v>
      </c>
    </row>
    <row r="90" spans="1:18" x14ac:dyDescent="0.25">
      <c r="A90" s="2">
        <v>89</v>
      </c>
      <c r="B90" s="2">
        <v>4</v>
      </c>
      <c r="C90" s="2">
        <v>112289003</v>
      </c>
      <c r="D90" s="2">
        <v>112281302</v>
      </c>
      <c r="E90" s="2">
        <v>112282307</v>
      </c>
      <c r="F90" s="2">
        <v>112000000</v>
      </c>
    </row>
    <row r="91" spans="1:18" x14ac:dyDescent="0.25">
      <c r="A91" s="2">
        <v>90</v>
      </c>
      <c r="B91" s="2">
        <v>5</v>
      </c>
      <c r="C91" s="2">
        <v>112283003</v>
      </c>
      <c r="D91" s="2">
        <v>112286003</v>
      </c>
      <c r="E91" s="2">
        <v>112289003</v>
      </c>
      <c r="F91" s="2">
        <v>112282307</v>
      </c>
      <c r="G91" s="2">
        <v>112000000</v>
      </c>
    </row>
    <row r="92" spans="1:18" x14ac:dyDescent="0.25">
      <c r="A92" s="2">
        <v>91</v>
      </c>
      <c r="B92" s="2">
        <v>6</v>
      </c>
      <c r="C92" s="2">
        <v>112011603</v>
      </c>
      <c r="D92" s="2">
        <v>112015203</v>
      </c>
      <c r="E92" s="2">
        <v>112013753</v>
      </c>
      <c r="F92" s="2">
        <v>112013054</v>
      </c>
      <c r="G92" s="2">
        <v>112015106</v>
      </c>
      <c r="H92" s="2">
        <v>112000000</v>
      </c>
    </row>
    <row r="93" spans="1:18" x14ac:dyDescent="0.25">
      <c r="A93" s="2">
        <v>92</v>
      </c>
      <c r="B93" s="2">
        <v>8</v>
      </c>
      <c r="C93" s="2">
        <v>112671803</v>
      </c>
      <c r="D93" s="2">
        <v>112674403</v>
      </c>
      <c r="E93" s="2">
        <v>115219002</v>
      </c>
      <c r="F93" s="2">
        <v>115674603</v>
      </c>
      <c r="G93" s="2">
        <v>112679107</v>
      </c>
      <c r="H93" s="2">
        <v>115211657</v>
      </c>
      <c r="I93" s="2">
        <v>112000000</v>
      </c>
      <c r="J93" s="2">
        <v>115000000</v>
      </c>
    </row>
    <row r="94" spans="1:18" x14ac:dyDescent="0.25">
      <c r="A94" s="2">
        <v>93</v>
      </c>
      <c r="B94" s="2">
        <v>6</v>
      </c>
      <c r="C94" s="2">
        <v>112675503</v>
      </c>
      <c r="D94" s="2">
        <v>112676203</v>
      </c>
      <c r="E94" s="2">
        <v>112671603</v>
      </c>
      <c r="F94" s="2">
        <v>112676503</v>
      </c>
      <c r="G94" s="2">
        <v>112679107</v>
      </c>
      <c r="H94" s="2">
        <v>112000000</v>
      </c>
    </row>
    <row r="95" spans="1:18" x14ac:dyDescent="0.25">
      <c r="A95" s="2">
        <v>94</v>
      </c>
      <c r="B95" s="2">
        <v>7</v>
      </c>
      <c r="C95" s="2">
        <v>112675503</v>
      </c>
      <c r="D95" s="2">
        <v>112676203</v>
      </c>
      <c r="E95" s="2">
        <v>112671303</v>
      </c>
      <c r="F95" s="2">
        <v>112679403</v>
      </c>
      <c r="G95" s="2">
        <v>112672203</v>
      </c>
      <c r="H95" s="2">
        <v>112679107</v>
      </c>
      <c r="I95" s="2">
        <v>112000000</v>
      </c>
    </row>
    <row r="96" spans="1:18" x14ac:dyDescent="0.25">
      <c r="A96" s="2">
        <v>95</v>
      </c>
      <c r="B96" s="2">
        <v>6</v>
      </c>
      <c r="C96" s="2">
        <v>112671303</v>
      </c>
      <c r="D96" s="2">
        <v>112678503</v>
      </c>
      <c r="E96" s="2">
        <v>112679403</v>
      </c>
      <c r="F96" s="2">
        <v>112679002</v>
      </c>
      <c r="G96" s="2">
        <v>112679107</v>
      </c>
      <c r="H96" s="2">
        <v>112000000</v>
      </c>
    </row>
    <row r="97" spans="1:19" x14ac:dyDescent="0.25">
      <c r="A97" s="2">
        <v>96</v>
      </c>
      <c r="B97" s="2">
        <v>5</v>
      </c>
      <c r="C97" s="2">
        <v>113364002</v>
      </c>
      <c r="D97" s="2">
        <v>113363103</v>
      </c>
      <c r="E97" s="2">
        <v>113364503</v>
      </c>
      <c r="F97" s="2">
        <v>113363807</v>
      </c>
      <c r="G97" s="2">
        <v>113000000</v>
      </c>
    </row>
    <row r="98" spans="1:19" x14ac:dyDescent="0.25">
      <c r="A98" s="2">
        <v>97</v>
      </c>
      <c r="B98" s="2">
        <v>6</v>
      </c>
      <c r="C98" s="2">
        <v>113361703</v>
      </c>
      <c r="D98" s="2">
        <v>113364503</v>
      </c>
      <c r="E98" s="2">
        <v>113365203</v>
      </c>
      <c r="F98" s="2">
        <v>113363603</v>
      </c>
      <c r="G98" s="2">
        <v>113363807</v>
      </c>
      <c r="H98" s="2">
        <v>113000000</v>
      </c>
    </row>
    <row r="99" spans="1:19" x14ac:dyDescent="0.25">
      <c r="A99" s="2">
        <v>98</v>
      </c>
      <c r="B99" s="2">
        <v>8</v>
      </c>
      <c r="C99" s="2">
        <v>113380303</v>
      </c>
      <c r="D99" s="2">
        <v>113362403</v>
      </c>
      <c r="E99" s="2">
        <v>113362203</v>
      </c>
      <c r="F99" s="2">
        <v>113381303</v>
      </c>
      <c r="G99" s="2">
        <v>113385303</v>
      </c>
      <c r="H99" s="2">
        <v>113363807</v>
      </c>
      <c r="I99" s="2">
        <v>113384307</v>
      </c>
      <c r="J99" s="2">
        <v>113000000</v>
      </c>
    </row>
    <row r="100" spans="1:19" x14ac:dyDescent="0.25">
      <c r="A100" s="2">
        <v>99</v>
      </c>
      <c r="B100" s="2">
        <v>11</v>
      </c>
      <c r="C100" s="2">
        <v>113362303</v>
      </c>
      <c r="D100" s="2">
        <v>114061103</v>
      </c>
      <c r="E100" s="2">
        <v>114069103</v>
      </c>
      <c r="F100" s="2">
        <v>114063003</v>
      </c>
      <c r="G100" s="2">
        <v>113361303</v>
      </c>
      <c r="H100" s="2">
        <v>113365303</v>
      </c>
      <c r="I100" s="2">
        <v>124151607</v>
      </c>
      <c r="J100" s="2">
        <v>114060557</v>
      </c>
      <c r="K100" s="2">
        <v>113363807</v>
      </c>
      <c r="L100" s="2">
        <v>114000000</v>
      </c>
      <c r="M100" s="2">
        <v>113000000</v>
      </c>
    </row>
    <row r="101" spans="1:19" x14ac:dyDescent="0.25">
      <c r="A101" s="2">
        <v>100</v>
      </c>
      <c r="B101" s="2">
        <v>9</v>
      </c>
      <c r="C101" s="2">
        <v>113367003</v>
      </c>
      <c r="D101" s="2">
        <v>124156503</v>
      </c>
      <c r="E101" s="2">
        <v>113363603</v>
      </c>
      <c r="F101" s="2">
        <v>113365203</v>
      </c>
      <c r="G101" s="2">
        <v>113365303</v>
      </c>
      <c r="H101" s="2">
        <v>113363807</v>
      </c>
      <c r="I101" s="2">
        <v>124151607</v>
      </c>
      <c r="J101" s="2">
        <v>124000000</v>
      </c>
      <c r="K101" s="2">
        <v>113000000</v>
      </c>
    </row>
    <row r="102" spans="1:19" x14ac:dyDescent="0.25">
      <c r="A102" s="2">
        <v>101</v>
      </c>
      <c r="B102" s="2">
        <v>4</v>
      </c>
      <c r="C102" s="2">
        <v>113381303</v>
      </c>
      <c r="D102" s="2">
        <v>113384603</v>
      </c>
      <c r="E102" s="2">
        <v>113384307</v>
      </c>
      <c r="F102" s="2">
        <v>113000000</v>
      </c>
    </row>
    <row r="103" spans="1:19" x14ac:dyDescent="0.25">
      <c r="A103" s="2">
        <v>102</v>
      </c>
      <c r="B103" s="2">
        <v>6</v>
      </c>
      <c r="C103" s="2">
        <v>113380303</v>
      </c>
      <c r="D103" s="2">
        <v>113382303</v>
      </c>
      <c r="E103" s="2">
        <v>113385303</v>
      </c>
      <c r="F103" s="2">
        <v>113385003</v>
      </c>
      <c r="G103" s="2">
        <v>113384307</v>
      </c>
      <c r="H103" s="2">
        <v>113000000</v>
      </c>
    </row>
    <row r="104" spans="1:19" x14ac:dyDescent="0.25">
      <c r="A104" s="2">
        <v>103</v>
      </c>
      <c r="B104" s="2">
        <v>7</v>
      </c>
      <c r="C104" s="2">
        <v>115219002</v>
      </c>
      <c r="D104" s="2">
        <v>115211003</v>
      </c>
      <c r="E104" s="2">
        <v>115212503</v>
      </c>
      <c r="F104" s="2">
        <v>115222752</v>
      </c>
      <c r="G104" s="2">
        <v>115211657</v>
      </c>
      <c r="H104" s="2">
        <v>115221607</v>
      </c>
      <c r="I104" s="2">
        <v>115000000</v>
      </c>
    </row>
    <row r="105" spans="1:19" x14ac:dyDescent="0.25">
      <c r="A105" s="2">
        <v>104</v>
      </c>
      <c r="B105" s="2">
        <v>6</v>
      </c>
      <c r="C105" s="2">
        <v>115221402</v>
      </c>
      <c r="D105" s="2">
        <v>115226003</v>
      </c>
      <c r="E105" s="2">
        <v>115228003</v>
      </c>
      <c r="F105" s="2">
        <v>115222752</v>
      </c>
      <c r="G105" s="2">
        <v>115221607</v>
      </c>
      <c r="H105" s="2">
        <v>115000000</v>
      </c>
    </row>
    <row r="106" spans="1:19" x14ac:dyDescent="0.25">
      <c r="A106" s="2">
        <v>105</v>
      </c>
      <c r="B106" s="2">
        <v>4</v>
      </c>
      <c r="C106" s="2">
        <v>115228303</v>
      </c>
      <c r="D106" s="2">
        <v>115221402</v>
      </c>
      <c r="E106" s="2">
        <v>115221607</v>
      </c>
      <c r="F106" s="2">
        <v>115000000</v>
      </c>
    </row>
    <row r="107" spans="1:19" x14ac:dyDescent="0.25">
      <c r="A107" s="2">
        <v>106</v>
      </c>
      <c r="B107" s="2">
        <v>5</v>
      </c>
      <c r="C107" s="2">
        <v>115224003</v>
      </c>
      <c r="D107" s="2">
        <v>115226003</v>
      </c>
      <c r="E107" s="2">
        <v>115221753</v>
      </c>
      <c r="F107" s="2">
        <v>115221607</v>
      </c>
      <c r="G107" s="2">
        <v>115000000</v>
      </c>
    </row>
    <row r="108" spans="1:19" x14ac:dyDescent="0.25">
      <c r="A108" s="2">
        <v>107</v>
      </c>
      <c r="B108" s="2">
        <v>13</v>
      </c>
      <c r="C108" s="2">
        <v>129547803</v>
      </c>
      <c r="D108" s="2">
        <v>129548803</v>
      </c>
      <c r="E108" s="2">
        <v>129544703</v>
      </c>
      <c r="F108" s="2">
        <v>116496503</v>
      </c>
      <c r="G108" s="2">
        <v>129546003</v>
      </c>
      <c r="H108" s="2">
        <v>116197503</v>
      </c>
      <c r="I108" s="2">
        <v>116495103</v>
      </c>
      <c r="J108" s="2">
        <v>116493503</v>
      </c>
      <c r="K108" s="2">
        <v>116191757</v>
      </c>
      <c r="L108" s="2">
        <v>116495207</v>
      </c>
      <c r="M108" s="2">
        <v>129546907</v>
      </c>
      <c r="N108" s="2">
        <v>116000000</v>
      </c>
      <c r="O108" s="2">
        <v>129000000</v>
      </c>
    </row>
    <row r="109" spans="1:19" x14ac:dyDescent="0.25">
      <c r="A109" s="2">
        <v>108</v>
      </c>
      <c r="B109" s="2">
        <v>8</v>
      </c>
      <c r="C109" s="2">
        <v>116471803</v>
      </c>
      <c r="D109" s="2">
        <v>116498003</v>
      </c>
      <c r="E109" s="2">
        <v>116495003</v>
      </c>
      <c r="F109" s="2">
        <v>116496603</v>
      </c>
      <c r="G109" s="2">
        <v>116191757</v>
      </c>
      <c r="H109" s="2">
        <v>117414807</v>
      </c>
      <c r="I109" s="2">
        <v>116606707</v>
      </c>
      <c r="J109" s="2">
        <v>116000000</v>
      </c>
    </row>
    <row r="110" spans="1:19" x14ac:dyDescent="0.25">
      <c r="A110" s="2">
        <v>109</v>
      </c>
      <c r="B110" s="2">
        <v>14</v>
      </c>
      <c r="C110" s="2">
        <v>129545003</v>
      </c>
      <c r="D110" s="2">
        <v>116191503</v>
      </c>
      <c r="E110" s="2">
        <v>116195004</v>
      </c>
      <c r="F110" s="2">
        <v>116191103</v>
      </c>
      <c r="G110" s="2">
        <v>116191004</v>
      </c>
      <c r="H110" s="2">
        <v>116495103</v>
      </c>
      <c r="I110" s="2">
        <v>116191203</v>
      </c>
      <c r="J110" s="2">
        <v>116197503</v>
      </c>
      <c r="K110" s="2">
        <v>117414807</v>
      </c>
      <c r="L110" s="2">
        <v>129546907</v>
      </c>
      <c r="M110" s="2">
        <v>116495207</v>
      </c>
      <c r="N110" s="2">
        <v>116191757</v>
      </c>
      <c r="O110" s="2">
        <v>116000000</v>
      </c>
      <c r="P110" s="2">
        <v>129000000</v>
      </c>
    </row>
    <row r="111" spans="1:19" x14ac:dyDescent="0.25">
      <c r="A111" s="2">
        <v>110</v>
      </c>
      <c r="B111" s="2">
        <v>17</v>
      </c>
      <c r="C111" s="2">
        <v>117083004</v>
      </c>
      <c r="D111" s="2">
        <v>117089003</v>
      </c>
      <c r="E111" s="2">
        <v>118667503</v>
      </c>
      <c r="F111" s="2">
        <v>117080503</v>
      </c>
      <c r="G111" s="2">
        <v>118409203</v>
      </c>
      <c r="H111" s="2">
        <v>117086503</v>
      </c>
      <c r="I111" s="2">
        <v>119582503</v>
      </c>
      <c r="J111" s="2">
        <v>118403903</v>
      </c>
      <c r="K111" s="2">
        <v>117086003</v>
      </c>
      <c r="L111" s="2">
        <v>119665003</v>
      </c>
      <c r="M111" s="2">
        <v>118408607</v>
      </c>
      <c r="N111" s="2">
        <v>118408707</v>
      </c>
      <c r="O111" s="2">
        <v>117080607</v>
      </c>
      <c r="P111" s="2">
        <v>119584707</v>
      </c>
      <c r="Q111" s="2">
        <v>119000000</v>
      </c>
      <c r="R111" s="2">
        <v>117000000</v>
      </c>
      <c r="S111" s="2">
        <v>118000000</v>
      </c>
    </row>
    <row r="112" spans="1:19" x14ac:dyDescent="0.25">
      <c r="A112" s="2">
        <v>111</v>
      </c>
      <c r="B112" s="2">
        <v>12</v>
      </c>
      <c r="C112" s="2">
        <v>119583003</v>
      </c>
      <c r="D112" s="2">
        <v>119586503</v>
      </c>
      <c r="E112" s="2">
        <v>119582503</v>
      </c>
      <c r="F112" s="2">
        <v>119648903</v>
      </c>
      <c r="G112" s="2">
        <v>119648303</v>
      </c>
      <c r="H112" s="2">
        <v>119648703</v>
      </c>
      <c r="I112" s="2">
        <v>119584503</v>
      </c>
      <c r="J112" s="2">
        <v>119581003</v>
      </c>
      <c r="K112" s="2">
        <v>119584603</v>
      </c>
      <c r="L112" s="2">
        <v>119584707</v>
      </c>
      <c r="M112" s="2">
        <v>119354207</v>
      </c>
      <c r="N112" s="2">
        <v>119000000</v>
      </c>
    </row>
    <row r="113" spans="1:16" x14ac:dyDescent="0.25">
      <c r="A113" s="2">
        <v>112</v>
      </c>
      <c r="B113" s="2">
        <v>9</v>
      </c>
      <c r="C113" s="2">
        <v>119358403</v>
      </c>
      <c r="D113" s="2">
        <v>119352203</v>
      </c>
      <c r="E113" s="2">
        <v>119351303</v>
      </c>
      <c r="F113" s="2">
        <v>119355503</v>
      </c>
      <c r="G113" s="2">
        <v>119354603</v>
      </c>
      <c r="H113" s="2">
        <v>119583003</v>
      </c>
      <c r="I113" s="2">
        <v>119356503</v>
      </c>
      <c r="J113" s="2">
        <v>119354207</v>
      </c>
      <c r="K113" s="2">
        <v>119000000</v>
      </c>
    </row>
    <row r="114" spans="1:16" x14ac:dyDescent="0.25">
      <c r="A114" s="2">
        <v>113</v>
      </c>
      <c r="B114" s="2">
        <v>4</v>
      </c>
      <c r="C114" s="2">
        <v>119356503</v>
      </c>
      <c r="D114" s="2">
        <v>119357402</v>
      </c>
      <c r="E114" s="2">
        <v>119354207</v>
      </c>
      <c r="F114" s="2">
        <v>119000000</v>
      </c>
    </row>
    <row r="115" spans="1:16" x14ac:dyDescent="0.25">
      <c r="A115" s="2">
        <v>114</v>
      </c>
      <c r="B115" s="2">
        <v>8</v>
      </c>
      <c r="C115" s="2">
        <v>119355503</v>
      </c>
      <c r="D115" s="2">
        <v>119357402</v>
      </c>
      <c r="E115" s="2">
        <v>119354603</v>
      </c>
      <c r="F115" s="2">
        <v>119350303</v>
      </c>
      <c r="G115" s="2">
        <v>119665003</v>
      </c>
      <c r="H115" s="2">
        <v>119584707</v>
      </c>
      <c r="I115" s="2">
        <v>119354207</v>
      </c>
      <c r="J115" s="2">
        <v>119000000</v>
      </c>
    </row>
    <row r="116" spans="1:16" x14ac:dyDescent="0.25">
      <c r="A116" s="2">
        <v>115</v>
      </c>
      <c r="B116" s="2">
        <v>5</v>
      </c>
      <c r="C116" s="2">
        <v>120455403</v>
      </c>
      <c r="D116" s="2">
        <v>120452003</v>
      </c>
      <c r="E116" s="2">
        <v>120456003</v>
      </c>
      <c r="F116" s="2">
        <v>120454507</v>
      </c>
      <c r="G116" s="2">
        <v>120000000</v>
      </c>
    </row>
    <row r="117" spans="1:16" x14ac:dyDescent="0.25">
      <c r="A117" s="2">
        <v>116</v>
      </c>
      <c r="B117" s="2">
        <v>8</v>
      </c>
      <c r="C117" s="2">
        <v>129547203</v>
      </c>
      <c r="D117" s="2">
        <v>129544503</v>
      </c>
      <c r="E117" s="2">
        <v>118403302</v>
      </c>
      <c r="F117" s="2">
        <v>129545003</v>
      </c>
      <c r="G117" s="2">
        <v>129546907</v>
      </c>
      <c r="H117" s="2">
        <v>118403207</v>
      </c>
      <c r="I117" s="2">
        <v>129000000</v>
      </c>
      <c r="J117" s="2">
        <v>118000000</v>
      </c>
    </row>
    <row r="118" spans="1:16" x14ac:dyDescent="0.25">
      <c r="A118" s="2">
        <v>117</v>
      </c>
      <c r="B118" s="2">
        <v>13</v>
      </c>
      <c r="C118" s="2">
        <v>118401603</v>
      </c>
      <c r="D118" s="2">
        <v>118403903</v>
      </c>
      <c r="E118" s="2">
        <v>118403302</v>
      </c>
      <c r="F118" s="2">
        <v>118401403</v>
      </c>
      <c r="G118" s="2">
        <v>118406003</v>
      </c>
      <c r="H118" s="2">
        <v>116191103</v>
      </c>
      <c r="I118" s="2">
        <v>118402603</v>
      </c>
      <c r="J118" s="2">
        <v>118403207</v>
      </c>
      <c r="K118" s="2">
        <v>118408707</v>
      </c>
      <c r="L118" s="2">
        <v>118408607</v>
      </c>
      <c r="M118" s="2">
        <v>116191757</v>
      </c>
      <c r="N118" s="2">
        <v>116000000</v>
      </c>
      <c r="O118" s="2">
        <v>118000000</v>
      </c>
    </row>
    <row r="119" spans="1:16" x14ac:dyDescent="0.25">
      <c r="A119" s="2">
        <v>118</v>
      </c>
      <c r="B119" s="2">
        <v>14</v>
      </c>
      <c r="C119" s="2">
        <v>119356603</v>
      </c>
      <c r="D119" s="2">
        <v>118406602</v>
      </c>
      <c r="E119" s="2">
        <v>118408852</v>
      </c>
      <c r="F119" s="2">
        <v>119357003</v>
      </c>
      <c r="G119" s="2">
        <v>118667503</v>
      </c>
      <c r="H119" s="2">
        <v>119350303</v>
      </c>
      <c r="I119" s="2">
        <v>119665003</v>
      </c>
      <c r="J119" s="2">
        <v>118409203</v>
      </c>
      <c r="K119" s="2">
        <v>119354207</v>
      </c>
      <c r="L119" s="2">
        <v>118408707</v>
      </c>
      <c r="M119" s="2">
        <v>118408607</v>
      </c>
      <c r="N119" s="2">
        <v>119584707</v>
      </c>
      <c r="O119" s="2">
        <v>118000000</v>
      </c>
      <c r="P119" s="2">
        <v>119000000</v>
      </c>
    </row>
    <row r="120" spans="1:16" x14ac:dyDescent="0.25">
      <c r="A120" s="2">
        <v>119</v>
      </c>
      <c r="B120" s="2">
        <v>7</v>
      </c>
      <c r="C120" s="2">
        <v>118401403</v>
      </c>
      <c r="D120" s="2">
        <v>118403003</v>
      </c>
      <c r="E120" s="2">
        <v>118409302</v>
      </c>
      <c r="F120" s="2">
        <v>118402603</v>
      </c>
      <c r="G120" s="2">
        <v>118408607</v>
      </c>
      <c r="H120" s="2">
        <v>118408707</v>
      </c>
      <c r="I120" s="2">
        <v>118000000</v>
      </c>
    </row>
    <row r="121" spans="1:16" x14ac:dyDescent="0.25">
      <c r="A121" s="2">
        <v>120</v>
      </c>
      <c r="B121" s="2">
        <v>7</v>
      </c>
      <c r="C121" s="2">
        <v>118403903</v>
      </c>
      <c r="D121" s="2">
        <v>118401603</v>
      </c>
      <c r="E121" s="2">
        <v>118409203</v>
      </c>
      <c r="F121" s="2">
        <v>118409302</v>
      </c>
      <c r="G121" s="2">
        <v>118408607</v>
      </c>
      <c r="H121" s="2">
        <v>118408707</v>
      </c>
      <c r="I121" s="2">
        <v>118000000</v>
      </c>
    </row>
    <row r="122" spans="1:16" x14ac:dyDescent="0.25">
      <c r="A122" s="2">
        <v>121</v>
      </c>
      <c r="B122" s="2">
        <v>3</v>
      </c>
      <c r="C122" s="2">
        <v>118408852</v>
      </c>
      <c r="D122" s="2">
        <v>118408607</v>
      </c>
      <c r="E122" s="2">
        <v>118000000</v>
      </c>
    </row>
    <row r="123" spans="1:16" x14ac:dyDescent="0.25">
      <c r="A123" s="2">
        <v>122</v>
      </c>
      <c r="B123" s="2">
        <v>10</v>
      </c>
      <c r="C123" s="2">
        <v>121136503</v>
      </c>
      <c r="D123" s="2">
        <v>121135503</v>
      </c>
      <c r="E123" s="2">
        <v>121135003</v>
      </c>
      <c r="F123" s="2">
        <v>121139004</v>
      </c>
      <c r="G123" s="2">
        <v>118403302</v>
      </c>
      <c r="H123" s="2">
        <v>121136603</v>
      </c>
      <c r="I123" s="2">
        <v>118403207</v>
      </c>
      <c r="J123" s="2">
        <v>121131507</v>
      </c>
      <c r="K123" s="2">
        <v>121000000</v>
      </c>
      <c r="L123" s="2">
        <v>118000000</v>
      </c>
    </row>
    <row r="124" spans="1:16" x14ac:dyDescent="0.25">
      <c r="A124" s="2">
        <v>123</v>
      </c>
      <c r="B124" s="2">
        <v>10</v>
      </c>
      <c r="C124" s="2">
        <v>129547303</v>
      </c>
      <c r="D124" s="2">
        <v>129545003</v>
      </c>
      <c r="E124" s="2">
        <v>129540803</v>
      </c>
      <c r="F124" s="2">
        <v>129544703</v>
      </c>
      <c r="G124" s="2">
        <v>129546103</v>
      </c>
      <c r="H124" s="2">
        <v>129546803</v>
      </c>
      <c r="I124" s="2">
        <v>129547203</v>
      </c>
      <c r="J124" s="2">
        <v>129544503</v>
      </c>
      <c r="K124" s="2">
        <v>129546907</v>
      </c>
      <c r="L124" s="2">
        <v>129000000</v>
      </c>
    </row>
    <row r="125" spans="1:16" x14ac:dyDescent="0.25">
      <c r="A125" s="2">
        <v>124</v>
      </c>
      <c r="B125" s="2">
        <v>13</v>
      </c>
      <c r="C125" s="2">
        <v>129544503</v>
      </c>
      <c r="D125" s="2">
        <v>114064003</v>
      </c>
      <c r="E125" s="2">
        <v>114063503</v>
      </c>
      <c r="F125" s="2">
        <v>129547603</v>
      </c>
      <c r="G125" s="2">
        <v>129540803</v>
      </c>
      <c r="H125" s="2">
        <v>121136603</v>
      </c>
      <c r="I125" s="2">
        <v>129547303</v>
      </c>
      <c r="J125" s="2">
        <v>114060557</v>
      </c>
      <c r="K125" s="2">
        <v>129546907</v>
      </c>
      <c r="L125" s="2">
        <v>121131507</v>
      </c>
      <c r="M125" s="2">
        <v>121000000</v>
      </c>
      <c r="N125" s="2">
        <v>129000000</v>
      </c>
      <c r="O125" s="2">
        <v>114000000</v>
      </c>
    </row>
    <row r="126" spans="1:16" x14ac:dyDescent="0.25">
      <c r="A126" s="2">
        <v>125</v>
      </c>
      <c r="B126" s="2">
        <v>11</v>
      </c>
      <c r="C126" s="2">
        <v>115226103</v>
      </c>
      <c r="D126" s="2">
        <v>115506003</v>
      </c>
      <c r="E126" s="2">
        <v>115229003</v>
      </c>
      <c r="F126" s="2">
        <v>129548803</v>
      </c>
      <c r="G126" s="2">
        <v>115222504</v>
      </c>
      <c r="H126" s="2">
        <v>115221402</v>
      </c>
      <c r="I126" s="2">
        <v>115211657</v>
      </c>
      <c r="J126" s="2">
        <v>129546907</v>
      </c>
      <c r="K126" s="2">
        <v>115221607</v>
      </c>
      <c r="L126" s="2">
        <v>115000000</v>
      </c>
      <c r="M126" s="2">
        <v>129000000</v>
      </c>
    </row>
    <row r="127" spans="1:16" x14ac:dyDescent="0.25">
      <c r="A127" s="2">
        <v>126</v>
      </c>
      <c r="B127" s="2">
        <v>7</v>
      </c>
      <c r="C127" s="2">
        <v>114062003</v>
      </c>
      <c r="D127" s="2">
        <v>114067002</v>
      </c>
      <c r="E127" s="2">
        <v>114065503</v>
      </c>
      <c r="F127" s="2">
        <v>114060503</v>
      </c>
      <c r="G127" s="2">
        <v>114067107</v>
      </c>
      <c r="H127" s="2">
        <v>114060557</v>
      </c>
      <c r="I127" s="2">
        <v>114000000</v>
      </c>
    </row>
    <row r="128" spans="1:16" x14ac:dyDescent="0.25">
      <c r="A128" s="2">
        <v>127</v>
      </c>
      <c r="B128" s="2">
        <v>5</v>
      </c>
      <c r="C128" s="2">
        <v>114063003</v>
      </c>
      <c r="D128" s="2">
        <v>114067002</v>
      </c>
      <c r="E128" s="2">
        <v>114060557</v>
      </c>
      <c r="F128" s="2">
        <v>114067107</v>
      </c>
      <c r="G128" s="2">
        <v>114000000</v>
      </c>
    </row>
    <row r="129" spans="1:15" x14ac:dyDescent="0.25">
      <c r="A129" s="2">
        <v>128</v>
      </c>
      <c r="B129" s="2">
        <v>8</v>
      </c>
      <c r="C129" s="2">
        <v>114060753</v>
      </c>
      <c r="D129" s="2">
        <v>114068103</v>
      </c>
      <c r="E129" s="2">
        <v>114063003</v>
      </c>
      <c r="F129" s="2">
        <v>114062003</v>
      </c>
      <c r="G129" s="2">
        <v>114061503</v>
      </c>
      <c r="H129" s="2">
        <v>114060557</v>
      </c>
      <c r="I129" s="2">
        <v>124151607</v>
      </c>
      <c r="J129" s="2">
        <v>114000000</v>
      </c>
    </row>
    <row r="130" spans="1:15" x14ac:dyDescent="0.25">
      <c r="A130" s="2">
        <v>129</v>
      </c>
      <c r="B130" s="2">
        <v>6</v>
      </c>
      <c r="C130" s="2">
        <v>114069103</v>
      </c>
      <c r="D130" s="2">
        <v>114067002</v>
      </c>
      <c r="E130" s="2">
        <v>114069353</v>
      </c>
      <c r="F130" s="2">
        <v>114067107</v>
      </c>
      <c r="G130" s="2">
        <v>114060557</v>
      </c>
      <c r="H130" s="2">
        <v>114000000</v>
      </c>
    </row>
    <row r="131" spans="1:15" x14ac:dyDescent="0.25">
      <c r="A131" s="2">
        <v>130</v>
      </c>
      <c r="B131" s="2">
        <v>11</v>
      </c>
      <c r="C131" s="2">
        <v>114066503</v>
      </c>
      <c r="D131" s="2">
        <v>114062503</v>
      </c>
      <c r="E131" s="2">
        <v>114060853</v>
      </c>
      <c r="F131" s="2">
        <v>114060753</v>
      </c>
      <c r="G131" s="2">
        <v>114064003</v>
      </c>
      <c r="H131" s="2">
        <v>123468603</v>
      </c>
      <c r="I131" s="2">
        <v>123469007</v>
      </c>
      <c r="J131" s="2">
        <v>114060557</v>
      </c>
      <c r="K131" s="2">
        <v>124151607</v>
      </c>
      <c r="L131" s="2">
        <v>114000000</v>
      </c>
      <c r="M131" s="2">
        <v>123000000</v>
      </c>
    </row>
    <row r="132" spans="1:15" x14ac:dyDescent="0.25">
      <c r="A132" s="2">
        <v>131</v>
      </c>
      <c r="B132" s="2">
        <v>13</v>
      </c>
      <c r="C132" s="2">
        <v>121395703</v>
      </c>
      <c r="D132" s="2">
        <v>121392303</v>
      </c>
      <c r="E132" s="2">
        <v>123468603</v>
      </c>
      <c r="F132" s="2">
        <v>123467103</v>
      </c>
      <c r="G132" s="2">
        <v>120486003</v>
      </c>
      <c r="H132" s="2">
        <v>121395603</v>
      </c>
      <c r="I132" s="2">
        <v>123465507</v>
      </c>
      <c r="J132" s="2">
        <v>120481107</v>
      </c>
      <c r="K132" s="2">
        <v>121393007</v>
      </c>
      <c r="L132" s="2">
        <v>123469007</v>
      </c>
      <c r="M132" s="2">
        <v>120000000</v>
      </c>
      <c r="N132" s="2">
        <v>121000000</v>
      </c>
      <c r="O132" s="2">
        <v>123000000</v>
      </c>
    </row>
    <row r="133" spans="1:15" x14ac:dyDescent="0.25">
      <c r="A133" s="2">
        <v>132</v>
      </c>
      <c r="B133" s="2">
        <v>4</v>
      </c>
      <c r="C133" s="2">
        <v>121395103</v>
      </c>
      <c r="D133" s="2">
        <v>121390302</v>
      </c>
      <c r="E133" s="2">
        <v>121393007</v>
      </c>
      <c r="F133" s="2">
        <v>121000000</v>
      </c>
    </row>
    <row r="134" spans="1:15" x14ac:dyDescent="0.25">
      <c r="A134" s="2">
        <v>133</v>
      </c>
      <c r="B134" s="2">
        <v>8</v>
      </c>
      <c r="C134" s="2">
        <v>121397803</v>
      </c>
      <c r="D134" s="2">
        <v>121390302</v>
      </c>
      <c r="E134" s="2">
        <v>121391303</v>
      </c>
      <c r="F134" s="2">
        <v>120481002</v>
      </c>
      <c r="G134" s="2">
        <v>121393007</v>
      </c>
      <c r="H134" s="2">
        <v>120481107</v>
      </c>
      <c r="I134" s="2">
        <v>120000000</v>
      </c>
      <c r="J134" s="2">
        <v>121000000</v>
      </c>
    </row>
    <row r="135" spans="1:15" x14ac:dyDescent="0.25">
      <c r="A135" s="2">
        <v>134</v>
      </c>
      <c r="B135" s="2">
        <v>5</v>
      </c>
      <c r="C135" s="2">
        <v>121390302</v>
      </c>
      <c r="D135" s="2">
        <v>121392303</v>
      </c>
      <c r="E135" s="2">
        <v>121395603</v>
      </c>
      <c r="F135" s="2">
        <v>121393007</v>
      </c>
      <c r="G135" s="2">
        <v>121000000</v>
      </c>
    </row>
    <row r="136" spans="1:15" x14ac:dyDescent="0.25">
      <c r="A136" s="2">
        <v>135</v>
      </c>
      <c r="B136" s="2">
        <v>3</v>
      </c>
      <c r="C136" s="2">
        <v>120481002</v>
      </c>
      <c r="D136" s="2">
        <v>120481107</v>
      </c>
      <c r="E136" s="2">
        <v>120000000</v>
      </c>
    </row>
    <row r="137" spans="1:15" x14ac:dyDescent="0.25">
      <c r="A137" s="2">
        <v>136</v>
      </c>
      <c r="B137" s="2">
        <v>7</v>
      </c>
      <c r="C137" s="2">
        <v>120488603</v>
      </c>
      <c r="D137" s="2">
        <v>120483302</v>
      </c>
      <c r="E137" s="2">
        <v>120486003</v>
      </c>
      <c r="F137" s="2">
        <v>120481002</v>
      </c>
      <c r="G137" s="2">
        <v>120481107</v>
      </c>
      <c r="H137" s="2">
        <v>120483007</v>
      </c>
      <c r="I137" s="2">
        <v>120000000</v>
      </c>
    </row>
    <row r="138" spans="1:15" x14ac:dyDescent="0.25">
      <c r="A138" s="2">
        <v>137</v>
      </c>
      <c r="B138" s="2">
        <v>6</v>
      </c>
      <c r="C138" s="2">
        <v>120483302</v>
      </c>
      <c r="D138" s="2">
        <v>120484803</v>
      </c>
      <c r="E138" s="2">
        <v>120481002</v>
      </c>
      <c r="F138" s="2">
        <v>120483007</v>
      </c>
      <c r="G138" s="2">
        <v>120481107</v>
      </c>
      <c r="H138" s="2">
        <v>120000000</v>
      </c>
    </row>
    <row r="139" spans="1:15" x14ac:dyDescent="0.25">
      <c r="A139" s="2">
        <v>138</v>
      </c>
      <c r="B139" s="2">
        <v>9</v>
      </c>
      <c r="C139" s="2">
        <v>120484803</v>
      </c>
      <c r="D139" s="2">
        <v>120485603</v>
      </c>
      <c r="E139" s="2">
        <v>120480803</v>
      </c>
      <c r="F139" s="2">
        <v>120484903</v>
      </c>
      <c r="G139" s="2">
        <v>120483302</v>
      </c>
      <c r="H139" s="2">
        <v>120483007</v>
      </c>
      <c r="I139" s="2">
        <v>120481107</v>
      </c>
      <c r="J139" s="2">
        <v>121393007</v>
      </c>
      <c r="K139" s="2">
        <v>120000000</v>
      </c>
    </row>
    <row r="140" spans="1:15" x14ac:dyDescent="0.25">
      <c r="A140" s="2">
        <v>139</v>
      </c>
      <c r="B140" s="2">
        <v>8</v>
      </c>
      <c r="C140" s="2">
        <v>119356503</v>
      </c>
      <c r="D140" s="2">
        <v>119648903</v>
      </c>
      <c r="E140" s="2">
        <v>119648703</v>
      </c>
      <c r="F140" s="2">
        <v>120522003</v>
      </c>
      <c r="G140" s="2">
        <v>119648303</v>
      </c>
      <c r="H140" s="2">
        <v>119354207</v>
      </c>
      <c r="I140" s="2">
        <v>120000000</v>
      </c>
      <c r="J140" s="2">
        <v>119000000</v>
      </c>
    </row>
    <row r="141" spans="1:15" x14ac:dyDescent="0.25">
      <c r="A141" s="2">
        <v>140</v>
      </c>
      <c r="B141" s="2">
        <v>5</v>
      </c>
      <c r="C141" s="2">
        <v>122097203</v>
      </c>
      <c r="D141" s="2">
        <v>122097502</v>
      </c>
      <c r="E141" s="2">
        <v>122098202</v>
      </c>
      <c r="F141" s="2">
        <v>122091457</v>
      </c>
      <c r="G141" s="2">
        <v>122000000</v>
      </c>
    </row>
    <row r="142" spans="1:15" x14ac:dyDescent="0.25">
      <c r="A142" s="2">
        <v>141</v>
      </c>
      <c r="B142" s="2">
        <v>4</v>
      </c>
      <c r="C142" s="2">
        <v>122091352</v>
      </c>
      <c r="D142" s="2">
        <v>122091303</v>
      </c>
      <c r="E142" s="2">
        <v>122091457</v>
      </c>
      <c r="F142" s="2">
        <v>122000000</v>
      </c>
    </row>
    <row r="143" spans="1:15" x14ac:dyDescent="0.25">
      <c r="A143" s="2">
        <v>142</v>
      </c>
      <c r="B143" s="2">
        <v>5</v>
      </c>
      <c r="C143" s="2">
        <v>122097502</v>
      </c>
      <c r="D143" s="2">
        <v>122092353</v>
      </c>
      <c r="E143" s="2">
        <v>122091457</v>
      </c>
      <c r="F143" s="2">
        <v>122097007</v>
      </c>
      <c r="G143" s="2">
        <v>122000000</v>
      </c>
    </row>
    <row r="144" spans="1:15" x14ac:dyDescent="0.25">
      <c r="A144" s="2">
        <v>143</v>
      </c>
      <c r="B144" s="2">
        <v>9</v>
      </c>
      <c r="C144" s="2">
        <v>123465702</v>
      </c>
      <c r="D144" s="2">
        <v>122098103</v>
      </c>
      <c r="E144" s="2">
        <v>122098003</v>
      </c>
      <c r="F144" s="2">
        <v>122092102</v>
      </c>
      <c r="G144" s="2">
        <v>122097007</v>
      </c>
      <c r="H144" s="2">
        <v>123465507</v>
      </c>
      <c r="I144" s="2">
        <v>122099007</v>
      </c>
      <c r="J144" s="2">
        <v>122000000</v>
      </c>
      <c r="K144" s="2">
        <v>123000000</v>
      </c>
    </row>
    <row r="145" spans="1:12" x14ac:dyDescent="0.25">
      <c r="A145" s="2">
        <v>144</v>
      </c>
      <c r="B145" s="2">
        <v>4</v>
      </c>
      <c r="C145" s="2">
        <v>122092002</v>
      </c>
      <c r="D145" s="2">
        <v>122092102</v>
      </c>
      <c r="E145" s="2">
        <v>122097007</v>
      </c>
      <c r="F145" s="2">
        <v>122000000</v>
      </c>
    </row>
    <row r="146" spans="1:12" x14ac:dyDescent="0.25">
      <c r="A146" s="2">
        <v>145</v>
      </c>
      <c r="B146" s="2">
        <v>8</v>
      </c>
      <c r="C146" s="2">
        <v>122098103</v>
      </c>
      <c r="D146" s="2">
        <v>122098403</v>
      </c>
      <c r="E146" s="2">
        <v>123467103</v>
      </c>
      <c r="F146" s="2">
        <v>122098003</v>
      </c>
      <c r="G146" s="2">
        <v>122099007</v>
      </c>
      <c r="H146" s="2">
        <v>123465507</v>
      </c>
      <c r="I146" s="2">
        <v>123000000</v>
      </c>
      <c r="J146" s="2">
        <v>122000000</v>
      </c>
    </row>
    <row r="147" spans="1:12" x14ac:dyDescent="0.25">
      <c r="A147" s="2">
        <v>146</v>
      </c>
      <c r="B147" s="2">
        <v>6</v>
      </c>
      <c r="C147" s="2">
        <v>123467303</v>
      </c>
      <c r="D147" s="2">
        <v>123466303</v>
      </c>
      <c r="E147" s="2">
        <v>123466403</v>
      </c>
      <c r="F147" s="2">
        <v>124151607</v>
      </c>
      <c r="G147" s="2">
        <v>123469007</v>
      </c>
      <c r="H147" s="2">
        <v>123000000</v>
      </c>
    </row>
    <row r="148" spans="1:12" x14ac:dyDescent="0.25">
      <c r="A148" s="2">
        <v>147</v>
      </c>
      <c r="B148" s="2">
        <v>10</v>
      </c>
      <c r="C148" s="2">
        <v>123467103</v>
      </c>
      <c r="D148" s="2">
        <v>123466303</v>
      </c>
      <c r="E148" s="2">
        <v>114060753</v>
      </c>
      <c r="F148" s="2">
        <v>123466103</v>
      </c>
      <c r="G148" s="2">
        <v>114060557</v>
      </c>
      <c r="H148" s="2">
        <v>123465507</v>
      </c>
      <c r="I148" s="2">
        <v>123469007</v>
      </c>
      <c r="J148" s="2">
        <v>124151607</v>
      </c>
      <c r="K148" s="2">
        <v>123000000</v>
      </c>
      <c r="L148" s="2">
        <v>114000000</v>
      </c>
    </row>
    <row r="149" spans="1:12" x14ac:dyDescent="0.25">
      <c r="A149" s="2">
        <v>148</v>
      </c>
      <c r="B149" s="2">
        <v>5</v>
      </c>
      <c r="C149" s="2">
        <v>123461602</v>
      </c>
      <c r="D149" s="2">
        <v>123464502</v>
      </c>
      <c r="E149" s="2">
        <v>124151607</v>
      </c>
      <c r="F149" s="2">
        <v>123460957</v>
      </c>
      <c r="G149" s="2">
        <v>123000000</v>
      </c>
    </row>
    <row r="150" spans="1:12" x14ac:dyDescent="0.25">
      <c r="A150" s="2">
        <v>149</v>
      </c>
      <c r="B150" s="2">
        <v>5</v>
      </c>
      <c r="C150" s="2">
        <v>123464502</v>
      </c>
      <c r="D150" s="2">
        <v>123468402</v>
      </c>
      <c r="E150" s="2">
        <v>124151607</v>
      </c>
      <c r="F150" s="2">
        <v>123460957</v>
      </c>
      <c r="G150" s="2">
        <v>123000000</v>
      </c>
    </row>
    <row r="151" spans="1:12" x14ac:dyDescent="0.25">
      <c r="A151" s="2">
        <v>150</v>
      </c>
      <c r="B151" s="2">
        <v>9</v>
      </c>
      <c r="C151" s="2">
        <v>123466103</v>
      </c>
      <c r="D151" s="2">
        <v>123465602</v>
      </c>
      <c r="E151" s="2">
        <v>123467303</v>
      </c>
      <c r="F151" s="2">
        <v>123465303</v>
      </c>
      <c r="G151" s="2">
        <v>124151607</v>
      </c>
      <c r="H151" s="2">
        <v>123469007</v>
      </c>
      <c r="I151" s="2">
        <v>123460957</v>
      </c>
      <c r="J151" s="2">
        <v>123465507</v>
      </c>
      <c r="K151" s="2">
        <v>123000000</v>
      </c>
    </row>
    <row r="152" spans="1:12" x14ac:dyDescent="0.25">
      <c r="A152" s="2">
        <v>151</v>
      </c>
      <c r="B152" s="2">
        <v>7</v>
      </c>
      <c r="C152" s="2">
        <v>123463603</v>
      </c>
      <c r="D152" s="2">
        <v>123465702</v>
      </c>
      <c r="E152" s="2">
        <v>123468303</v>
      </c>
      <c r="F152" s="2">
        <v>123469303</v>
      </c>
      <c r="G152" s="2">
        <v>123463507</v>
      </c>
      <c r="H152" s="2">
        <v>123465507</v>
      </c>
      <c r="I152" s="2">
        <v>123000000</v>
      </c>
    </row>
    <row r="153" spans="1:12" x14ac:dyDescent="0.25">
      <c r="A153" s="2">
        <v>152</v>
      </c>
      <c r="B153" s="2">
        <v>8</v>
      </c>
      <c r="C153" s="2">
        <v>123468503</v>
      </c>
      <c r="D153" s="2">
        <v>123460302</v>
      </c>
      <c r="E153" s="2">
        <v>123464603</v>
      </c>
      <c r="F153" s="2">
        <v>123463603</v>
      </c>
      <c r="G153" s="2">
        <v>123468303</v>
      </c>
      <c r="H153" s="2">
        <v>123460504</v>
      </c>
      <c r="I153" s="2">
        <v>123463507</v>
      </c>
      <c r="J153" s="2">
        <v>123000000</v>
      </c>
    </row>
    <row r="154" spans="1:12" x14ac:dyDescent="0.25">
      <c r="A154" s="2">
        <v>153</v>
      </c>
      <c r="B154" s="2">
        <v>4</v>
      </c>
      <c r="C154" s="2">
        <v>123460302</v>
      </c>
      <c r="D154" s="2">
        <v>123468303</v>
      </c>
      <c r="E154" s="2">
        <v>123463507</v>
      </c>
      <c r="F154" s="2">
        <v>123000000</v>
      </c>
    </row>
    <row r="155" spans="1:12" x14ac:dyDescent="0.25">
      <c r="A155" s="2">
        <v>154</v>
      </c>
      <c r="B155" s="2">
        <v>6</v>
      </c>
      <c r="C155" s="2">
        <v>123461302</v>
      </c>
      <c r="D155" s="2">
        <v>123463803</v>
      </c>
      <c r="E155" s="2">
        <v>123467203</v>
      </c>
      <c r="F155" s="2">
        <v>123460302</v>
      </c>
      <c r="G155" s="2">
        <v>123463507</v>
      </c>
      <c r="H155" s="2">
        <v>123000000</v>
      </c>
    </row>
    <row r="156" spans="1:12" x14ac:dyDescent="0.25">
      <c r="A156" s="2">
        <v>155</v>
      </c>
      <c r="B156" s="2">
        <v>4</v>
      </c>
      <c r="C156" s="2">
        <v>124151902</v>
      </c>
      <c r="D156" s="2">
        <v>124152003</v>
      </c>
      <c r="E156" s="2">
        <v>124151607</v>
      </c>
      <c r="F156" s="2">
        <v>124000000</v>
      </c>
    </row>
    <row r="157" spans="1:12" x14ac:dyDescent="0.25">
      <c r="A157" s="2">
        <v>156</v>
      </c>
      <c r="B157" s="2">
        <v>3</v>
      </c>
      <c r="C157" s="2">
        <v>124159002</v>
      </c>
      <c r="D157" s="2">
        <v>124151607</v>
      </c>
      <c r="E157" s="2">
        <v>124000000</v>
      </c>
    </row>
    <row r="158" spans="1:12" x14ac:dyDescent="0.25">
      <c r="A158" s="2">
        <v>157</v>
      </c>
      <c r="B158" s="2">
        <v>5</v>
      </c>
      <c r="C158" s="2">
        <v>124157203</v>
      </c>
      <c r="D158" s="2">
        <v>124157802</v>
      </c>
      <c r="E158" s="2">
        <v>124153503</v>
      </c>
      <c r="F158" s="2">
        <v>124151607</v>
      </c>
      <c r="G158" s="2">
        <v>124000000</v>
      </c>
    </row>
    <row r="159" spans="1:12" x14ac:dyDescent="0.25">
      <c r="A159" s="2">
        <v>158</v>
      </c>
      <c r="B159" s="2">
        <v>7</v>
      </c>
      <c r="C159" s="2">
        <v>124151902</v>
      </c>
      <c r="D159" s="2">
        <v>124152003</v>
      </c>
      <c r="E159" s="2">
        <v>124154003</v>
      </c>
      <c r="F159" s="2">
        <v>124150503</v>
      </c>
      <c r="G159" s="2">
        <v>124158503</v>
      </c>
      <c r="H159" s="2">
        <v>124151607</v>
      </c>
      <c r="I159" s="2">
        <v>124000000</v>
      </c>
    </row>
    <row r="160" spans="1:12" x14ac:dyDescent="0.25">
      <c r="A160" s="2">
        <v>159</v>
      </c>
      <c r="B160" s="2">
        <v>6</v>
      </c>
      <c r="C160" s="2">
        <v>125231232</v>
      </c>
      <c r="D160" s="2">
        <v>125237702</v>
      </c>
      <c r="E160" s="2">
        <v>125231303</v>
      </c>
      <c r="F160" s="2">
        <v>125236903</v>
      </c>
      <c r="G160" s="2">
        <v>125232407</v>
      </c>
      <c r="H160" s="2">
        <v>125000000</v>
      </c>
    </row>
    <row r="161" spans="1:11" x14ac:dyDescent="0.25">
      <c r="A161" s="2">
        <v>160</v>
      </c>
      <c r="B161" s="2">
        <v>7</v>
      </c>
      <c r="C161" s="2">
        <v>125234103</v>
      </c>
      <c r="D161" s="2">
        <v>124158503</v>
      </c>
      <c r="E161" s="2">
        <v>124159002</v>
      </c>
      <c r="F161" s="2">
        <v>125232407</v>
      </c>
      <c r="G161" s="2">
        <v>124151607</v>
      </c>
      <c r="H161" s="2">
        <v>125000000</v>
      </c>
      <c r="I161" s="2">
        <v>124000000</v>
      </c>
    </row>
    <row r="162" spans="1:11" x14ac:dyDescent="0.25">
      <c r="A162" s="2">
        <v>161</v>
      </c>
      <c r="B162" s="2">
        <v>7</v>
      </c>
      <c r="C162" s="2">
        <v>125236903</v>
      </c>
      <c r="D162" s="2">
        <v>125231232</v>
      </c>
      <c r="E162" s="2">
        <v>125237903</v>
      </c>
      <c r="F162" s="2">
        <v>125239603</v>
      </c>
      <c r="G162" s="2">
        <v>125237702</v>
      </c>
      <c r="H162" s="2">
        <v>125232407</v>
      </c>
      <c r="I162" s="2">
        <v>125000000</v>
      </c>
    </row>
    <row r="163" spans="1:11" x14ac:dyDescent="0.25">
      <c r="A163" s="2">
        <v>162</v>
      </c>
      <c r="B163" s="2">
        <v>6</v>
      </c>
      <c r="C163" s="2">
        <v>125238402</v>
      </c>
      <c r="D163" s="2">
        <v>125235103</v>
      </c>
      <c r="E163" s="2">
        <v>125237702</v>
      </c>
      <c r="F163" s="2">
        <v>125239603</v>
      </c>
      <c r="G163" s="2">
        <v>125232407</v>
      </c>
      <c r="H163" s="2">
        <v>125000000</v>
      </c>
    </row>
    <row r="164" spans="1:11" x14ac:dyDescent="0.25">
      <c r="A164" s="2">
        <v>163</v>
      </c>
      <c r="B164" s="2">
        <v>5</v>
      </c>
      <c r="C164" s="2">
        <v>125238402</v>
      </c>
      <c r="D164" s="2">
        <v>125239652</v>
      </c>
      <c r="E164" s="2">
        <v>125239452</v>
      </c>
      <c r="F164" s="2">
        <v>125232407</v>
      </c>
      <c r="G164" s="2">
        <v>125000000</v>
      </c>
    </row>
    <row r="165" spans="1:11" x14ac:dyDescent="0.25">
      <c r="A165" s="2">
        <v>164</v>
      </c>
      <c r="B165" s="2">
        <v>4</v>
      </c>
      <c r="C165" s="2">
        <v>125239452</v>
      </c>
      <c r="D165" s="2">
        <v>125239652</v>
      </c>
      <c r="E165" s="2">
        <v>125232407</v>
      </c>
      <c r="F165" s="2">
        <v>125000000</v>
      </c>
    </row>
    <row r="166" spans="1:11" x14ac:dyDescent="0.25">
      <c r="A166" s="2">
        <v>165</v>
      </c>
      <c r="B166" s="2">
        <v>6</v>
      </c>
      <c r="C166" s="2">
        <v>125237903</v>
      </c>
      <c r="D166" s="2">
        <v>125239603</v>
      </c>
      <c r="E166" s="2">
        <v>125235502</v>
      </c>
      <c r="F166" s="2">
        <v>125238502</v>
      </c>
      <c r="G166" s="2">
        <v>125232407</v>
      </c>
      <c r="H166" s="2">
        <v>125000000</v>
      </c>
    </row>
    <row r="167" spans="1:11" x14ac:dyDescent="0.25">
      <c r="A167" s="2">
        <v>166</v>
      </c>
      <c r="B167" s="2">
        <v>5</v>
      </c>
      <c r="C167" s="2">
        <v>125234502</v>
      </c>
      <c r="D167" s="2">
        <v>125235502</v>
      </c>
      <c r="E167" s="2">
        <v>124151607</v>
      </c>
      <c r="F167" s="2">
        <v>125232407</v>
      </c>
      <c r="G167" s="2">
        <v>125000000</v>
      </c>
    </row>
    <row r="168" spans="1:11" x14ac:dyDescent="0.25">
      <c r="A168" s="2">
        <v>167</v>
      </c>
      <c r="B168" s="2">
        <v>6</v>
      </c>
      <c r="C168" s="2">
        <v>124156603</v>
      </c>
      <c r="D168" s="2">
        <v>124152003</v>
      </c>
      <c r="E168" s="2">
        <v>124153503</v>
      </c>
      <c r="F168" s="2">
        <v>124159002</v>
      </c>
      <c r="G168" s="2">
        <v>124151607</v>
      </c>
      <c r="H168" s="2">
        <v>124000000</v>
      </c>
    </row>
    <row r="169" spans="1:11" x14ac:dyDescent="0.25">
      <c r="A169" s="2">
        <v>168</v>
      </c>
      <c r="B169" s="2">
        <v>7</v>
      </c>
      <c r="C169" s="2">
        <v>125234502</v>
      </c>
      <c r="D169" s="2">
        <v>125237903</v>
      </c>
      <c r="E169" s="2">
        <v>125237603</v>
      </c>
      <c r="F169" s="2">
        <v>125235502</v>
      </c>
      <c r="G169" s="2">
        <v>125232407</v>
      </c>
      <c r="H169" s="2">
        <v>124151607</v>
      </c>
      <c r="I169" s="2">
        <v>125000000</v>
      </c>
    </row>
    <row r="170" spans="1:11" x14ac:dyDescent="0.25">
      <c r="A170" s="2">
        <v>169</v>
      </c>
      <c r="B170" s="2">
        <v>7</v>
      </c>
      <c r="C170" s="2">
        <v>112672803</v>
      </c>
      <c r="D170" s="2">
        <v>112676503</v>
      </c>
      <c r="E170" s="2">
        <v>112676403</v>
      </c>
      <c r="F170" s="2">
        <v>112676703</v>
      </c>
      <c r="G170" s="2">
        <v>112679107</v>
      </c>
      <c r="H170" s="2">
        <v>112015106</v>
      </c>
      <c r="I170" s="2">
        <v>112000000</v>
      </c>
    </row>
    <row r="171" spans="1:11" x14ac:dyDescent="0.25">
      <c r="A171" s="2">
        <v>170</v>
      </c>
      <c r="B171" s="2">
        <v>1</v>
      </c>
      <c r="C171" s="2">
        <v>126515001</v>
      </c>
    </row>
    <row r="172" spans="1:11" x14ac:dyDescent="0.25">
      <c r="A172" s="2">
        <v>171</v>
      </c>
      <c r="B172" s="2">
        <v>9</v>
      </c>
      <c r="C172" s="2">
        <v>110141103</v>
      </c>
      <c r="D172" s="2">
        <v>111444602</v>
      </c>
      <c r="E172" s="2">
        <v>110147003</v>
      </c>
      <c r="F172" s="2">
        <v>111316003</v>
      </c>
      <c r="G172" s="2">
        <v>110141607</v>
      </c>
      <c r="H172" s="2">
        <v>111312607</v>
      </c>
      <c r="I172" s="2">
        <v>111444307</v>
      </c>
      <c r="J172" s="2">
        <v>110000000</v>
      </c>
      <c r="K172" s="2">
        <v>111000000</v>
      </c>
    </row>
    <row r="173" spans="1:11" x14ac:dyDescent="0.25">
      <c r="A173" s="2">
        <v>172</v>
      </c>
      <c r="B173" s="2">
        <v>1</v>
      </c>
      <c r="C173" s="2">
        <v>126515001</v>
      </c>
    </row>
    <row r="174" spans="1:11" x14ac:dyDescent="0.25">
      <c r="A174" s="2">
        <v>173</v>
      </c>
      <c r="B174" s="2">
        <v>1</v>
      </c>
      <c r="C174" s="2">
        <v>126515001</v>
      </c>
    </row>
    <row r="175" spans="1:11" x14ac:dyDescent="0.25">
      <c r="A175" s="2">
        <v>174</v>
      </c>
      <c r="B175" s="2">
        <v>1</v>
      </c>
      <c r="C175" s="2">
        <v>126515001</v>
      </c>
    </row>
    <row r="176" spans="1:11" x14ac:dyDescent="0.25">
      <c r="A176" s="2">
        <v>175</v>
      </c>
      <c r="B176" s="2">
        <v>1</v>
      </c>
      <c r="C176" s="2">
        <v>126515001</v>
      </c>
    </row>
    <row r="177" spans="1:11" x14ac:dyDescent="0.25">
      <c r="A177" s="2">
        <v>176</v>
      </c>
      <c r="B177" s="2">
        <v>5</v>
      </c>
      <c r="C177" s="2">
        <v>120455403</v>
      </c>
      <c r="D177" s="2">
        <v>120455203</v>
      </c>
      <c r="E177" s="2">
        <v>120456003</v>
      </c>
      <c r="F177" s="2">
        <v>120454507</v>
      </c>
      <c r="G177" s="2">
        <v>120000000</v>
      </c>
    </row>
    <row r="178" spans="1:11" x14ac:dyDescent="0.25">
      <c r="A178" s="2">
        <v>177</v>
      </c>
      <c r="B178" s="2">
        <v>1</v>
      </c>
      <c r="C178" s="2">
        <v>126515001</v>
      </c>
    </row>
    <row r="179" spans="1:11" x14ac:dyDescent="0.25">
      <c r="A179" s="2">
        <v>178</v>
      </c>
      <c r="B179" s="2">
        <v>5</v>
      </c>
      <c r="C179" s="2">
        <v>122092002</v>
      </c>
      <c r="D179" s="2">
        <v>122092353</v>
      </c>
      <c r="E179" s="2">
        <v>122092102</v>
      </c>
      <c r="F179" s="2">
        <v>122097007</v>
      </c>
      <c r="G179" s="2">
        <v>122000000</v>
      </c>
    </row>
    <row r="180" spans="1:11" x14ac:dyDescent="0.25">
      <c r="A180" s="2">
        <v>179</v>
      </c>
      <c r="B180" s="2">
        <v>1</v>
      </c>
      <c r="C180" s="2">
        <v>126515001</v>
      </c>
    </row>
    <row r="181" spans="1:11" x14ac:dyDescent="0.25">
      <c r="A181" s="2">
        <v>180</v>
      </c>
      <c r="B181" s="2">
        <v>1</v>
      </c>
      <c r="C181" s="2">
        <v>126515001</v>
      </c>
    </row>
    <row r="182" spans="1:11" x14ac:dyDescent="0.25">
      <c r="A182" s="2">
        <v>181</v>
      </c>
      <c r="B182" s="2">
        <v>1</v>
      </c>
      <c r="C182" s="2">
        <v>126515001</v>
      </c>
    </row>
    <row r="183" spans="1:11" x14ac:dyDescent="0.25">
      <c r="A183" s="2">
        <v>182</v>
      </c>
      <c r="B183" s="2">
        <v>1</v>
      </c>
      <c r="C183" s="2">
        <v>126515001</v>
      </c>
    </row>
    <row r="184" spans="1:11" x14ac:dyDescent="0.25">
      <c r="A184" s="2">
        <v>183</v>
      </c>
      <c r="B184" s="2">
        <v>9</v>
      </c>
      <c r="C184" s="2">
        <v>121395103</v>
      </c>
      <c r="D184" s="2">
        <v>121391303</v>
      </c>
      <c r="E184" s="2">
        <v>120484903</v>
      </c>
      <c r="F184" s="2">
        <v>121394603</v>
      </c>
      <c r="G184" s="2">
        <v>121394503</v>
      </c>
      <c r="H184" s="2">
        <v>121393007</v>
      </c>
      <c r="I184" s="2">
        <v>120481107</v>
      </c>
      <c r="J184" s="2">
        <v>121000000</v>
      </c>
      <c r="K184" s="2">
        <v>120000000</v>
      </c>
    </row>
    <row r="185" spans="1:11" x14ac:dyDescent="0.25">
      <c r="A185" s="2">
        <v>184</v>
      </c>
      <c r="B185" s="2">
        <v>1</v>
      </c>
      <c r="C185" s="2">
        <v>126515001</v>
      </c>
    </row>
    <row r="186" spans="1:11" x14ac:dyDescent="0.25">
      <c r="A186" s="2">
        <v>185</v>
      </c>
      <c r="B186" s="2">
        <v>5</v>
      </c>
      <c r="C186" s="2">
        <v>125235103</v>
      </c>
      <c r="D186" s="2">
        <v>125239652</v>
      </c>
      <c r="E186" s="2">
        <v>126515001</v>
      </c>
      <c r="F186" s="2">
        <v>125232407</v>
      </c>
      <c r="G186" s="2">
        <v>125000000</v>
      </c>
    </row>
    <row r="187" spans="1:11" x14ac:dyDescent="0.25">
      <c r="A187" s="2">
        <v>186</v>
      </c>
      <c r="B187" s="2">
        <v>1</v>
      </c>
      <c r="C187" s="2">
        <v>126515001</v>
      </c>
    </row>
    <row r="188" spans="1:11" x14ac:dyDescent="0.25">
      <c r="A188" s="2">
        <v>187</v>
      </c>
      <c r="B188" s="2">
        <v>6</v>
      </c>
      <c r="C188" s="2">
        <v>121392303</v>
      </c>
      <c r="D188" s="2">
        <v>121394603</v>
      </c>
      <c r="E188" s="2">
        <v>121394503</v>
      </c>
      <c r="F188" s="2">
        <v>121395103</v>
      </c>
      <c r="G188" s="2">
        <v>121393007</v>
      </c>
      <c r="H188" s="2">
        <v>121000000</v>
      </c>
    </row>
    <row r="189" spans="1:11" x14ac:dyDescent="0.25">
      <c r="A189" s="2">
        <v>188</v>
      </c>
      <c r="B189" s="2">
        <v>1</v>
      </c>
      <c r="C189" s="2">
        <v>126515001</v>
      </c>
    </row>
    <row r="190" spans="1:11" x14ac:dyDescent="0.25">
      <c r="A190" s="2">
        <v>189</v>
      </c>
      <c r="B190" s="2">
        <v>5</v>
      </c>
      <c r="C190" s="2">
        <v>120456003</v>
      </c>
      <c r="D190" s="2">
        <v>120452003</v>
      </c>
      <c r="E190" s="2">
        <v>120522003</v>
      </c>
      <c r="F190" s="2">
        <v>120454507</v>
      </c>
      <c r="G190" s="2">
        <v>120000000</v>
      </c>
    </row>
    <row r="191" spans="1:11" x14ac:dyDescent="0.25">
      <c r="A191" s="2">
        <v>190</v>
      </c>
      <c r="B191" s="2">
        <v>1</v>
      </c>
      <c r="C191" s="2">
        <v>126515001</v>
      </c>
    </row>
    <row r="192" spans="1:11" x14ac:dyDescent="0.25">
      <c r="A192" s="2">
        <v>191</v>
      </c>
      <c r="B192" s="2">
        <v>4</v>
      </c>
      <c r="C192" s="2">
        <v>125239652</v>
      </c>
      <c r="D192" s="2">
        <v>126515001</v>
      </c>
      <c r="E192" s="2">
        <v>125232407</v>
      </c>
      <c r="F192" s="2">
        <v>125000000</v>
      </c>
    </row>
    <row r="193" spans="1:13" x14ac:dyDescent="0.25">
      <c r="A193" s="2">
        <v>192</v>
      </c>
      <c r="B193" s="2">
        <v>1</v>
      </c>
      <c r="C193" s="2">
        <v>126515001</v>
      </c>
    </row>
    <row r="194" spans="1:13" x14ac:dyDescent="0.25">
      <c r="A194" s="2">
        <v>193</v>
      </c>
      <c r="B194" s="2">
        <v>11</v>
      </c>
      <c r="C194" s="2">
        <v>112018523</v>
      </c>
      <c r="D194" s="2">
        <v>112011103</v>
      </c>
      <c r="E194" s="2">
        <v>115210503</v>
      </c>
      <c r="F194" s="2">
        <v>115218003</v>
      </c>
      <c r="G194" s="2">
        <v>112011603</v>
      </c>
      <c r="H194" s="2">
        <v>115211103</v>
      </c>
      <c r="I194" s="2">
        <v>115211657</v>
      </c>
      <c r="J194" s="2">
        <v>112015106</v>
      </c>
      <c r="K194" s="2">
        <v>112282307</v>
      </c>
      <c r="L194" s="2">
        <v>112000000</v>
      </c>
      <c r="M194" s="2">
        <v>115000000</v>
      </c>
    </row>
    <row r="195" spans="1:13" x14ac:dyDescent="0.25">
      <c r="A195" s="2">
        <v>194</v>
      </c>
      <c r="B195" s="2">
        <v>1</v>
      </c>
      <c r="C195" s="2">
        <v>126515001</v>
      </c>
    </row>
    <row r="196" spans="1:13" x14ac:dyDescent="0.25">
      <c r="A196" s="2">
        <v>195</v>
      </c>
      <c r="B196" s="2">
        <v>1</v>
      </c>
      <c r="C196" s="2">
        <v>126515001</v>
      </c>
    </row>
    <row r="197" spans="1:13" x14ac:dyDescent="0.25">
      <c r="A197" s="2">
        <v>196</v>
      </c>
      <c r="B197" s="2">
        <v>5</v>
      </c>
      <c r="C197" s="2">
        <v>112676703</v>
      </c>
      <c r="D197" s="2">
        <v>112678503</v>
      </c>
      <c r="E197" s="2">
        <v>112671803</v>
      </c>
      <c r="F197" s="2">
        <v>112679107</v>
      </c>
      <c r="G197" s="2">
        <v>112000000</v>
      </c>
    </row>
    <row r="198" spans="1:13" x14ac:dyDescent="0.25">
      <c r="A198" s="2">
        <v>197</v>
      </c>
      <c r="B198" s="2">
        <v>1</v>
      </c>
      <c r="C198" s="2">
        <v>126515001</v>
      </c>
    </row>
    <row r="199" spans="1:13" x14ac:dyDescent="0.25">
      <c r="A199" s="2">
        <v>198</v>
      </c>
      <c r="B199" s="2">
        <v>1</v>
      </c>
      <c r="C199" s="2">
        <v>126515001</v>
      </c>
    </row>
    <row r="200" spans="1:13" x14ac:dyDescent="0.25">
      <c r="A200" s="2">
        <v>199</v>
      </c>
      <c r="B200" s="2">
        <v>8</v>
      </c>
      <c r="C200" s="2">
        <v>115218303</v>
      </c>
      <c r="D200" s="2">
        <v>115211603</v>
      </c>
      <c r="E200" s="2">
        <v>115211103</v>
      </c>
      <c r="F200" s="2">
        <v>115210503</v>
      </c>
      <c r="G200" s="2">
        <v>115218003</v>
      </c>
      <c r="H200" s="2">
        <v>115211657</v>
      </c>
      <c r="I200" s="2">
        <v>112282307</v>
      </c>
      <c r="J200" s="2">
        <v>115000000</v>
      </c>
    </row>
    <row r="201" spans="1:13" x14ac:dyDescent="0.25">
      <c r="A201" s="2">
        <v>200</v>
      </c>
      <c r="B201" s="2">
        <v>1</v>
      </c>
      <c r="C201" s="2">
        <v>126515001</v>
      </c>
    </row>
    <row r="202" spans="1:13" x14ac:dyDescent="0.25">
      <c r="A202" s="2">
        <v>201</v>
      </c>
      <c r="B202" s="2">
        <v>1</v>
      </c>
      <c r="C202" s="2">
        <v>126515001</v>
      </c>
    </row>
    <row r="203" spans="1:13" x14ac:dyDescent="0.25">
      <c r="A203" s="2">
        <v>202</v>
      </c>
      <c r="B203" s="2">
        <v>1</v>
      </c>
      <c r="C203" s="2">
        <v>126515001</v>
      </c>
    </row>
    <row r="204" spans="1:13" x14ac:dyDescent="0.25">
      <c r="A204" s="2">
        <v>203</v>
      </c>
      <c r="B204" s="2">
        <v>1</v>
      </c>
      <c r="C204" s="2">
        <v>126515001</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BB14B-366E-42B4-A631-A78961326E77}">
  <dimension ref="A1:I1647"/>
  <sheetViews>
    <sheetView topLeftCell="A357" workbookViewId="0">
      <selection activeCell="C85" sqref="C85"/>
    </sheetView>
  </sheetViews>
  <sheetFormatPr defaultColWidth="8.88671875" defaultRowHeight="13.8" x14ac:dyDescent="0.25"/>
  <cols>
    <col min="1" max="1" width="8.88671875" style="2"/>
    <col min="2" max="2" width="13.5546875" style="105" bestFit="1" customWidth="1"/>
    <col min="3" max="3" width="18.6640625" style="2" customWidth="1"/>
    <col min="4" max="4" width="8.88671875" style="2"/>
    <col min="5" max="5" width="17.109375" style="2" customWidth="1"/>
    <col min="6" max="6" width="21.33203125" style="2" customWidth="1"/>
    <col min="7" max="16384" width="8.88671875" style="2"/>
  </cols>
  <sheetData>
    <row r="1" spans="1:9" x14ac:dyDescent="0.25">
      <c r="A1" s="9"/>
      <c r="B1" s="107" t="s">
        <v>1143</v>
      </c>
      <c r="C1" s="107" t="s">
        <v>1787</v>
      </c>
      <c r="D1" s="9"/>
      <c r="E1" s="107" t="str">
        <f>C1</f>
        <v>Number of Days</v>
      </c>
      <c r="F1" s="107" t="str">
        <f>B1</f>
        <v>Day</v>
      </c>
      <c r="G1" s="9"/>
    </row>
    <row r="2" spans="1:9" x14ac:dyDescent="0.25">
      <c r="A2" s="9"/>
      <c r="B2" s="106">
        <v>45839</v>
      </c>
      <c r="C2" s="26">
        <v>1</v>
      </c>
      <c r="D2" s="9"/>
      <c r="E2" s="9">
        <f>C2</f>
        <v>1</v>
      </c>
      <c r="F2" s="136">
        <f>B2</f>
        <v>45839</v>
      </c>
      <c r="G2" s="9"/>
      <c r="I2" s="2">
        <f>VLOOKUP(10,E2:F14,2,FALSE)</f>
        <v>45848</v>
      </c>
    </row>
    <row r="3" spans="1:9" x14ac:dyDescent="0.25">
      <c r="A3" s="9"/>
      <c r="B3" s="106">
        <v>45840</v>
      </c>
      <c r="C3" s="26">
        <v>2</v>
      </c>
      <c r="D3" s="9"/>
      <c r="E3" s="9">
        <f t="shared" ref="E3:E66" si="0">C3</f>
        <v>2</v>
      </c>
      <c r="F3" s="136">
        <f t="shared" ref="F3:F66" si="1">B3</f>
        <v>45840</v>
      </c>
      <c r="G3" s="9"/>
    </row>
    <row r="4" spans="1:9" x14ac:dyDescent="0.25">
      <c r="A4" s="9"/>
      <c r="B4" s="106">
        <v>45841</v>
      </c>
      <c r="C4" s="26">
        <v>3</v>
      </c>
      <c r="D4" s="9"/>
      <c r="E4" s="9">
        <f t="shared" si="0"/>
        <v>3</v>
      </c>
      <c r="F4" s="136">
        <f t="shared" si="1"/>
        <v>45841</v>
      </c>
      <c r="G4" s="9"/>
    </row>
    <row r="5" spans="1:9" x14ac:dyDescent="0.25">
      <c r="A5" s="9"/>
      <c r="B5" s="106">
        <v>45842</v>
      </c>
      <c r="C5" s="26">
        <v>4</v>
      </c>
      <c r="D5" s="9"/>
      <c r="E5" s="9">
        <f t="shared" si="0"/>
        <v>4</v>
      </c>
      <c r="F5" s="136">
        <f t="shared" si="1"/>
        <v>45842</v>
      </c>
      <c r="G5" s="9"/>
    </row>
    <row r="6" spans="1:9" x14ac:dyDescent="0.25">
      <c r="A6" s="9"/>
      <c r="B6" s="106">
        <v>45843</v>
      </c>
      <c r="C6" s="26">
        <v>5</v>
      </c>
      <c r="D6" s="9"/>
      <c r="E6" s="9">
        <f t="shared" si="0"/>
        <v>5</v>
      </c>
      <c r="F6" s="136">
        <f t="shared" si="1"/>
        <v>45843</v>
      </c>
      <c r="G6" s="9"/>
    </row>
    <row r="7" spans="1:9" x14ac:dyDescent="0.25">
      <c r="A7" s="9"/>
      <c r="B7" s="106">
        <v>45844</v>
      </c>
      <c r="C7" s="26">
        <v>6</v>
      </c>
      <c r="D7" s="9"/>
      <c r="E7" s="9">
        <f t="shared" si="0"/>
        <v>6</v>
      </c>
      <c r="F7" s="136">
        <f t="shared" si="1"/>
        <v>45844</v>
      </c>
      <c r="G7" s="9"/>
    </row>
    <row r="8" spans="1:9" x14ac:dyDescent="0.25">
      <c r="A8" s="9"/>
      <c r="B8" s="106">
        <v>45845</v>
      </c>
      <c r="C8" s="26">
        <v>7</v>
      </c>
      <c r="D8" s="9"/>
      <c r="E8" s="9">
        <f t="shared" si="0"/>
        <v>7</v>
      </c>
      <c r="F8" s="136">
        <f t="shared" si="1"/>
        <v>45845</v>
      </c>
      <c r="G8" s="9"/>
    </row>
    <row r="9" spans="1:9" x14ac:dyDescent="0.25">
      <c r="A9" s="9"/>
      <c r="B9" s="106">
        <v>45846</v>
      </c>
      <c r="C9" s="26">
        <v>8</v>
      </c>
      <c r="D9" s="9"/>
      <c r="E9" s="9">
        <f t="shared" si="0"/>
        <v>8</v>
      </c>
      <c r="F9" s="136">
        <f t="shared" si="1"/>
        <v>45846</v>
      </c>
      <c r="G9" s="9"/>
    </row>
    <row r="10" spans="1:9" x14ac:dyDescent="0.25">
      <c r="A10" s="9"/>
      <c r="B10" s="106">
        <v>45847</v>
      </c>
      <c r="C10" s="26">
        <v>9</v>
      </c>
      <c r="D10" s="9"/>
      <c r="E10" s="9">
        <f t="shared" si="0"/>
        <v>9</v>
      </c>
      <c r="F10" s="136">
        <f t="shared" si="1"/>
        <v>45847</v>
      </c>
      <c r="G10" s="9"/>
    </row>
    <row r="11" spans="1:9" x14ac:dyDescent="0.25">
      <c r="A11" s="9"/>
      <c r="B11" s="106">
        <v>45848</v>
      </c>
      <c r="C11" s="26">
        <v>10</v>
      </c>
      <c r="D11" s="9"/>
      <c r="E11" s="9">
        <f t="shared" si="0"/>
        <v>10</v>
      </c>
      <c r="F11" s="136">
        <f t="shared" si="1"/>
        <v>45848</v>
      </c>
      <c r="G11" s="9"/>
    </row>
    <row r="12" spans="1:9" x14ac:dyDescent="0.25">
      <c r="A12" s="9"/>
      <c r="B12" s="106">
        <v>45849</v>
      </c>
      <c r="C12" s="26">
        <v>11</v>
      </c>
      <c r="D12" s="9"/>
      <c r="E12" s="9">
        <f t="shared" si="0"/>
        <v>11</v>
      </c>
      <c r="F12" s="136">
        <f t="shared" si="1"/>
        <v>45849</v>
      </c>
      <c r="G12" s="9"/>
    </row>
    <row r="13" spans="1:9" x14ac:dyDescent="0.25">
      <c r="A13" s="9"/>
      <c r="B13" s="106">
        <v>45850</v>
      </c>
      <c r="C13" s="26">
        <v>12</v>
      </c>
      <c r="D13" s="9"/>
      <c r="E13" s="9">
        <f t="shared" si="0"/>
        <v>12</v>
      </c>
      <c r="F13" s="136">
        <f t="shared" si="1"/>
        <v>45850</v>
      </c>
      <c r="G13" s="9"/>
    </row>
    <row r="14" spans="1:9" x14ac:dyDescent="0.25">
      <c r="A14" s="9"/>
      <c r="B14" s="106">
        <v>45851</v>
      </c>
      <c r="C14" s="26">
        <v>13</v>
      </c>
      <c r="D14" s="9"/>
      <c r="E14" s="9">
        <f t="shared" si="0"/>
        <v>13</v>
      </c>
      <c r="F14" s="136">
        <f t="shared" si="1"/>
        <v>45851</v>
      </c>
      <c r="G14" s="9"/>
    </row>
    <row r="15" spans="1:9" x14ac:dyDescent="0.25">
      <c r="A15" s="9"/>
      <c r="B15" s="106">
        <v>45852</v>
      </c>
      <c r="C15" s="26">
        <v>14</v>
      </c>
      <c r="D15" s="9"/>
      <c r="E15" s="9">
        <f t="shared" si="0"/>
        <v>14</v>
      </c>
      <c r="F15" s="136">
        <f t="shared" si="1"/>
        <v>45852</v>
      </c>
      <c r="G15" s="9"/>
    </row>
    <row r="16" spans="1:9" x14ac:dyDescent="0.25">
      <c r="A16" s="9"/>
      <c r="B16" s="106">
        <v>45853</v>
      </c>
      <c r="C16" s="26">
        <v>15</v>
      </c>
      <c r="D16" s="9"/>
      <c r="E16" s="9">
        <f t="shared" si="0"/>
        <v>15</v>
      </c>
      <c r="F16" s="136">
        <f t="shared" si="1"/>
        <v>45853</v>
      </c>
      <c r="G16" s="9"/>
    </row>
    <row r="17" spans="1:7" x14ac:dyDescent="0.25">
      <c r="A17" s="9"/>
      <c r="B17" s="106">
        <v>45854</v>
      </c>
      <c r="C17" s="26">
        <v>16</v>
      </c>
      <c r="D17" s="9"/>
      <c r="E17" s="9">
        <f t="shared" si="0"/>
        <v>16</v>
      </c>
      <c r="F17" s="136">
        <f t="shared" si="1"/>
        <v>45854</v>
      </c>
      <c r="G17" s="9"/>
    </row>
    <row r="18" spans="1:7" x14ac:dyDescent="0.25">
      <c r="A18" s="9"/>
      <c r="B18" s="106">
        <v>45855</v>
      </c>
      <c r="C18" s="26">
        <v>17</v>
      </c>
      <c r="D18" s="9"/>
      <c r="E18" s="9">
        <f t="shared" si="0"/>
        <v>17</v>
      </c>
      <c r="F18" s="136">
        <f t="shared" si="1"/>
        <v>45855</v>
      </c>
      <c r="G18" s="9"/>
    </row>
    <row r="19" spans="1:7" x14ac:dyDescent="0.25">
      <c r="A19" s="9"/>
      <c r="B19" s="106">
        <v>45856</v>
      </c>
      <c r="C19" s="26">
        <v>18</v>
      </c>
      <c r="D19" s="9"/>
      <c r="E19" s="9">
        <f t="shared" si="0"/>
        <v>18</v>
      </c>
      <c r="F19" s="136">
        <f t="shared" si="1"/>
        <v>45856</v>
      </c>
      <c r="G19" s="9"/>
    </row>
    <row r="20" spans="1:7" x14ac:dyDescent="0.25">
      <c r="A20" s="9"/>
      <c r="B20" s="106">
        <v>45857</v>
      </c>
      <c r="C20" s="26">
        <v>19</v>
      </c>
      <c r="D20" s="9"/>
      <c r="E20" s="9">
        <f t="shared" si="0"/>
        <v>19</v>
      </c>
      <c r="F20" s="136">
        <f t="shared" si="1"/>
        <v>45857</v>
      </c>
      <c r="G20" s="9"/>
    </row>
    <row r="21" spans="1:7" x14ac:dyDescent="0.25">
      <c r="A21" s="9"/>
      <c r="B21" s="106">
        <v>45858</v>
      </c>
      <c r="C21" s="26">
        <v>20</v>
      </c>
      <c r="D21" s="9"/>
      <c r="E21" s="9">
        <f t="shared" si="0"/>
        <v>20</v>
      </c>
      <c r="F21" s="136">
        <f t="shared" si="1"/>
        <v>45858</v>
      </c>
      <c r="G21" s="9"/>
    </row>
    <row r="22" spans="1:7" x14ac:dyDescent="0.25">
      <c r="A22" s="9"/>
      <c r="B22" s="106">
        <v>45859</v>
      </c>
      <c r="C22" s="26">
        <v>21</v>
      </c>
      <c r="D22" s="9"/>
      <c r="E22" s="9">
        <f t="shared" si="0"/>
        <v>21</v>
      </c>
      <c r="F22" s="136">
        <f t="shared" si="1"/>
        <v>45859</v>
      </c>
      <c r="G22" s="9"/>
    </row>
    <row r="23" spans="1:7" x14ac:dyDescent="0.25">
      <c r="A23" s="9"/>
      <c r="B23" s="106">
        <v>45860</v>
      </c>
      <c r="C23" s="26">
        <v>22</v>
      </c>
      <c r="D23" s="9"/>
      <c r="E23" s="9">
        <f t="shared" si="0"/>
        <v>22</v>
      </c>
      <c r="F23" s="136">
        <f t="shared" si="1"/>
        <v>45860</v>
      </c>
      <c r="G23" s="9"/>
    </row>
    <row r="24" spans="1:7" x14ac:dyDescent="0.25">
      <c r="A24" s="9"/>
      <c r="B24" s="106">
        <v>45861</v>
      </c>
      <c r="C24" s="26">
        <v>23</v>
      </c>
      <c r="D24" s="9"/>
      <c r="E24" s="9">
        <f t="shared" si="0"/>
        <v>23</v>
      </c>
      <c r="F24" s="136">
        <f t="shared" si="1"/>
        <v>45861</v>
      </c>
      <c r="G24" s="9"/>
    </row>
    <row r="25" spans="1:7" x14ac:dyDescent="0.25">
      <c r="A25" s="9"/>
      <c r="B25" s="106">
        <v>45862</v>
      </c>
      <c r="C25" s="26">
        <v>24</v>
      </c>
      <c r="D25" s="9"/>
      <c r="E25" s="9">
        <f t="shared" si="0"/>
        <v>24</v>
      </c>
      <c r="F25" s="136">
        <f t="shared" si="1"/>
        <v>45862</v>
      </c>
      <c r="G25" s="9"/>
    </row>
    <row r="26" spans="1:7" x14ac:dyDescent="0.25">
      <c r="A26" s="9"/>
      <c r="B26" s="106">
        <v>45863</v>
      </c>
      <c r="C26" s="26">
        <v>25</v>
      </c>
      <c r="D26" s="9"/>
      <c r="E26" s="9">
        <f t="shared" si="0"/>
        <v>25</v>
      </c>
      <c r="F26" s="136">
        <f t="shared" si="1"/>
        <v>45863</v>
      </c>
      <c r="G26" s="9"/>
    </row>
    <row r="27" spans="1:7" x14ac:dyDescent="0.25">
      <c r="A27" s="9"/>
      <c r="B27" s="106">
        <v>45864</v>
      </c>
      <c r="C27" s="26">
        <v>26</v>
      </c>
      <c r="D27" s="9"/>
      <c r="E27" s="9">
        <f t="shared" si="0"/>
        <v>26</v>
      </c>
      <c r="F27" s="136">
        <f t="shared" si="1"/>
        <v>45864</v>
      </c>
      <c r="G27" s="9"/>
    </row>
    <row r="28" spans="1:7" x14ac:dyDescent="0.25">
      <c r="A28" s="9"/>
      <c r="B28" s="106">
        <v>45865</v>
      </c>
      <c r="C28" s="26">
        <v>27</v>
      </c>
      <c r="D28" s="9"/>
      <c r="E28" s="9">
        <f t="shared" si="0"/>
        <v>27</v>
      </c>
      <c r="F28" s="136">
        <f t="shared" si="1"/>
        <v>45865</v>
      </c>
      <c r="G28" s="9"/>
    </row>
    <row r="29" spans="1:7" x14ac:dyDescent="0.25">
      <c r="A29" s="9"/>
      <c r="B29" s="106">
        <v>45866</v>
      </c>
      <c r="C29" s="26">
        <v>28</v>
      </c>
      <c r="D29" s="9"/>
      <c r="E29" s="9">
        <f t="shared" si="0"/>
        <v>28</v>
      </c>
      <c r="F29" s="136">
        <f t="shared" si="1"/>
        <v>45866</v>
      </c>
      <c r="G29" s="9"/>
    </row>
    <row r="30" spans="1:7" x14ac:dyDescent="0.25">
      <c r="A30" s="9"/>
      <c r="B30" s="106">
        <v>45867</v>
      </c>
      <c r="C30" s="26">
        <v>29</v>
      </c>
      <c r="D30" s="9"/>
      <c r="E30" s="9">
        <f t="shared" si="0"/>
        <v>29</v>
      </c>
      <c r="F30" s="136">
        <f t="shared" si="1"/>
        <v>45867</v>
      </c>
      <c r="G30" s="9"/>
    </row>
    <row r="31" spans="1:7" x14ac:dyDescent="0.25">
      <c r="A31" s="9"/>
      <c r="B31" s="106">
        <v>45868</v>
      </c>
      <c r="C31" s="26">
        <v>30</v>
      </c>
      <c r="D31" s="9"/>
      <c r="E31" s="9">
        <f t="shared" si="0"/>
        <v>30</v>
      </c>
      <c r="F31" s="136">
        <f t="shared" si="1"/>
        <v>45868</v>
      </c>
      <c r="G31" s="9"/>
    </row>
    <row r="32" spans="1:7" x14ac:dyDescent="0.25">
      <c r="A32" s="9"/>
      <c r="B32" s="108">
        <v>45869</v>
      </c>
      <c r="C32" s="26">
        <v>31</v>
      </c>
      <c r="D32" s="9"/>
      <c r="E32" s="9">
        <f t="shared" si="0"/>
        <v>31</v>
      </c>
      <c r="F32" s="136">
        <f t="shared" si="1"/>
        <v>45869</v>
      </c>
      <c r="G32" s="9"/>
    </row>
    <row r="33" spans="1:7" x14ac:dyDescent="0.25">
      <c r="A33" s="9"/>
      <c r="B33" s="106">
        <v>45870</v>
      </c>
      <c r="C33" s="26">
        <v>32</v>
      </c>
      <c r="D33" s="9"/>
      <c r="E33" s="9">
        <f t="shared" si="0"/>
        <v>32</v>
      </c>
      <c r="F33" s="136">
        <f t="shared" si="1"/>
        <v>45870</v>
      </c>
      <c r="G33" s="9"/>
    </row>
    <row r="34" spans="1:7" x14ac:dyDescent="0.25">
      <c r="A34" s="9"/>
      <c r="B34" s="106">
        <v>45871</v>
      </c>
      <c r="C34" s="26">
        <v>33</v>
      </c>
      <c r="D34" s="9"/>
      <c r="E34" s="9">
        <f t="shared" si="0"/>
        <v>33</v>
      </c>
      <c r="F34" s="136">
        <f t="shared" si="1"/>
        <v>45871</v>
      </c>
      <c r="G34" s="9"/>
    </row>
    <row r="35" spans="1:7" x14ac:dyDescent="0.25">
      <c r="A35" s="9"/>
      <c r="B35" s="106">
        <v>45872</v>
      </c>
      <c r="C35" s="26">
        <v>34</v>
      </c>
      <c r="D35" s="9"/>
      <c r="E35" s="9">
        <f t="shared" si="0"/>
        <v>34</v>
      </c>
      <c r="F35" s="136">
        <f t="shared" si="1"/>
        <v>45872</v>
      </c>
      <c r="G35" s="9"/>
    </row>
    <row r="36" spans="1:7" x14ac:dyDescent="0.25">
      <c r="A36" s="9"/>
      <c r="B36" s="106">
        <v>45873</v>
      </c>
      <c r="C36" s="26">
        <v>35</v>
      </c>
      <c r="D36" s="9"/>
      <c r="E36" s="9">
        <f t="shared" si="0"/>
        <v>35</v>
      </c>
      <c r="F36" s="136">
        <f t="shared" si="1"/>
        <v>45873</v>
      </c>
      <c r="G36" s="9"/>
    </row>
    <row r="37" spans="1:7" x14ac:dyDescent="0.25">
      <c r="A37" s="9"/>
      <c r="B37" s="106">
        <v>45874</v>
      </c>
      <c r="C37" s="26">
        <v>36</v>
      </c>
      <c r="D37" s="9"/>
      <c r="E37" s="9">
        <f t="shared" si="0"/>
        <v>36</v>
      </c>
      <c r="F37" s="136">
        <f t="shared" si="1"/>
        <v>45874</v>
      </c>
      <c r="G37" s="9"/>
    </row>
    <row r="38" spans="1:7" x14ac:dyDescent="0.25">
      <c r="A38" s="9"/>
      <c r="B38" s="106">
        <v>45875</v>
      </c>
      <c r="C38" s="26">
        <v>37</v>
      </c>
      <c r="D38" s="9"/>
      <c r="E38" s="9">
        <f t="shared" si="0"/>
        <v>37</v>
      </c>
      <c r="F38" s="136">
        <f t="shared" si="1"/>
        <v>45875</v>
      </c>
      <c r="G38" s="9"/>
    </row>
    <row r="39" spans="1:7" x14ac:dyDescent="0.25">
      <c r="A39" s="9"/>
      <c r="B39" s="106">
        <v>45876</v>
      </c>
      <c r="C39" s="26">
        <v>38</v>
      </c>
      <c r="D39" s="9"/>
      <c r="E39" s="9">
        <f t="shared" si="0"/>
        <v>38</v>
      </c>
      <c r="F39" s="136">
        <f t="shared" si="1"/>
        <v>45876</v>
      </c>
      <c r="G39" s="9"/>
    </row>
    <row r="40" spans="1:7" x14ac:dyDescent="0.25">
      <c r="A40" s="9"/>
      <c r="B40" s="106">
        <v>45877</v>
      </c>
      <c r="C40" s="26">
        <v>39</v>
      </c>
      <c r="D40" s="9"/>
      <c r="E40" s="9">
        <f t="shared" si="0"/>
        <v>39</v>
      </c>
      <c r="F40" s="136">
        <f t="shared" si="1"/>
        <v>45877</v>
      </c>
      <c r="G40" s="9"/>
    </row>
    <row r="41" spans="1:7" x14ac:dyDescent="0.25">
      <c r="A41" s="9"/>
      <c r="B41" s="106">
        <v>45878</v>
      </c>
      <c r="C41" s="26">
        <v>40</v>
      </c>
      <c r="D41" s="9"/>
      <c r="E41" s="9">
        <f t="shared" si="0"/>
        <v>40</v>
      </c>
      <c r="F41" s="136">
        <f t="shared" si="1"/>
        <v>45878</v>
      </c>
      <c r="G41" s="9"/>
    </row>
    <row r="42" spans="1:7" x14ac:dyDescent="0.25">
      <c r="A42" s="9"/>
      <c r="B42" s="106">
        <v>45879</v>
      </c>
      <c r="C42" s="26">
        <v>41</v>
      </c>
      <c r="D42" s="9"/>
      <c r="E42" s="9">
        <f t="shared" si="0"/>
        <v>41</v>
      </c>
      <c r="F42" s="136">
        <f t="shared" si="1"/>
        <v>45879</v>
      </c>
      <c r="G42" s="9"/>
    </row>
    <row r="43" spans="1:7" x14ac:dyDescent="0.25">
      <c r="A43" s="9"/>
      <c r="B43" s="106">
        <v>45880</v>
      </c>
      <c r="C43" s="26">
        <v>42</v>
      </c>
      <c r="D43" s="9"/>
      <c r="E43" s="9">
        <f t="shared" si="0"/>
        <v>42</v>
      </c>
      <c r="F43" s="136">
        <f t="shared" si="1"/>
        <v>45880</v>
      </c>
      <c r="G43" s="9"/>
    </row>
    <row r="44" spans="1:7" x14ac:dyDescent="0.25">
      <c r="A44" s="9"/>
      <c r="B44" s="106">
        <v>45881</v>
      </c>
      <c r="C44" s="26">
        <v>43</v>
      </c>
      <c r="D44" s="9"/>
      <c r="E44" s="9">
        <f t="shared" si="0"/>
        <v>43</v>
      </c>
      <c r="F44" s="136">
        <f t="shared" si="1"/>
        <v>45881</v>
      </c>
      <c r="G44" s="9"/>
    </row>
    <row r="45" spans="1:7" x14ac:dyDescent="0.25">
      <c r="A45" s="9"/>
      <c r="B45" s="106">
        <v>45882</v>
      </c>
      <c r="C45" s="26">
        <v>44</v>
      </c>
      <c r="D45" s="9"/>
      <c r="E45" s="9">
        <f t="shared" si="0"/>
        <v>44</v>
      </c>
      <c r="F45" s="136">
        <f t="shared" si="1"/>
        <v>45882</v>
      </c>
      <c r="G45" s="9"/>
    </row>
    <row r="46" spans="1:7" x14ac:dyDescent="0.25">
      <c r="A46" s="9"/>
      <c r="B46" s="106">
        <v>45883</v>
      </c>
      <c r="C46" s="26">
        <v>45</v>
      </c>
      <c r="D46" s="9"/>
      <c r="E46" s="9">
        <f t="shared" si="0"/>
        <v>45</v>
      </c>
      <c r="F46" s="136">
        <f t="shared" si="1"/>
        <v>45883</v>
      </c>
      <c r="G46" s="9"/>
    </row>
    <row r="47" spans="1:7" x14ac:dyDescent="0.25">
      <c r="A47" s="9"/>
      <c r="B47" s="106">
        <v>45884</v>
      </c>
      <c r="C47" s="26">
        <v>46</v>
      </c>
      <c r="D47" s="9"/>
      <c r="E47" s="9">
        <f t="shared" si="0"/>
        <v>46</v>
      </c>
      <c r="F47" s="136">
        <f t="shared" si="1"/>
        <v>45884</v>
      </c>
      <c r="G47" s="9"/>
    </row>
    <row r="48" spans="1:7" x14ac:dyDescent="0.25">
      <c r="A48" s="9"/>
      <c r="B48" s="106">
        <v>45885</v>
      </c>
      <c r="C48" s="26">
        <v>47</v>
      </c>
      <c r="D48" s="9"/>
      <c r="E48" s="9">
        <f t="shared" si="0"/>
        <v>47</v>
      </c>
      <c r="F48" s="136">
        <f t="shared" si="1"/>
        <v>45885</v>
      </c>
      <c r="G48" s="9"/>
    </row>
    <row r="49" spans="1:7" x14ac:dyDescent="0.25">
      <c r="A49" s="9"/>
      <c r="B49" s="106">
        <v>45886</v>
      </c>
      <c r="C49" s="26">
        <v>48</v>
      </c>
      <c r="D49" s="9"/>
      <c r="E49" s="9">
        <f t="shared" si="0"/>
        <v>48</v>
      </c>
      <c r="F49" s="136">
        <f t="shared" si="1"/>
        <v>45886</v>
      </c>
      <c r="G49" s="9"/>
    </row>
    <row r="50" spans="1:7" x14ac:dyDescent="0.25">
      <c r="A50" s="9"/>
      <c r="B50" s="106">
        <v>45887</v>
      </c>
      <c r="C50" s="26">
        <v>49</v>
      </c>
      <c r="D50" s="9"/>
      <c r="E50" s="9">
        <f t="shared" si="0"/>
        <v>49</v>
      </c>
      <c r="F50" s="136">
        <f t="shared" si="1"/>
        <v>45887</v>
      </c>
      <c r="G50" s="9"/>
    </row>
    <row r="51" spans="1:7" x14ac:dyDescent="0.25">
      <c r="A51" s="9"/>
      <c r="B51" s="106">
        <v>45888</v>
      </c>
      <c r="C51" s="26">
        <v>50</v>
      </c>
      <c r="D51" s="9"/>
      <c r="E51" s="9">
        <f t="shared" si="0"/>
        <v>50</v>
      </c>
      <c r="F51" s="136">
        <f t="shared" si="1"/>
        <v>45888</v>
      </c>
      <c r="G51" s="9"/>
    </row>
    <row r="52" spans="1:7" x14ac:dyDescent="0.25">
      <c r="A52" s="9"/>
      <c r="B52" s="106">
        <v>45889</v>
      </c>
      <c r="C52" s="26">
        <v>51</v>
      </c>
      <c r="D52" s="9"/>
      <c r="E52" s="9">
        <f t="shared" si="0"/>
        <v>51</v>
      </c>
      <c r="F52" s="136">
        <f t="shared" si="1"/>
        <v>45889</v>
      </c>
      <c r="G52" s="9"/>
    </row>
    <row r="53" spans="1:7" x14ac:dyDescent="0.25">
      <c r="A53" s="9"/>
      <c r="B53" s="106">
        <v>45890</v>
      </c>
      <c r="C53" s="26">
        <v>52</v>
      </c>
      <c r="D53" s="9"/>
      <c r="E53" s="9">
        <f t="shared" si="0"/>
        <v>52</v>
      </c>
      <c r="F53" s="136">
        <f t="shared" si="1"/>
        <v>45890</v>
      </c>
      <c r="G53" s="9"/>
    </row>
    <row r="54" spans="1:7" x14ac:dyDescent="0.25">
      <c r="A54" s="9"/>
      <c r="B54" s="106">
        <v>45891</v>
      </c>
      <c r="C54" s="26">
        <v>53</v>
      </c>
      <c r="D54" s="9"/>
      <c r="E54" s="9">
        <f t="shared" si="0"/>
        <v>53</v>
      </c>
      <c r="F54" s="136">
        <f t="shared" si="1"/>
        <v>45891</v>
      </c>
      <c r="G54" s="9"/>
    </row>
    <row r="55" spans="1:7" x14ac:dyDescent="0.25">
      <c r="A55" s="9"/>
      <c r="B55" s="106">
        <v>45892</v>
      </c>
      <c r="C55" s="26">
        <v>54</v>
      </c>
      <c r="D55" s="9"/>
      <c r="E55" s="9">
        <f t="shared" si="0"/>
        <v>54</v>
      </c>
      <c r="F55" s="136">
        <f t="shared" si="1"/>
        <v>45892</v>
      </c>
      <c r="G55" s="9"/>
    </row>
    <row r="56" spans="1:7" x14ac:dyDescent="0.25">
      <c r="A56" s="9"/>
      <c r="B56" s="106">
        <v>45893</v>
      </c>
      <c r="C56" s="26">
        <v>55</v>
      </c>
      <c r="D56" s="9"/>
      <c r="E56" s="9">
        <f t="shared" si="0"/>
        <v>55</v>
      </c>
      <c r="F56" s="136">
        <f t="shared" si="1"/>
        <v>45893</v>
      </c>
      <c r="G56" s="9"/>
    </row>
    <row r="57" spans="1:7" x14ac:dyDescent="0.25">
      <c r="A57" s="9"/>
      <c r="B57" s="106">
        <v>45894</v>
      </c>
      <c r="C57" s="26">
        <v>56</v>
      </c>
      <c r="D57" s="9"/>
      <c r="E57" s="9">
        <f t="shared" si="0"/>
        <v>56</v>
      </c>
      <c r="F57" s="136">
        <f t="shared" si="1"/>
        <v>45894</v>
      </c>
      <c r="G57" s="9"/>
    </row>
    <row r="58" spans="1:7" x14ac:dyDescent="0.25">
      <c r="A58" s="9"/>
      <c r="B58" s="106">
        <v>45895</v>
      </c>
      <c r="C58" s="26">
        <v>57</v>
      </c>
      <c r="D58" s="9"/>
      <c r="E58" s="9">
        <f t="shared" si="0"/>
        <v>57</v>
      </c>
      <c r="F58" s="136">
        <f t="shared" si="1"/>
        <v>45895</v>
      </c>
      <c r="G58" s="9"/>
    </row>
    <row r="59" spans="1:7" x14ac:dyDescent="0.25">
      <c r="A59" s="9"/>
      <c r="B59" s="106">
        <v>45896</v>
      </c>
      <c r="C59" s="26">
        <v>58</v>
      </c>
      <c r="D59" s="9"/>
      <c r="E59" s="9">
        <f t="shared" si="0"/>
        <v>58</v>
      </c>
      <c r="F59" s="136">
        <f t="shared" si="1"/>
        <v>45896</v>
      </c>
      <c r="G59" s="9"/>
    </row>
    <row r="60" spans="1:7" x14ac:dyDescent="0.25">
      <c r="A60" s="9"/>
      <c r="B60" s="108">
        <v>45897</v>
      </c>
      <c r="C60" s="26">
        <v>59</v>
      </c>
      <c r="D60" s="9"/>
      <c r="E60" s="9">
        <f t="shared" si="0"/>
        <v>59</v>
      </c>
      <c r="F60" s="136">
        <f t="shared" si="1"/>
        <v>45897</v>
      </c>
      <c r="G60" s="9"/>
    </row>
    <row r="61" spans="1:7" x14ac:dyDescent="0.25">
      <c r="A61" s="9"/>
      <c r="B61" s="106">
        <v>45898</v>
      </c>
      <c r="C61" s="26">
        <v>60</v>
      </c>
      <c r="D61" s="9"/>
      <c r="E61" s="9">
        <f t="shared" si="0"/>
        <v>60</v>
      </c>
      <c r="F61" s="136">
        <f t="shared" si="1"/>
        <v>45898</v>
      </c>
      <c r="G61" s="9"/>
    </row>
    <row r="62" spans="1:7" x14ac:dyDescent="0.25">
      <c r="A62" s="9"/>
      <c r="B62" s="106">
        <v>45899</v>
      </c>
      <c r="C62" s="26">
        <v>61</v>
      </c>
      <c r="D62" s="9"/>
      <c r="E62" s="9">
        <f t="shared" si="0"/>
        <v>61</v>
      </c>
      <c r="F62" s="136">
        <f t="shared" si="1"/>
        <v>45899</v>
      </c>
      <c r="G62" s="9"/>
    </row>
    <row r="63" spans="1:7" x14ac:dyDescent="0.25">
      <c r="A63" s="9"/>
      <c r="B63" s="106">
        <v>45900</v>
      </c>
      <c r="C63" s="26">
        <v>62</v>
      </c>
      <c r="D63" s="9"/>
      <c r="E63" s="9">
        <f t="shared" si="0"/>
        <v>62</v>
      </c>
      <c r="F63" s="136">
        <f t="shared" si="1"/>
        <v>45900</v>
      </c>
      <c r="G63" s="9"/>
    </row>
    <row r="64" spans="1:7" x14ac:dyDescent="0.25">
      <c r="A64" s="9"/>
      <c r="B64" s="106">
        <v>45901</v>
      </c>
      <c r="C64" s="26">
        <v>63</v>
      </c>
      <c r="D64" s="9"/>
      <c r="E64" s="9">
        <f t="shared" si="0"/>
        <v>63</v>
      </c>
      <c r="F64" s="136">
        <f t="shared" si="1"/>
        <v>45901</v>
      </c>
      <c r="G64" s="9"/>
    </row>
    <row r="65" spans="1:7" x14ac:dyDescent="0.25">
      <c r="A65" s="9"/>
      <c r="B65" s="106">
        <v>45902</v>
      </c>
      <c r="C65" s="26">
        <v>64</v>
      </c>
      <c r="D65" s="9"/>
      <c r="E65" s="9">
        <f t="shared" si="0"/>
        <v>64</v>
      </c>
      <c r="F65" s="136">
        <f t="shared" si="1"/>
        <v>45902</v>
      </c>
      <c r="G65" s="9"/>
    </row>
    <row r="66" spans="1:7" x14ac:dyDescent="0.25">
      <c r="A66" s="9"/>
      <c r="B66" s="106">
        <v>45903</v>
      </c>
      <c r="C66" s="26">
        <v>65</v>
      </c>
      <c r="D66" s="9"/>
      <c r="E66" s="9">
        <f t="shared" si="0"/>
        <v>65</v>
      </c>
      <c r="F66" s="136">
        <f t="shared" si="1"/>
        <v>45903</v>
      </c>
      <c r="G66" s="9"/>
    </row>
    <row r="67" spans="1:7" x14ac:dyDescent="0.25">
      <c r="A67" s="9"/>
      <c r="B67" s="106">
        <v>45904</v>
      </c>
      <c r="C67" s="26">
        <v>66</v>
      </c>
      <c r="D67" s="9"/>
      <c r="E67" s="9">
        <f t="shared" ref="E67:E130" si="2">C67</f>
        <v>66</v>
      </c>
      <c r="F67" s="136">
        <f t="shared" ref="F67:F130" si="3">B67</f>
        <v>45904</v>
      </c>
      <c r="G67" s="9"/>
    </row>
    <row r="68" spans="1:7" x14ac:dyDescent="0.25">
      <c r="A68" s="9"/>
      <c r="B68" s="106">
        <v>45905</v>
      </c>
      <c r="C68" s="26">
        <v>67</v>
      </c>
      <c r="D68" s="9"/>
      <c r="E68" s="9">
        <f t="shared" si="2"/>
        <v>67</v>
      </c>
      <c r="F68" s="136">
        <f t="shared" si="3"/>
        <v>45905</v>
      </c>
      <c r="G68" s="9"/>
    </row>
    <row r="69" spans="1:7" x14ac:dyDescent="0.25">
      <c r="A69" s="9"/>
      <c r="B69" s="106">
        <v>45906</v>
      </c>
      <c r="C69" s="26">
        <v>68</v>
      </c>
      <c r="D69" s="9"/>
      <c r="E69" s="9">
        <f t="shared" si="2"/>
        <v>68</v>
      </c>
      <c r="F69" s="136">
        <f t="shared" si="3"/>
        <v>45906</v>
      </c>
      <c r="G69" s="9"/>
    </row>
    <row r="70" spans="1:7" x14ac:dyDescent="0.25">
      <c r="A70" s="9"/>
      <c r="B70" s="106">
        <v>45907</v>
      </c>
      <c r="C70" s="26">
        <v>69</v>
      </c>
      <c r="D70" s="9"/>
      <c r="E70" s="9">
        <f t="shared" si="2"/>
        <v>69</v>
      </c>
      <c r="F70" s="136">
        <f t="shared" si="3"/>
        <v>45907</v>
      </c>
      <c r="G70" s="9"/>
    </row>
    <row r="71" spans="1:7" x14ac:dyDescent="0.25">
      <c r="A71" s="9"/>
      <c r="B71" s="106">
        <v>45908</v>
      </c>
      <c r="C71" s="26">
        <v>70</v>
      </c>
      <c r="D71" s="9"/>
      <c r="E71" s="9">
        <f t="shared" si="2"/>
        <v>70</v>
      </c>
      <c r="F71" s="136">
        <f t="shared" si="3"/>
        <v>45908</v>
      </c>
      <c r="G71" s="9"/>
    </row>
    <row r="72" spans="1:7" x14ac:dyDescent="0.25">
      <c r="A72" s="9"/>
      <c r="B72" s="106">
        <v>45909</v>
      </c>
      <c r="C72" s="26">
        <v>71</v>
      </c>
      <c r="D72" s="9"/>
      <c r="E72" s="9">
        <f t="shared" si="2"/>
        <v>71</v>
      </c>
      <c r="F72" s="136">
        <f t="shared" si="3"/>
        <v>45909</v>
      </c>
      <c r="G72" s="9"/>
    </row>
    <row r="73" spans="1:7" x14ac:dyDescent="0.25">
      <c r="A73" s="9"/>
      <c r="B73" s="106">
        <v>45910</v>
      </c>
      <c r="C73" s="26">
        <v>72</v>
      </c>
      <c r="D73" s="9"/>
      <c r="E73" s="9">
        <f t="shared" si="2"/>
        <v>72</v>
      </c>
      <c r="F73" s="136">
        <f t="shared" si="3"/>
        <v>45910</v>
      </c>
      <c r="G73" s="9"/>
    </row>
    <row r="74" spans="1:7" x14ac:dyDescent="0.25">
      <c r="A74" s="9"/>
      <c r="B74" s="106">
        <v>45911</v>
      </c>
      <c r="C74" s="26">
        <v>73</v>
      </c>
      <c r="D74" s="9"/>
      <c r="E74" s="9">
        <f t="shared" si="2"/>
        <v>73</v>
      </c>
      <c r="F74" s="136">
        <f t="shared" si="3"/>
        <v>45911</v>
      </c>
      <c r="G74" s="9"/>
    </row>
    <row r="75" spans="1:7" x14ac:dyDescent="0.25">
      <c r="A75" s="9"/>
      <c r="B75" s="106">
        <v>45912</v>
      </c>
      <c r="C75" s="26">
        <v>74</v>
      </c>
      <c r="D75" s="9"/>
      <c r="E75" s="9">
        <f t="shared" si="2"/>
        <v>74</v>
      </c>
      <c r="F75" s="136">
        <f t="shared" si="3"/>
        <v>45912</v>
      </c>
      <c r="G75" s="9"/>
    </row>
    <row r="76" spans="1:7" x14ac:dyDescent="0.25">
      <c r="A76" s="9"/>
      <c r="B76" s="106">
        <v>45913</v>
      </c>
      <c r="C76" s="26">
        <v>75</v>
      </c>
      <c r="D76" s="9"/>
      <c r="E76" s="9">
        <f t="shared" si="2"/>
        <v>75</v>
      </c>
      <c r="F76" s="136">
        <f t="shared" si="3"/>
        <v>45913</v>
      </c>
      <c r="G76" s="9"/>
    </row>
    <row r="77" spans="1:7" x14ac:dyDescent="0.25">
      <c r="A77" s="9"/>
      <c r="B77" s="106">
        <v>45914</v>
      </c>
      <c r="C77" s="26">
        <v>76</v>
      </c>
      <c r="D77" s="9"/>
      <c r="E77" s="9">
        <f t="shared" si="2"/>
        <v>76</v>
      </c>
      <c r="F77" s="136">
        <f t="shared" si="3"/>
        <v>45914</v>
      </c>
      <c r="G77" s="9"/>
    </row>
    <row r="78" spans="1:7" x14ac:dyDescent="0.25">
      <c r="A78" s="9"/>
      <c r="B78" s="106">
        <v>45915</v>
      </c>
      <c r="C78" s="26">
        <v>77</v>
      </c>
      <c r="D78" s="9"/>
      <c r="E78" s="9">
        <f t="shared" si="2"/>
        <v>77</v>
      </c>
      <c r="F78" s="136">
        <f t="shared" si="3"/>
        <v>45915</v>
      </c>
      <c r="G78" s="9"/>
    </row>
    <row r="79" spans="1:7" x14ac:dyDescent="0.25">
      <c r="A79" s="9"/>
      <c r="B79" s="106">
        <v>45916</v>
      </c>
      <c r="C79" s="26">
        <v>78</v>
      </c>
      <c r="D79" s="9"/>
      <c r="E79" s="9">
        <f t="shared" si="2"/>
        <v>78</v>
      </c>
      <c r="F79" s="136">
        <f t="shared" si="3"/>
        <v>45916</v>
      </c>
      <c r="G79" s="9"/>
    </row>
    <row r="80" spans="1:7" x14ac:dyDescent="0.25">
      <c r="A80" s="9"/>
      <c r="B80" s="106">
        <v>45917</v>
      </c>
      <c r="C80" s="26">
        <v>79</v>
      </c>
      <c r="D80" s="9"/>
      <c r="E80" s="9">
        <f t="shared" si="2"/>
        <v>79</v>
      </c>
      <c r="F80" s="136">
        <f t="shared" si="3"/>
        <v>45917</v>
      </c>
      <c r="G80" s="9"/>
    </row>
    <row r="81" spans="1:7" x14ac:dyDescent="0.25">
      <c r="A81" s="9"/>
      <c r="B81" s="106">
        <v>45918</v>
      </c>
      <c r="C81" s="26">
        <v>80</v>
      </c>
      <c r="D81" s="9"/>
      <c r="E81" s="9">
        <f t="shared" si="2"/>
        <v>80</v>
      </c>
      <c r="F81" s="136">
        <f t="shared" si="3"/>
        <v>45918</v>
      </c>
      <c r="G81" s="9"/>
    </row>
    <row r="82" spans="1:7" x14ac:dyDescent="0.25">
      <c r="A82" s="9"/>
      <c r="B82" s="106">
        <v>45919</v>
      </c>
      <c r="C82" s="26">
        <v>81</v>
      </c>
      <c r="D82" s="9"/>
      <c r="E82" s="9">
        <f t="shared" si="2"/>
        <v>81</v>
      </c>
      <c r="F82" s="136">
        <f t="shared" si="3"/>
        <v>45919</v>
      </c>
      <c r="G82" s="9"/>
    </row>
    <row r="83" spans="1:7" x14ac:dyDescent="0.25">
      <c r="A83" s="9"/>
      <c r="B83" s="106">
        <v>45920</v>
      </c>
      <c r="C83" s="26">
        <v>82</v>
      </c>
      <c r="D83" s="9"/>
      <c r="E83" s="9">
        <f t="shared" si="2"/>
        <v>82</v>
      </c>
      <c r="F83" s="136">
        <f t="shared" si="3"/>
        <v>45920</v>
      </c>
      <c r="G83" s="9"/>
    </row>
    <row r="84" spans="1:7" x14ac:dyDescent="0.25">
      <c r="A84" s="9"/>
      <c r="B84" s="106">
        <v>45921</v>
      </c>
      <c r="C84" s="26">
        <v>83</v>
      </c>
      <c r="D84" s="9"/>
      <c r="E84" s="9">
        <f t="shared" si="2"/>
        <v>83</v>
      </c>
      <c r="F84" s="136">
        <f t="shared" si="3"/>
        <v>45921</v>
      </c>
      <c r="G84" s="9"/>
    </row>
    <row r="85" spans="1:7" x14ac:dyDescent="0.25">
      <c r="A85" s="9"/>
      <c r="B85" s="106">
        <v>45922</v>
      </c>
      <c r="C85" s="26">
        <v>84</v>
      </c>
      <c r="D85" s="9"/>
      <c r="E85" s="9">
        <f t="shared" si="2"/>
        <v>84</v>
      </c>
      <c r="F85" s="136">
        <f t="shared" si="3"/>
        <v>45922</v>
      </c>
      <c r="G85" s="9"/>
    </row>
    <row r="86" spans="1:7" x14ac:dyDescent="0.25">
      <c r="A86" s="9"/>
      <c r="B86" s="106">
        <v>45923</v>
      </c>
      <c r="C86" s="26">
        <v>85</v>
      </c>
      <c r="D86" s="9"/>
      <c r="E86" s="9">
        <f t="shared" si="2"/>
        <v>85</v>
      </c>
      <c r="F86" s="136">
        <f t="shared" si="3"/>
        <v>45923</v>
      </c>
      <c r="G86" s="9"/>
    </row>
    <row r="87" spans="1:7" x14ac:dyDescent="0.25">
      <c r="A87" s="9"/>
      <c r="B87" s="106">
        <v>45924</v>
      </c>
      <c r="C87" s="26">
        <v>86</v>
      </c>
      <c r="D87" s="9"/>
      <c r="E87" s="9">
        <f t="shared" si="2"/>
        <v>86</v>
      </c>
      <c r="F87" s="136">
        <f t="shared" si="3"/>
        <v>45924</v>
      </c>
      <c r="G87" s="9"/>
    </row>
    <row r="88" spans="1:7" x14ac:dyDescent="0.25">
      <c r="A88" s="9"/>
      <c r="B88" s="108">
        <v>45925</v>
      </c>
      <c r="C88" s="26">
        <v>87</v>
      </c>
      <c r="D88" s="9"/>
      <c r="E88" s="9">
        <f t="shared" si="2"/>
        <v>87</v>
      </c>
      <c r="F88" s="136">
        <f t="shared" si="3"/>
        <v>45925</v>
      </c>
      <c r="G88" s="9"/>
    </row>
    <row r="89" spans="1:7" x14ac:dyDescent="0.25">
      <c r="A89" s="9"/>
      <c r="B89" s="106">
        <v>45926</v>
      </c>
      <c r="C89" s="26">
        <v>88</v>
      </c>
      <c r="D89" s="9"/>
      <c r="E89" s="9">
        <f t="shared" si="2"/>
        <v>88</v>
      </c>
      <c r="F89" s="136">
        <f t="shared" si="3"/>
        <v>45926</v>
      </c>
      <c r="G89" s="9"/>
    </row>
    <row r="90" spans="1:7" x14ac:dyDescent="0.25">
      <c r="A90" s="9"/>
      <c r="B90" s="106">
        <v>45927</v>
      </c>
      <c r="C90" s="26">
        <v>89</v>
      </c>
      <c r="D90" s="9"/>
      <c r="E90" s="9">
        <f t="shared" si="2"/>
        <v>89</v>
      </c>
      <c r="F90" s="136">
        <f t="shared" si="3"/>
        <v>45927</v>
      </c>
      <c r="G90" s="9"/>
    </row>
    <row r="91" spans="1:7" x14ac:dyDescent="0.25">
      <c r="A91" s="9"/>
      <c r="B91" s="106">
        <v>45928</v>
      </c>
      <c r="C91" s="26">
        <v>90</v>
      </c>
      <c r="D91" s="9"/>
      <c r="E91" s="9">
        <f t="shared" si="2"/>
        <v>90</v>
      </c>
      <c r="F91" s="136">
        <f t="shared" si="3"/>
        <v>45928</v>
      </c>
      <c r="G91" s="9"/>
    </row>
    <row r="92" spans="1:7" x14ac:dyDescent="0.25">
      <c r="A92" s="9"/>
      <c r="B92" s="106">
        <v>45929</v>
      </c>
      <c r="C92" s="26">
        <v>91</v>
      </c>
      <c r="D92" s="9"/>
      <c r="E92" s="9">
        <f t="shared" si="2"/>
        <v>91</v>
      </c>
      <c r="F92" s="136">
        <f t="shared" si="3"/>
        <v>45929</v>
      </c>
      <c r="G92" s="9"/>
    </row>
    <row r="93" spans="1:7" x14ac:dyDescent="0.25">
      <c r="A93" s="9"/>
      <c r="B93" s="106">
        <v>45930</v>
      </c>
      <c r="C93" s="26">
        <v>92</v>
      </c>
      <c r="D93" s="9"/>
      <c r="E93" s="9">
        <f t="shared" si="2"/>
        <v>92</v>
      </c>
      <c r="F93" s="136">
        <f t="shared" si="3"/>
        <v>45930</v>
      </c>
      <c r="G93" s="9"/>
    </row>
    <row r="94" spans="1:7" x14ac:dyDescent="0.25">
      <c r="A94" s="9"/>
      <c r="B94" s="106">
        <v>45931</v>
      </c>
      <c r="C94" s="26">
        <v>93</v>
      </c>
      <c r="D94" s="9"/>
      <c r="E94" s="9">
        <f t="shared" si="2"/>
        <v>93</v>
      </c>
      <c r="F94" s="136">
        <f t="shared" si="3"/>
        <v>45931</v>
      </c>
      <c r="G94" s="9"/>
    </row>
    <row r="95" spans="1:7" x14ac:dyDescent="0.25">
      <c r="A95" s="9"/>
      <c r="B95" s="106">
        <v>45932</v>
      </c>
      <c r="C95" s="26">
        <v>94</v>
      </c>
      <c r="D95" s="9"/>
      <c r="E95" s="9">
        <f t="shared" si="2"/>
        <v>94</v>
      </c>
      <c r="F95" s="136">
        <f t="shared" si="3"/>
        <v>45932</v>
      </c>
      <c r="G95" s="9"/>
    </row>
    <row r="96" spans="1:7" x14ac:dyDescent="0.25">
      <c r="A96" s="9"/>
      <c r="B96" s="106">
        <v>45933</v>
      </c>
      <c r="C96" s="26">
        <v>95</v>
      </c>
      <c r="D96" s="9"/>
      <c r="E96" s="9">
        <f t="shared" si="2"/>
        <v>95</v>
      </c>
      <c r="F96" s="136">
        <f t="shared" si="3"/>
        <v>45933</v>
      </c>
      <c r="G96" s="9"/>
    </row>
    <row r="97" spans="1:7" x14ac:dyDescent="0.25">
      <c r="A97" s="9"/>
      <c r="B97" s="106">
        <v>45934</v>
      </c>
      <c r="C97" s="26">
        <v>96</v>
      </c>
      <c r="D97" s="9"/>
      <c r="E97" s="9">
        <f t="shared" si="2"/>
        <v>96</v>
      </c>
      <c r="F97" s="136">
        <f t="shared" si="3"/>
        <v>45934</v>
      </c>
      <c r="G97" s="9"/>
    </row>
    <row r="98" spans="1:7" x14ac:dyDescent="0.25">
      <c r="A98" s="9"/>
      <c r="B98" s="106">
        <v>45935</v>
      </c>
      <c r="C98" s="26">
        <v>97</v>
      </c>
      <c r="D98" s="9"/>
      <c r="E98" s="9">
        <f t="shared" si="2"/>
        <v>97</v>
      </c>
      <c r="F98" s="136">
        <f t="shared" si="3"/>
        <v>45935</v>
      </c>
      <c r="G98" s="9"/>
    </row>
    <row r="99" spans="1:7" x14ac:dyDescent="0.25">
      <c r="A99" s="9"/>
      <c r="B99" s="106">
        <v>45936</v>
      </c>
      <c r="C99" s="26">
        <v>98</v>
      </c>
      <c r="D99" s="9"/>
      <c r="E99" s="9">
        <f t="shared" si="2"/>
        <v>98</v>
      </c>
      <c r="F99" s="136">
        <f t="shared" si="3"/>
        <v>45936</v>
      </c>
      <c r="G99" s="9"/>
    </row>
    <row r="100" spans="1:7" x14ac:dyDescent="0.25">
      <c r="A100" s="9"/>
      <c r="B100" s="106">
        <v>45937</v>
      </c>
      <c r="C100" s="26">
        <v>99</v>
      </c>
      <c r="D100" s="9"/>
      <c r="E100" s="9">
        <f t="shared" si="2"/>
        <v>99</v>
      </c>
      <c r="F100" s="136">
        <f t="shared" si="3"/>
        <v>45937</v>
      </c>
      <c r="G100" s="9"/>
    </row>
    <row r="101" spans="1:7" x14ac:dyDescent="0.25">
      <c r="A101" s="9"/>
      <c r="B101" s="106">
        <v>45938</v>
      </c>
      <c r="C101" s="26">
        <v>100</v>
      </c>
      <c r="D101" s="9"/>
      <c r="E101" s="9">
        <f t="shared" si="2"/>
        <v>100</v>
      </c>
      <c r="F101" s="136">
        <f t="shared" si="3"/>
        <v>45938</v>
      </c>
      <c r="G101" s="9"/>
    </row>
    <row r="102" spans="1:7" x14ac:dyDescent="0.25">
      <c r="A102" s="9"/>
      <c r="B102" s="106">
        <v>45939</v>
      </c>
      <c r="C102" s="26">
        <v>101</v>
      </c>
      <c r="D102" s="9"/>
      <c r="E102" s="9">
        <f t="shared" si="2"/>
        <v>101</v>
      </c>
      <c r="F102" s="136">
        <f t="shared" si="3"/>
        <v>45939</v>
      </c>
      <c r="G102" s="9"/>
    </row>
    <row r="103" spans="1:7" x14ac:dyDescent="0.25">
      <c r="A103" s="9"/>
      <c r="B103" s="106">
        <v>45940</v>
      </c>
      <c r="C103" s="26">
        <v>102</v>
      </c>
      <c r="D103" s="9"/>
      <c r="E103" s="9">
        <f t="shared" si="2"/>
        <v>102</v>
      </c>
      <c r="F103" s="136">
        <f t="shared" si="3"/>
        <v>45940</v>
      </c>
      <c r="G103" s="9"/>
    </row>
    <row r="104" spans="1:7" x14ac:dyDescent="0.25">
      <c r="A104" s="9"/>
      <c r="B104" s="106">
        <v>45941</v>
      </c>
      <c r="C104" s="26">
        <v>103</v>
      </c>
      <c r="D104" s="9"/>
      <c r="E104" s="9">
        <f t="shared" si="2"/>
        <v>103</v>
      </c>
      <c r="F104" s="136">
        <f t="shared" si="3"/>
        <v>45941</v>
      </c>
      <c r="G104" s="9"/>
    </row>
    <row r="105" spans="1:7" x14ac:dyDescent="0.25">
      <c r="A105" s="9"/>
      <c r="B105" s="106">
        <v>45942</v>
      </c>
      <c r="C105" s="26">
        <v>104</v>
      </c>
      <c r="D105" s="9"/>
      <c r="E105" s="9">
        <f t="shared" si="2"/>
        <v>104</v>
      </c>
      <c r="F105" s="136">
        <f t="shared" si="3"/>
        <v>45942</v>
      </c>
      <c r="G105" s="9"/>
    </row>
    <row r="106" spans="1:7" x14ac:dyDescent="0.25">
      <c r="A106" s="9"/>
      <c r="B106" s="106">
        <v>45943</v>
      </c>
      <c r="C106" s="26">
        <v>105</v>
      </c>
      <c r="D106" s="9"/>
      <c r="E106" s="9">
        <f t="shared" si="2"/>
        <v>105</v>
      </c>
      <c r="F106" s="136">
        <f t="shared" si="3"/>
        <v>45943</v>
      </c>
      <c r="G106" s="9"/>
    </row>
    <row r="107" spans="1:7" x14ac:dyDescent="0.25">
      <c r="A107" s="9"/>
      <c r="B107" s="106">
        <v>45944</v>
      </c>
      <c r="C107" s="26">
        <v>106</v>
      </c>
      <c r="D107" s="9"/>
      <c r="E107" s="9">
        <f t="shared" si="2"/>
        <v>106</v>
      </c>
      <c r="F107" s="136">
        <f t="shared" si="3"/>
        <v>45944</v>
      </c>
      <c r="G107" s="9"/>
    </row>
    <row r="108" spans="1:7" x14ac:dyDescent="0.25">
      <c r="A108" s="9"/>
      <c r="B108" s="106">
        <v>45945</v>
      </c>
      <c r="C108" s="26">
        <v>107</v>
      </c>
      <c r="D108" s="9"/>
      <c r="E108" s="9">
        <f t="shared" si="2"/>
        <v>107</v>
      </c>
      <c r="F108" s="136">
        <f t="shared" si="3"/>
        <v>45945</v>
      </c>
      <c r="G108" s="9"/>
    </row>
    <row r="109" spans="1:7" x14ac:dyDescent="0.25">
      <c r="A109" s="9"/>
      <c r="B109" s="106">
        <v>45946</v>
      </c>
      <c r="C109" s="26">
        <v>108</v>
      </c>
      <c r="D109" s="9"/>
      <c r="E109" s="9">
        <f t="shared" si="2"/>
        <v>108</v>
      </c>
      <c r="F109" s="136">
        <f t="shared" si="3"/>
        <v>45946</v>
      </c>
      <c r="G109" s="9"/>
    </row>
    <row r="110" spans="1:7" x14ac:dyDescent="0.25">
      <c r="A110" s="9"/>
      <c r="B110" s="106">
        <v>45947</v>
      </c>
      <c r="C110" s="26">
        <v>109</v>
      </c>
      <c r="D110" s="9"/>
      <c r="E110" s="9">
        <f t="shared" si="2"/>
        <v>109</v>
      </c>
      <c r="F110" s="136">
        <f t="shared" si="3"/>
        <v>45947</v>
      </c>
      <c r="G110" s="9"/>
    </row>
    <row r="111" spans="1:7" x14ac:dyDescent="0.25">
      <c r="A111" s="9"/>
      <c r="B111" s="106">
        <v>45948</v>
      </c>
      <c r="C111" s="26">
        <v>110</v>
      </c>
      <c r="D111" s="9"/>
      <c r="E111" s="9">
        <f t="shared" si="2"/>
        <v>110</v>
      </c>
      <c r="F111" s="136">
        <f t="shared" si="3"/>
        <v>45948</v>
      </c>
      <c r="G111" s="9"/>
    </row>
    <row r="112" spans="1:7" x14ac:dyDescent="0.25">
      <c r="A112" s="9"/>
      <c r="B112" s="106">
        <v>45949</v>
      </c>
      <c r="C112" s="26">
        <v>111</v>
      </c>
      <c r="D112" s="9"/>
      <c r="E112" s="9">
        <f t="shared" si="2"/>
        <v>111</v>
      </c>
      <c r="F112" s="136">
        <f t="shared" si="3"/>
        <v>45949</v>
      </c>
      <c r="G112" s="9"/>
    </row>
    <row r="113" spans="1:7" x14ac:dyDescent="0.25">
      <c r="A113" s="9"/>
      <c r="B113" s="106">
        <v>45950</v>
      </c>
      <c r="C113" s="26">
        <v>112</v>
      </c>
      <c r="D113" s="9"/>
      <c r="E113" s="9">
        <f t="shared" si="2"/>
        <v>112</v>
      </c>
      <c r="F113" s="136">
        <f t="shared" si="3"/>
        <v>45950</v>
      </c>
      <c r="G113" s="9"/>
    </row>
    <row r="114" spans="1:7" x14ac:dyDescent="0.25">
      <c r="A114" s="9"/>
      <c r="B114" s="106">
        <v>45951</v>
      </c>
      <c r="C114" s="26">
        <v>113</v>
      </c>
      <c r="D114" s="9"/>
      <c r="E114" s="9">
        <f t="shared" si="2"/>
        <v>113</v>
      </c>
      <c r="F114" s="136">
        <f t="shared" si="3"/>
        <v>45951</v>
      </c>
      <c r="G114" s="9"/>
    </row>
    <row r="115" spans="1:7" x14ac:dyDescent="0.25">
      <c r="A115" s="9"/>
      <c r="B115" s="106">
        <v>45952</v>
      </c>
      <c r="C115" s="26">
        <v>114</v>
      </c>
      <c r="D115" s="9"/>
      <c r="E115" s="9">
        <f t="shared" si="2"/>
        <v>114</v>
      </c>
      <c r="F115" s="136">
        <f t="shared" si="3"/>
        <v>45952</v>
      </c>
      <c r="G115" s="9"/>
    </row>
    <row r="116" spans="1:7" x14ac:dyDescent="0.25">
      <c r="A116" s="9"/>
      <c r="B116" s="106">
        <v>45953</v>
      </c>
      <c r="C116" s="26">
        <v>115</v>
      </c>
      <c r="D116" s="9"/>
      <c r="E116" s="9">
        <f t="shared" si="2"/>
        <v>115</v>
      </c>
      <c r="F116" s="136">
        <f t="shared" si="3"/>
        <v>45953</v>
      </c>
      <c r="G116" s="9"/>
    </row>
    <row r="117" spans="1:7" x14ac:dyDescent="0.25">
      <c r="A117" s="9"/>
      <c r="B117" s="106">
        <v>45954</v>
      </c>
      <c r="C117" s="26">
        <v>116</v>
      </c>
      <c r="D117" s="9"/>
      <c r="E117" s="9">
        <f t="shared" si="2"/>
        <v>116</v>
      </c>
      <c r="F117" s="136">
        <f t="shared" si="3"/>
        <v>45954</v>
      </c>
      <c r="G117" s="9"/>
    </row>
    <row r="118" spans="1:7" x14ac:dyDescent="0.25">
      <c r="A118" s="9"/>
      <c r="B118" s="106">
        <v>45955</v>
      </c>
      <c r="C118" s="26">
        <v>117</v>
      </c>
      <c r="D118" s="9"/>
      <c r="E118" s="9">
        <f t="shared" si="2"/>
        <v>117</v>
      </c>
      <c r="F118" s="136">
        <f t="shared" si="3"/>
        <v>45955</v>
      </c>
      <c r="G118" s="9"/>
    </row>
    <row r="119" spans="1:7" x14ac:dyDescent="0.25">
      <c r="A119" s="9"/>
      <c r="B119" s="106">
        <v>45956</v>
      </c>
      <c r="C119" s="26">
        <v>118</v>
      </c>
      <c r="D119" s="9"/>
      <c r="E119" s="9">
        <f t="shared" si="2"/>
        <v>118</v>
      </c>
      <c r="F119" s="136">
        <f t="shared" si="3"/>
        <v>45956</v>
      </c>
      <c r="G119" s="9"/>
    </row>
    <row r="120" spans="1:7" x14ac:dyDescent="0.25">
      <c r="A120" s="9"/>
      <c r="B120" s="106">
        <v>45957</v>
      </c>
      <c r="C120" s="26">
        <v>119</v>
      </c>
      <c r="D120" s="9"/>
      <c r="E120" s="9">
        <f t="shared" si="2"/>
        <v>119</v>
      </c>
      <c r="F120" s="136">
        <f t="shared" si="3"/>
        <v>45957</v>
      </c>
      <c r="G120" s="9"/>
    </row>
    <row r="121" spans="1:7" x14ac:dyDescent="0.25">
      <c r="A121" s="9"/>
      <c r="B121" s="106">
        <v>45958</v>
      </c>
      <c r="C121" s="26">
        <v>120</v>
      </c>
      <c r="D121" s="9"/>
      <c r="E121" s="9">
        <f t="shared" si="2"/>
        <v>120</v>
      </c>
      <c r="F121" s="136">
        <f t="shared" si="3"/>
        <v>45958</v>
      </c>
      <c r="G121" s="9"/>
    </row>
    <row r="122" spans="1:7" x14ac:dyDescent="0.25">
      <c r="A122" s="9"/>
      <c r="B122" s="106">
        <v>45959</v>
      </c>
      <c r="C122" s="26">
        <v>121</v>
      </c>
      <c r="D122" s="9"/>
      <c r="E122" s="9">
        <f t="shared" si="2"/>
        <v>121</v>
      </c>
      <c r="F122" s="136">
        <f t="shared" si="3"/>
        <v>45959</v>
      </c>
      <c r="G122" s="9"/>
    </row>
    <row r="123" spans="1:7" x14ac:dyDescent="0.25">
      <c r="A123" s="9"/>
      <c r="B123" s="108">
        <v>45960</v>
      </c>
      <c r="C123" s="26">
        <v>122</v>
      </c>
      <c r="D123" s="9"/>
      <c r="E123" s="9">
        <f t="shared" si="2"/>
        <v>122</v>
      </c>
      <c r="F123" s="136">
        <f t="shared" si="3"/>
        <v>45960</v>
      </c>
      <c r="G123" s="9"/>
    </row>
    <row r="124" spans="1:7" x14ac:dyDescent="0.25">
      <c r="A124" s="9"/>
      <c r="B124" s="106">
        <v>45961</v>
      </c>
      <c r="C124" s="26">
        <v>123</v>
      </c>
      <c r="D124" s="9"/>
      <c r="E124" s="9">
        <f t="shared" si="2"/>
        <v>123</v>
      </c>
      <c r="F124" s="136">
        <f t="shared" si="3"/>
        <v>45961</v>
      </c>
      <c r="G124" s="9"/>
    </row>
    <row r="125" spans="1:7" x14ac:dyDescent="0.25">
      <c r="A125" s="9"/>
      <c r="B125" s="106">
        <v>45962</v>
      </c>
      <c r="C125" s="26">
        <v>124</v>
      </c>
      <c r="D125" s="9"/>
      <c r="E125" s="9">
        <f t="shared" si="2"/>
        <v>124</v>
      </c>
      <c r="F125" s="136">
        <f t="shared" si="3"/>
        <v>45962</v>
      </c>
      <c r="G125" s="9"/>
    </row>
    <row r="126" spans="1:7" x14ac:dyDescent="0.25">
      <c r="A126" s="9"/>
      <c r="B126" s="106">
        <v>45963</v>
      </c>
      <c r="C126" s="26">
        <v>125</v>
      </c>
      <c r="D126" s="9"/>
      <c r="E126" s="9">
        <f t="shared" si="2"/>
        <v>125</v>
      </c>
      <c r="F126" s="136">
        <f t="shared" si="3"/>
        <v>45963</v>
      </c>
      <c r="G126" s="9"/>
    </row>
    <row r="127" spans="1:7" x14ac:dyDescent="0.25">
      <c r="A127" s="9"/>
      <c r="B127" s="106">
        <v>45964</v>
      </c>
      <c r="C127" s="26">
        <v>126</v>
      </c>
      <c r="D127" s="9"/>
      <c r="E127" s="9">
        <f t="shared" si="2"/>
        <v>126</v>
      </c>
      <c r="F127" s="136">
        <f t="shared" si="3"/>
        <v>45964</v>
      </c>
      <c r="G127" s="9"/>
    </row>
    <row r="128" spans="1:7" x14ac:dyDescent="0.25">
      <c r="A128" s="9"/>
      <c r="B128" s="106">
        <v>45965</v>
      </c>
      <c r="C128" s="26">
        <v>127</v>
      </c>
      <c r="D128" s="9"/>
      <c r="E128" s="9">
        <f t="shared" si="2"/>
        <v>127</v>
      </c>
      <c r="F128" s="136">
        <f t="shared" si="3"/>
        <v>45965</v>
      </c>
      <c r="G128" s="9"/>
    </row>
    <row r="129" spans="1:7" x14ac:dyDescent="0.25">
      <c r="A129" s="9"/>
      <c r="B129" s="106">
        <v>45966</v>
      </c>
      <c r="C129" s="26">
        <v>128</v>
      </c>
      <c r="D129" s="9"/>
      <c r="E129" s="9">
        <f t="shared" si="2"/>
        <v>128</v>
      </c>
      <c r="F129" s="136">
        <f t="shared" si="3"/>
        <v>45966</v>
      </c>
      <c r="G129" s="9"/>
    </row>
    <row r="130" spans="1:7" x14ac:dyDescent="0.25">
      <c r="A130" s="9"/>
      <c r="B130" s="106">
        <v>45967</v>
      </c>
      <c r="C130" s="26">
        <v>129</v>
      </c>
      <c r="D130" s="9"/>
      <c r="E130" s="9">
        <f t="shared" si="2"/>
        <v>129</v>
      </c>
      <c r="F130" s="136">
        <f t="shared" si="3"/>
        <v>45967</v>
      </c>
      <c r="G130" s="9"/>
    </row>
    <row r="131" spans="1:7" x14ac:dyDescent="0.25">
      <c r="A131" s="9"/>
      <c r="B131" s="106">
        <v>45968</v>
      </c>
      <c r="C131" s="26">
        <v>130</v>
      </c>
      <c r="D131" s="9"/>
      <c r="E131" s="9">
        <f t="shared" ref="E131:E194" si="4">C131</f>
        <v>130</v>
      </c>
      <c r="F131" s="136">
        <f t="shared" ref="F131:F194" si="5">B131</f>
        <v>45968</v>
      </c>
      <c r="G131" s="9"/>
    </row>
    <row r="132" spans="1:7" x14ac:dyDescent="0.25">
      <c r="A132" s="9"/>
      <c r="B132" s="106">
        <v>45969</v>
      </c>
      <c r="C132" s="26">
        <v>131</v>
      </c>
      <c r="D132" s="9"/>
      <c r="E132" s="9">
        <f t="shared" si="4"/>
        <v>131</v>
      </c>
      <c r="F132" s="136">
        <f t="shared" si="5"/>
        <v>45969</v>
      </c>
      <c r="G132" s="9"/>
    </row>
    <row r="133" spans="1:7" x14ac:dyDescent="0.25">
      <c r="A133" s="9"/>
      <c r="B133" s="106">
        <v>45970</v>
      </c>
      <c r="C133" s="26">
        <v>132</v>
      </c>
      <c r="D133" s="9"/>
      <c r="E133" s="9">
        <f t="shared" si="4"/>
        <v>132</v>
      </c>
      <c r="F133" s="136">
        <f t="shared" si="5"/>
        <v>45970</v>
      </c>
      <c r="G133" s="9"/>
    </row>
    <row r="134" spans="1:7" x14ac:dyDescent="0.25">
      <c r="A134" s="9"/>
      <c r="B134" s="106">
        <v>45971</v>
      </c>
      <c r="C134" s="26">
        <v>133</v>
      </c>
      <c r="D134" s="9"/>
      <c r="E134" s="9">
        <f t="shared" si="4"/>
        <v>133</v>
      </c>
      <c r="F134" s="136">
        <f t="shared" si="5"/>
        <v>45971</v>
      </c>
      <c r="G134" s="9"/>
    </row>
    <row r="135" spans="1:7" x14ac:dyDescent="0.25">
      <c r="A135" s="9"/>
      <c r="B135" s="106">
        <v>45972</v>
      </c>
      <c r="C135" s="26">
        <v>134</v>
      </c>
      <c r="D135" s="9"/>
      <c r="E135" s="9">
        <f t="shared" si="4"/>
        <v>134</v>
      </c>
      <c r="F135" s="136">
        <f t="shared" si="5"/>
        <v>45972</v>
      </c>
      <c r="G135" s="9"/>
    </row>
    <row r="136" spans="1:7" x14ac:dyDescent="0.25">
      <c r="A136" s="9"/>
      <c r="B136" s="106">
        <v>45973</v>
      </c>
      <c r="C136" s="26">
        <v>135</v>
      </c>
      <c r="D136" s="9"/>
      <c r="E136" s="9">
        <f t="shared" si="4"/>
        <v>135</v>
      </c>
      <c r="F136" s="136">
        <f t="shared" si="5"/>
        <v>45973</v>
      </c>
      <c r="G136" s="9"/>
    </row>
    <row r="137" spans="1:7" x14ac:dyDescent="0.25">
      <c r="A137" s="9"/>
      <c r="B137" s="106">
        <v>45974</v>
      </c>
      <c r="C137" s="26">
        <v>136</v>
      </c>
      <c r="D137" s="9"/>
      <c r="E137" s="9">
        <f t="shared" si="4"/>
        <v>136</v>
      </c>
      <c r="F137" s="136">
        <f t="shared" si="5"/>
        <v>45974</v>
      </c>
      <c r="G137" s="9"/>
    </row>
    <row r="138" spans="1:7" x14ac:dyDescent="0.25">
      <c r="A138" s="9"/>
      <c r="B138" s="106">
        <v>45975</v>
      </c>
      <c r="C138" s="26">
        <v>137</v>
      </c>
      <c r="D138" s="9"/>
      <c r="E138" s="9">
        <f t="shared" si="4"/>
        <v>137</v>
      </c>
      <c r="F138" s="136">
        <f t="shared" si="5"/>
        <v>45975</v>
      </c>
      <c r="G138" s="9"/>
    </row>
    <row r="139" spans="1:7" x14ac:dyDescent="0.25">
      <c r="A139" s="9"/>
      <c r="B139" s="106">
        <v>45976</v>
      </c>
      <c r="C139" s="26">
        <v>138</v>
      </c>
      <c r="D139" s="9"/>
      <c r="E139" s="9">
        <f t="shared" si="4"/>
        <v>138</v>
      </c>
      <c r="F139" s="136">
        <f t="shared" si="5"/>
        <v>45976</v>
      </c>
      <c r="G139" s="9"/>
    </row>
    <row r="140" spans="1:7" x14ac:dyDescent="0.25">
      <c r="A140" s="9"/>
      <c r="B140" s="106">
        <v>45977</v>
      </c>
      <c r="C140" s="26">
        <v>139</v>
      </c>
      <c r="D140" s="9"/>
      <c r="E140" s="9">
        <f t="shared" si="4"/>
        <v>139</v>
      </c>
      <c r="F140" s="136">
        <f t="shared" si="5"/>
        <v>45977</v>
      </c>
      <c r="G140" s="9"/>
    </row>
    <row r="141" spans="1:7" x14ac:dyDescent="0.25">
      <c r="A141" s="9"/>
      <c r="B141" s="106">
        <v>45978</v>
      </c>
      <c r="C141" s="26">
        <v>140</v>
      </c>
      <c r="D141" s="9"/>
      <c r="E141" s="9">
        <f t="shared" si="4"/>
        <v>140</v>
      </c>
      <c r="F141" s="136">
        <f t="shared" si="5"/>
        <v>45978</v>
      </c>
      <c r="G141" s="9"/>
    </row>
    <row r="142" spans="1:7" x14ac:dyDescent="0.25">
      <c r="A142" s="9"/>
      <c r="B142" s="106">
        <v>45979</v>
      </c>
      <c r="C142" s="26">
        <v>141</v>
      </c>
      <c r="D142" s="9"/>
      <c r="E142" s="9">
        <f t="shared" si="4"/>
        <v>141</v>
      </c>
      <c r="F142" s="136">
        <f t="shared" si="5"/>
        <v>45979</v>
      </c>
      <c r="G142" s="9"/>
    </row>
    <row r="143" spans="1:7" x14ac:dyDescent="0.25">
      <c r="A143" s="9"/>
      <c r="B143" s="106">
        <v>45980</v>
      </c>
      <c r="C143" s="26">
        <v>142</v>
      </c>
      <c r="D143" s="9"/>
      <c r="E143" s="9">
        <f t="shared" si="4"/>
        <v>142</v>
      </c>
      <c r="F143" s="136">
        <f t="shared" si="5"/>
        <v>45980</v>
      </c>
      <c r="G143" s="9"/>
    </row>
    <row r="144" spans="1:7" x14ac:dyDescent="0.25">
      <c r="A144" s="9"/>
      <c r="B144" s="106">
        <v>45981</v>
      </c>
      <c r="C144" s="26">
        <v>143</v>
      </c>
      <c r="D144" s="9"/>
      <c r="E144" s="9">
        <f t="shared" si="4"/>
        <v>143</v>
      </c>
      <c r="F144" s="136">
        <f t="shared" si="5"/>
        <v>45981</v>
      </c>
      <c r="G144" s="9"/>
    </row>
    <row r="145" spans="1:7" x14ac:dyDescent="0.25">
      <c r="A145" s="9"/>
      <c r="B145" s="106">
        <v>45982</v>
      </c>
      <c r="C145" s="26">
        <v>144</v>
      </c>
      <c r="D145" s="9"/>
      <c r="E145" s="9">
        <f t="shared" si="4"/>
        <v>144</v>
      </c>
      <c r="F145" s="136">
        <f t="shared" si="5"/>
        <v>45982</v>
      </c>
      <c r="G145" s="9"/>
    </row>
    <row r="146" spans="1:7" x14ac:dyDescent="0.25">
      <c r="A146" s="9"/>
      <c r="B146" s="106">
        <v>45983</v>
      </c>
      <c r="C146" s="26">
        <v>145</v>
      </c>
      <c r="D146" s="9"/>
      <c r="E146" s="9">
        <f t="shared" si="4"/>
        <v>145</v>
      </c>
      <c r="F146" s="136">
        <f t="shared" si="5"/>
        <v>45983</v>
      </c>
      <c r="G146" s="9"/>
    </row>
    <row r="147" spans="1:7" x14ac:dyDescent="0.25">
      <c r="A147" s="9"/>
      <c r="B147" s="106">
        <v>45984</v>
      </c>
      <c r="C147" s="26">
        <v>146</v>
      </c>
      <c r="D147" s="9"/>
      <c r="E147" s="9">
        <f t="shared" si="4"/>
        <v>146</v>
      </c>
      <c r="F147" s="136">
        <f t="shared" si="5"/>
        <v>45984</v>
      </c>
      <c r="G147" s="9"/>
    </row>
    <row r="148" spans="1:7" x14ac:dyDescent="0.25">
      <c r="A148" s="9"/>
      <c r="B148" s="106">
        <v>45985</v>
      </c>
      <c r="C148" s="26">
        <v>147</v>
      </c>
      <c r="D148" s="9"/>
      <c r="E148" s="9">
        <f t="shared" si="4"/>
        <v>147</v>
      </c>
      <c r="F148" s="136">
        <f t="shared" si="5"/>
        <v>45985</v>
      </c>
      <c r="G148" s="9"/>
    </row>
    <row r="149" spans="1:7" x14ac:dyDescent="0.25">
      <c r="A149" s="9"/>
      <c r="B149" s="106">
        <v>45986</v>
      </c>
      <c r="C149" s="26">
        <v>148</v>
      </c>
      <c r="D149" s="9"/>
      <c r="E149" s="9">
        <f t="shared" si="4"/>
        <v>148</v>
      </c>
      <c r="F149" s="136">
        <f t="shared" si="5"/>
        <v>45986</v>
      </c>
      <c r="G149" s="9"/>
    </row>
    <row r="150" spans="1:7" x14ac:dyDescent="0.25">
      <c r="A150" s="9"/>
      <c r="B150" s="106">
        <v>45987</v>
      </c>
      <c r="C150" s="26">
        <v>149</v>
      </c>
      <c r="D150" s="9"/>
      <c r="E150" s="9">
        <f t="shared" si="4"/>
        <v>149</v>
      </c>
      <c r="F150" s="136">
        <f t="shared" si="5"/>
        <v>45987</v>
      </c>
      <c r="G150" s="9"/>
    </row>
    <row r="151" spans="1:7" x14ac:dyDescent="0.25">
      <c r="A151" s="9"/>
      <c r="B151" s="106">
        <v>45988</v>
      </c>
      <c r="C151" s="26">
        <v>150</v>
      </c>
      <c r="D151" s="9"/>
      <c r="E151" s="9">
        <f t="shared" si="4"/>
        <v>150</v>
      </c>
      <c r="F151" s="136">
        <f t="shared" si="5"/>
        <v>45988</v>
      </c>
      <c r="G151" s="9"/>
    </row>
    <row r="152" spans="1:7" x14ac:dyDescent="0.25">
      <c r="A152" s="9"/>
      <c r="B152" s="106">
        <v>45989</v>
      </c>
      <c r="C152" s="26">
        <v>151</v>
      </c>
      <c r="D152" s="9"/>
      <c r="E152" s="9">
        <f t="shared" si="4"/>
        <v>151</v>
      </c>
      <c r="F152" s="136">
        <f t="shared" si="5"/>
        <v>45989</v>
      </c>
      <c r="G152" s="9"/>
    </row>
    <row r="153" spans="1:7" x14ac:dyDescent="0.25">
      <c r="A153" s="9"/>
      <c r="B153" s="106">
        <v>45990</v>
      </c>
      <c r="C153" s="26">
        <v>152</v>
      </c>
      <c r="D153" s="9"/>
      <c r="E153" s="9">
        <f t="shared" si="4"/>
        <v>152</v>
      </c>
      <c r="F153" s="136">
        <f t="shared" si="5"/>
        <v>45990</v>
      </c>
      <c r="G153" s="9"/>
    </row>
    <row r="154" spans="1:7" x14ac:dyDescent="0.25">
      <c r="A154" s="9"/>
      <c r="B154" s="106">
        <v>45991</v>
      </c>
      <c r="C154" s="26">
        <v>153</v>
      </c>
      <c r="D154" s="9"/>
      <c r="E154" s="9">
        <f t="shared" si="4"/>
        <v>153</v>
      </c>
      <c r="F154" s="136">
        <f t="shared" si="5"/>
        <v>45991</v>
      </c>
      <c r="G154" s="9"/>
    </row>
    <row r="155" spans="1:7" x14ac:dyDescent="0.25">
      <c r="A155" s="9"/>
      <c r="B155" s="106">
        <v>45992</v>
      </c>
      <c r="C155" s="26">
        <v>154</v>
      </c>
      <c r="D155" s="9"/>
      <c r="E155" s="9">
        <f t="shared" si="4"/>
        <v>154</v>
      </c>
      <c r="F155" s="136">
        <f t="shared" si="5"/>
        <v>45992</v>
      </c>
      <c r="G155" s="9"/>
    </row>
    <row r="156" spans="1:7" x14ac:dyDescent="0.25">
      <c r="A156" s="9"/>
      <c r="B156" s="106">
        <v>45993</v>
      </c>
      <c r="C156" s="26">
        <v>155</v>
      </c>
      <c r="D156" s="9"/>
      <c r="E156" s="9">
        <f t="shared" si="4"/>
        <v>155</v>
      </c>
      <c r="F156" s="136">
        <f t="shared" si="5"/>
        <v>45993</v>
      </c>
      <c r="G156" s="9"/>
    </row>
    <row r="157" spans="1:7" x14ac:dyDescent="0.25">
      <c r="A157" s="9"/>
      <c r="B157" s="106">
        <v>45994</v>
      </c>
      <c r="C157" s="26">
        <v>156</v>
      </c>
      <c r="D157" s="9"/>
      <c r="E157" s="9">
        <f t="shared" si="4"/>
        <v>156</v>
      </c>
      <c r="F157" s="136">
        <f t="shared" si="5"/>
        <v>45994</v>
      </c>
      <c r="G157" s="9"/>
    </row>
    <row r="158" spans="1:7" x14ac:dyDescent="0.25">
      <c r="A158" s="9"/>
      <c r="B158" s="106">
        <v>45995</v>
      </c>
      <c r="C158" s="26">
        <v>157</v>
      </c>
      <c r="D158" s="9"/>
      <c r="E158" s="9">
        <f t="shared" si="4"/>
        <v>157</v>
      </c>
      <c r="F158" s="136">
        <f t="shared" si="5"/>
        <v>45995</v>
      </c>
      <c r="G158" s="9"/>
    </row>
    <row r="159" spans="1:7" x14ac:dyDescent="0.25">
      <c r="A159" s="9"/>
      <c r="B159" s="106">
        <v>45996</v>
      </c>
      <c r="C159" s="26">
        <v>158</v>
      </c>
      <c r="D159" s="9"/>
      <c r="E159" s="9">
        <f t="shared" si="4"/>
        <v>158</v>
      </c>
      <c r="F159" s="136">
        <f t="shared" si="5"/>
        <v>45996</v>
      </c>
      <c r="G159" s="9"/>
    </row>
    <row r="160" spans="1:7" x14ac:dyDescent="0.25">
      <c r="A160" s="9"/>
      <c r="B160" s="106">
        <v>45997</v>
      </c>
      <c r="C160" s="26">
        <v>159</v>
      </c>
      <c r="D160" s="9"/>
      <c r="E160" s="9">
        <f t="shared" si="4"/>
        <v>159</v>
      </c>
      <c r="F160" s="136">
        <f t="shared" si="5"/>
        <v>45997</v>
      </c>
      <c r="G160" s="9"/>
    </row>
    <row r="161" spans="1:7" x14ac:dyDescent="0.25">
      <c r="A161" s="9"/>
      <c r="B161" s="106">
        <v>45998</v>
      </c>
      <c r="C161" s="26">
        <v>160</v>
      </c>
      <c r="D161" s="9"/>
      <c r="E161" s="9">
        <f t="shared" si="4"/>
        <v>160</v>
      </c>
      <c r="F161" s="136">
        <f t="shared" si="5"/>
        <v>45998</v>
      </c>
      <c r="G161" s="9"/>
    </row>
    <row r="162" spans="1:7" x14ac:dyDescent="0.25">
      <c r="A162" s="9"/>
      <c r="B162" s="106">
        <v>45999</v>
      </c>
      <c r="C162" s="26">
        <v>161</v>
      </c>
      <c r="D162" s="9"/>
      <c r="E162" s="9">
        <f t="shared" si="4"/>
        <v>161</v>
      </c>
      <c r="F162" s="136">
        <f t="shared" si="5"/>
        <v>45999</v>
      </c>
      <c r="G162" s="9"/>
    </row>
    <row r="163" spans="1:7" x14ac:dyDescent="0.25">
      <c r="A163" s="9"/>
      <c r="B163" s="106">
        <v>46000</v>
      </c>
      <c r="C163" s="26">
        <v>162</v>
      </c>
      <c r="D163" s="9"/>
      <c r="E163" s="9">
        <f t="shared" si="4"/>
        <v>162</v>
      </c>
      <c r="F163" s="136">
        <f t="shared" si="5"/>
        <v>46000</v>
      </c>
      <c r="G163" s="9"/>
    </row>
    <row r="164" spans="1:7" x14ac:dyDescent="0.25">
      <c r="A164" s="9"/>
      <c r="B164" s="106">
        <v>46001</v>
      </c>
      <c r="C164" s="26">
        <v>163</v>
      </c>
      <c r="D164" s="9"/>
      <c r="E164" s="9">
        <f t="shared" si="4"/>
        <v>163</v>
      </c>
      <c r="F164" s="136">
        <f t="shared" si="5"/>
        <v>46001</v>
      </c>
      <c r="G164" s="9"/>
    </row>
    <row r="165" spans="1:7" x14ac:dyDescent="0.25">
      <c r="A165" s="9"/>
      <c r="B165" s="106">
        <v>46002</v>
      </c>
      <c r="C165" s="26">
        <v>164</v>
      </c>
      <c r="D165" s="9"/>
      <c r="E165" s="9">
        <f t="shared" si="4"/>
        <v>164</v>
      </c>
      <c r="F165" s="136">
        <f t="shared" si="5"/>
        <v>46002</v>
      </c>
      <c r="G165" s="9"/>
    </row>
    <row r="166" spans="1:7" x14ac:dyDescent="0.25">
      <c r="A166" s="9"/>
      <c r="B166" s="106">
        <v>46003</v>
      </c>
      <c r="C166" s="26">
        <v>165</v>
      </c>
      <c r="D166" s="9"/>
      <c r="E166" s="9">
        <f t="shared" si="4"/>
        <v>165</v>
      </c>
      <c r="F166" s="136">
        <f t="shared" si="5"/>
        <v>46003</v>
      </c>
      <c r="G166" s="9"/>
    </row>
    <row r="167" spans="1:7" x14ac:dyDescent="0.25">
      <c r="A167" s="9"/>
      <c r="B167" s="106">
        <v>46004</v>
      </c>
      <c r="C167" s="26">
        <v>166</v>
      </c>
      <c r="D167" s="9"/>
      <c r="E167" s="9">
        <f t="shared" si="4"/>
        <v>166</v>
      </c>
      <c r="F167" s="136">
        <f t="shared" si="5"/>
        <v>46004</v>
      </c>
      <c r="G167" s="9"/>
    </row>
    <row r="168" spans="1:7" x14ac:dyDescent="0.25">
      <c r="A168" s="9"/>
      <c r="B168" s="106">
        <v>46005</v>
      </c>
      <c r="C168" s="26">
        <v>167</v>
      </c>
      <c r="D168" s="9"/>
      <c r="E168" s="9">
        <f t="shared" si="4"/>
        <v>167</v>
      </c>
      <c r="F168" s="136">
        <f t="shared" si="5"/>
        <v>46005</v>
      </c>
      <c r="G168" s="9"/>
    </row>
    <row r="169" spans="1:7" x14ac:dyDescent="0.25">
      <c r="A169" s="9"/>
      <c r="B169" s="106">
        <v>46006</v>
      </c>
      <c r="C169" s="26">
        <v>168</v>
      </c>
      <c r="D169" s="9"/>
      <c r="E169" s="9">
        <f t="shared" si="4"/>
        <v>168</v>
      </c>
      <c r="F169" s="136">
        <f t="shared" si="5"/>
        <v>46006</v>
      </c>
      <c r="G169" s="9"/>
    </row>
    <row r="170" spans="1:7" x14ac:dyDescent="0.25">
      <c r="A170" s="9"/>
      <c r="B170" s="106">
        <v>46007</v>
      </c>
      <c r="C170" s="26">
        <v>169</v>
      </c>
      <c r="D170" s="9"/>
      <c r="E170" s="9">
        <f t="shared" si="4"/>
        <v>169</v>
      </c>
      <c r="F170" s="136">
        <f t="shared" si="5"/>
        <v>46007</v>
      </c>
      <c r="G170" s="9"/>
    </row>
    <row r="171" spans="1:7" x14ac:dyDescent="0.25">
      <c r="A171" s="9"/>
      <c r="B171" s="106">
        <v>46008</v>
      </c>
      <c r="C171" s="26">
        <v>170</v>
      </c>
      <c r="D171" s="9"/>
      <c r="E171" s="9">
        <f t="shared" si="4"/>
        <v>170</v>
      </c>
      <c r="F171" s="136">
        <f t="shared" si="5"/>
        <v>46008</v>
      </c>
      <c r="G171" s="9"/>
    </row>
    <row r="172" spans="1:7" x14ac:dyDescent="0.25">
      <c r="A172" s="9"/>
      <c r="B172" s="106">
        <v>46009</v>
      </c>
      <c r="C172" s="26">
        <v>171</v>
      </c>
      <c r="D172" s="9"/>
      <c r="E172" s="9">
        <f t="shared" si="4"/>
        <v>171</v>
      </c>
      <c r="F172" s="136">
        <f t="shared" si="5"/>
        <v>46009</v>
      </c>
      <c r="G172" s="9"/>
    </row>
    <row r="173" spans="1:7" x14ac:dyDescent="0.25">
      <c r="A173" s="9"/>
      <c r="B173" s="106">
        <v>46010</v>
      </c>
      <c r="C173" s="26">
        <v>172</v>
      </c>
      <c r="D173" s="9"/>
      <c r="E173" s="9">
        <f t="shared" si="4"/>
        <v>172</v>
      </c>
      <c r="F173" s="136">
        <f t="shared" si="5"/>
        <v>46010</v>
      </c>
      <c r="G173" s="9"/>
    </row>
    <row r="174" spans="1:7" x14ac:dyDescent="0.25">
      <c r="A174" s="9"/>
      <c r="B174" s="106">
        <v>46011</v>
      </c>
      <c r="C174" s="26">
        <v>173</v>
      </c>
      <c r="D174" s="9"/>
      <c r="E174" s="9">
        <f t="shared" si="4"/>
        <v>173</v>
      </c>
      <c r="F174" s="136">
        <f t="shared" si="5"/>
        <v>46011</v>
      </c>
      <c r="G174" s="9"/>
    </row>
    <row r="175" spans="1:7" x14ac:dyDescent="0.25">
      <c r="A175" s="9"/>
      <c r="B175" s="106">
        <v>46012</v>
      </c>
      <c r="C175" s="26">
        <v>174</v>
      </c>
      <c r="D175" s="9"/>
      <c r="E175" s="9">
        <f t="shared" si="4"/>
        <v>174</v>
      </c>
      <c r="F175" s="136">
        <f t="shared" si="5"/>
        <v>46012</v>
      </c>
      <c r="G175" s="9"/>
    </row>
    <row r="176" spans="1:7" x14ac:dyDescent="0.25">
      <c r="A176" s="9"/>
      <c r="B176" s="106">
        <v>46013</v>
      </c>
      <c r="C176" s="26">
        <v>175</v>
      </c>
      <c r="D176" s="9"/>
      <c r="E176" s="9">
        <f t="shared" si="4"/>
        <v>175</v>
      </c>
      <c r="F176" s="136">
        <f t="shared" si="5"/>
        <v>46013</v>
      </c>
      <c r="G176" s="9"/>
    </row>
    <row r="177" spans="1:7" x14ac:dyDescent="0.25">
      <c r="A177" s="9"/>
      <c r="B177" s="106">
        <v>46014</v>
      </c>
      <c r="C177" s="26">
        <v>176</v>
      </c>
      <c r="D177" s="9"/>
      <c r="E177" s="9">
        <f t="shared" si="4"/>
        <v>176</v>
      </c>
      <c r="F177" s="136">
        <f t="shared" si="5"/>
        <v>46014</v>
      </c>
      <c r="G177" s="9"/>
    </row>
    <row r="178" spans="1:7" x14ac:dyDescent="0.25">
      <c r="A178" s="9"/>
      <c r="B178" s="106">
        <v>46015</v>
      </c>
      <c r="C178" s="26">
        <v>177</v>
      </c>
      <c r="D178" s="9"/>
      <c r="E178" s="9">
        <f t="shared" si="4"/>
        <v>177</v>
      </c>
      <c r="F178" s="136">
        <f t="shared" si="5"/>
        <v>46015</v>
      </c>
      <c r="G178" s="9"/>
    </row>
    <row r="179" spans="1:7" x14ac:dyDescent="0.25">
      <c r="A179" s="9"/>
      <c r="B179" s="106">
        <v>46016</v>
      </c>
      <c r="C179" s="26">
        <v>178</v>
      </c>
      <c r="D179" s="9"/>
      <c r="E179" s="9">
        <f t="shared" si="4"/>
        <v>178</v>
      </c>
      <c r="F179" s="136">
        <f t="shared" si="5"/>
        <v>46016</v>
      </c>
      <c r="G179" s="9"/>
    </row>
    <row r="180" spans="1:7" x14ac:dyDescent="0.25">
      <c r="A180" s="9"/>
      <c r="B180" s="106">
        <v>46017</v>
      </c>
      <c r="C180" s="26">
        <v>179</v>
      </c>
      <c r="D180" s="9"/>
      <c r="E180" s="9">
        <f t="shared" si="4"/>
        <v>179</v>
      </c>
      <c r="F180" s="136">
        <f t="shared" si="5"/>
        <v>46017</v>
      </c>
      <c r="G180" s="9"/>
    </row>
    <row r="181" spans="1:7" x14ac:dyDescent="0.25">
      <c r="A181" s="9"/>
      <c r="B181" s="106">
        <v>46018</v>
      </c>
      <c r="C181" s="26">
        <v>180</v>
      </c>
      <c r="D181" s="9"/>
      <c r="E181" s="9">
        <f t="shared" si="4"/>
        <v>180</v>
      </c>
      <c r="F181" s="136">
        <f t="shared" si="5"/>
        <v>46018</v>
      </c>
      <c r="G181" s="9"/>
    </row>
    <row r="182" spans="1:7" x14ac:dyDescent="0.25">
      <c r="A182" s="9"/>
      <c r="B182" s="106">
        <v>46019</v>
      </c>
      <c r="C182" s="26">
        <v>181</v>
      </c>
      <c r="D182" s="9"/>
      <c r="E182" s="9">
        <f t="shared" si="4"/>
        <v>181</v>
      </c>
      <c r="F182" s="136">
        <f t="shared" si="5"/>
        <v>46019</v>
      </c>
      <c r="G182" s="9"/>
    </row>
    <row r="183" spans="1:7" x14ac:dyDescent="0.25">
      <c r="A183" s="9"/>
      <c r="B183" s="106">
        <v>46020</v>
      </c>
      <c r="C183" s="26">
        <v>182</v>
      </c>
      <c r="D183" s="9"/>
      <c r="E183" s="9">
        <f t="shared" si="4"/>
        <v>182</v>
      </c>
      <c r="F183" s="136">
        <f t="shared" si="5"/>
        <v>46020</v>
      </c>
      <c r="G183" s="9"/>
    </row>
    <row r="184" spans="1:7" x14ac:dyDescent="0.25">
      <c r="A184" s="9"/>
      <c r="B184" s="106">
        <v>46021</v>
      </c>
      <c r="C184" s="26">
        <v>183</v>
      </c>
      <c r="D184" s="9"/>
      <c r="E184" s="9">
        <f t="shared" si="4"/>
        <v>183</v>
      </c>
      <c r="F184" s="136">
        <f t="shared" si="5"/>
        <v>46021</v>
      </c>
      <c r="G184" s="9"/>
    </row>
    <row r="185" spans="1:7" x14ac:dyDescent="0.25">
      <c r="A185" s="9"/>
      <c r="B185" s="106">
        <v>46022</v>
      </c>
      <c r="C185" s="26">
        <v>184</v>
      </c>
      <c r="D185" s="9"/>
      <c r="E185" s="9">
        <f t="shared" si="4"/>
        <v>184</v>
      </c>
      <c r="F185" s="136">
        <f t="shared" si="5"/>
        <v>46022</v>
      </c>
      <c r="G185" s="9"/>
    </row>
    <row r="186" spans="1:7" x14ac:dyDescent="0.25">
      <c r="A186" s="9"/>
      <c r="B186" s="106">
        <v>46023</v>
      </c>
      <c r="C186" s="26">
        <v>185</v>
      </c>
      <c r="D186" s="9"/>
      <c r="E186" s="9">
        <f t="shared" si="4"/>
        <v>185</v>
      </c>
      <c r="F186" s="136">
        <f t="shared" si="5"/>
        <v>46023</v>
      </c>
      <c r="G186" s="9"/>
    </row>
    <row r="187" spans="1:7" x14ac:dyDescent="0.25">
      <c r="A187" s="9"/>
      <c r="B187" s="106">
        <v>46024</v>
      </c>
      <c r="C187" s="26">
        <v>186</v>
      </c>
      <c r="D187" s="9"/>
      <c r="E187" s="9">
        <f t="shared" si="4"/>
        <v>186</v>
      </c>
      <c r="F187" s="136">
        <f t="shared" si="5"/>
        <v>46024</v>
      </c>
      <c r="G187" s="9"/>
    </row>
    <row r="188" spans="1:7" x14ac:dyDescent="0.25">
      <c r="A188" s="9"/>
      <c r="B188" s="106">
        <v>46025</v>
      </c>
      <c r="C188" s="26">
        <v>187</v>
      </c>
      <c r="D188" s="9"/>
      <c r="E188" s="9">
        <f t="shared" si="4"/>
        <v>187</v>
      </c>
      <c r="F188" s="136">
        <f t="shared" si="5"/>
        <v>46025</v>
      </c>
      <c r="G188" s="9"/>
    </row>
    <row r="189" spans="1:7" x14ac:dyDescent="0.25">
      <c r="A189" s="9"/>
      <c r="B189" s="106">
        <v>46026</v>
      </c>
      <c r="C189" s="26">
        <v>188</v>
      </c>
      <c r="D189" s="9"/>
      <c r="E189" s="9">
        <f t="shared" si="4"/>
        <v>188</v>
      </c>
      <c r="F189" s="136">
        <f t="shared" si="5"/>
        <v>46026</v>
      </c>
      <c r="G189" s="9"/>
    </row>
    <row r="190" spans="1:7" x14ac:dyDescent="0.25">
      <c r="A190" s="9"/>
      <c r="B190" s="106">
        <v>46027</v>
      </c>
      <c r="C190" s="26">
        <v>189</v>
      </c>
      <c r="D190" s="9"/>
      <c r="E190" s="9">
        <f t="shared" si="4"/>
        <v>189</v>
      </c>
      <c r="F190" s="136">
        <f t="shared" si="5"/>
        <v>46027</v>
      </c>
      <c r="G190" s="9"/>
    </row>
    <row r="191" spans="1:7" x14ac:dyDescent="0.25">
      <c r="A191" s="9"/>
      <c r="B191" s="106">
        <v>46028</v>
      </c>
      <c r="C191" s="26">
        <v>190</v>
      </c>
      <c r="D191" s="9"/>
      <c r="E191" s="9">
        <f t="shared" si="4"/>
        <v>190</v>
      </c>
      <c r="F191" s="136">
        <f t="shared" si="5"/>
        <v>46028</v>
      </c>
      <c r="G191" s="9"/>
    </row>
    <row r="192" spans="1:7" x14ac:dyDescent="0.25">
      <c r="A192" s="9"/>
      <c r="B192" s="106">
        <v>46029</v>
      </c>
      <c r="C192" s="26">
        <v>191</v>
      </c>
      <c r="D192" s="9"/>
      <c r="E192" s="9">
        <f t="shared" si="4"/>
        <v>191</v>
      </c>
      <c r="F192" s="136">
        <f t="shared" si="5"/>
        <v>46029</v>
      </c>
      <c r="G192" s="9"/>
    </row>
    <row r="193" spans="1:7" x14ac:dyDescent="0.25">
      <c r="A193" s="9"/>
      <c r="B193" s="106">
        <v>46030</v>
      </c>
      <c r="C193" s="26">
        <v>192</v>
      </c>
      <c r="D193" s="9"/>
      <c r="E193" s="9">
        <f t="shared" si="4"/>
        <v>192</v>
      </c>
      <c r="F193" s="136">
        <f t="shared" si="5"/>
        <v>46030</v>
      </c>
      <c r="G193" s="9"/>
    </row>
    <row r="194" spans="1:7" x14ac:dyDescent="0.25">
      <c r="A194" s="9"/>
      <c r="B194" s="106">
        <v>46031</v>
      </c>
      <c r="C194" s="26">
        <v>193</v>
      </c>
      <c r="D194" s="9"/>
      <c r="E194" s="9">
        <f t="shared" si="4"/>
        <v>193</v>
      </c>
      <c r="F194" s="136">
        <f t="shared" si="5"/>
        <v>46031</v>
      </c>
      <c r="G194" s="9"/>
    </row>
    <row r="195" spans="1:7" x14ac:dyDescent="0.25">
      <c r="A195" s="9"/>
      <c r="B195" s="106">
        <v>46032</v>
      </c>
      <c r="C195" s="26">
        <v>194</v>
      </c>
      <c r="D195" s="9"/>
      <c r="E195" s="9">
        <f t="shared" ref="E195:E258" si="6">C195</f>
        <v>194</v>
      </c>
      <c r="F195" s="136">
        <f t="shared" ref="F195:F258" si="7">B195</f>
        <v>46032</v>
      </c>
      <c r="G195" s="9"/>
    </row>
    <row r="196" spans="1:7" x14ac:dyDescent="0.25">
      <c r="A196" s="9"/>
      <c r="B196" s="106">
        <v>46033</v>
      </c>
      <c r="C196" s="26">
        <v>195</v>
      </c>
      <c r="D196" s="9"/>
      <c r="E196" s="9">
        <f t="shared" si="6"/>
        <v>195</v>
      </c>
      <c r="F196" s="136">
        <f t="shared" si="7"/>
        <v>46033</v>
      </c>
      <c r="G196" s="9"/>
    </row>
    <row r="197" spans="1:7" x14ac:dyDescent="0.25">
      <c r="A197" s="9"/>
      <c r="B197" s="106">
        <v>46034</v>
      </c>
      <c r="C197" s="26">
        <v>196</v>
      </c>
      <c r="D197" s="9"/>
      <c r="E197" s="9">
        <f t="shared" si="6"/>
        <v>196</v>
      </c>
      <c r="F197" s="136">
        <f t="shared" si="7"/>
        <v>46034</v>
      </c>
      <c r="G197" s="9"/>
    </row>
    <row r="198" spans="1:7" x14ac:dyDescent="0.25">
      <c r="A198" s="9"/>
      <c r="B198" s="106">
        <v>46035</v>
      </c>
      <c r="C198" s="26">
        <v>197</v>
      </c>
      <c r="D198" s="9"/>
      <c r="E198" s="9">
        <f t="shared" si="6"/>
        <v>197</v>
      </c>
      <c r="F198" s="136">
        <f t="shared" si="7"/>
        <v>46035</v>
      </c>
      <c r="G198" s="9"/>
    </row>
    <row r="199" spans="1:7" x14ac:dyDescent="0.25">
      <c r="A199" s="9"/>
      <c r="B199" s="106">
        <v>46036</v>
      </c>
      <c r="C199" s="26">
        <v>198</v>
      </c>
      <c r="D199" s="9"/>
      <c r="E199" s="9">
        <f t="shared" si="6"/>
        <v>198</v>
      </c>
      <c r="F199" s="136">
        <f t="shared" si="7"/>
        <v>46036</v>
      </c>
      <c r="G199" s="9"/>
    </row>
    <row r="200" spans="1:7" x14ac:dyDescent="0.25">
      <c r="A200" s="9"/>
      <c r="B200" s="106">
        <v>46037</v>
      </c>
      <c r="C200" s="26">
        <v>199</v>
      </c>
      <c r="D200" s="9"/>
      <c r="E200" s="9">
        <f t="shared" si="6"/>
        <v>199</v>
      </c>
      <c r="F200" s="136">
        <f t="shared" si="7"/>
        <v>46037</v>
      </c>
      <c r="G200" s="9"/>
    </row>
    <row r="201" spans="1:7" x14ac:dyDescent="0.25">
      <c r="A201" s="9"/>
      <c r="B201" s="106">
        <v>46038</v>
      </c>
      <c r="C201" s="26">
        <v>200</v>
      </c>
      <c r="D201" s="9"/>
      <c r="E201" s="9">
        <f t="shared" si="6"/>
        <v>200</v>
      </c>
      <c r="F201" s="136">
        <f t="shared" si="7"/>
        <v>46038</v>
      </c>
      <c r="G201" s="9"/>
    </row>
    <row r="202" spans="1:7" x14ac:dyDescent="0.25">
      <c r="A202" s="9"/>
      <c r="B202" s="106">
        <v>46039</v>
      </c>
      <c r="C202" s="26">
        <v>201</v>
      </c>
      <c r="D202" s="9"/>
      <c r="E202" s="9">
        <f t="shared" si="6"/>
        <v>201</v>
      </c>
      <c r="F202" s="136">
        <f t="shared" si="7"/>
        <v>46039</v>
      </c>
      <c r="G202" s="9"/>
    </row>
    <row r="203" spans="1:7" x14ac:dyDescent="0.25">
      <c r="A203" s="9"/>
      <c r="B203" s="106">
        <v>46040</v>
      </c>
      <c r="C203" s="26">
        <v>202</v>
      </c>
      <c r="D203" s="9"/>
      <c r="E203" s="9">
        <f t="shared" si="6"/>
        <v>202</v>
      </c>
      <c r="F203" s="136">
        <f t="shared" si="7"/>
        <v>46040</v>
      </c>
      <c r="G203" s="9"/>
    </row>
    <row r="204" spans="1:7" x14ac:dyDescent="0.25">
      <c r="A204" s="9"/>
      <c r="B204" s="106">
        <v>46041</v>
      </c>
      <c r="C204" s="26">
        <v>203</v>
      </c>
      <c r="D204" s="9"/>
      <c r="E204" s="9">
        <f t="shared" si="6"/>
        <v>203</v>
      </c>
      <c r="F204" s="136">
        <f t="shared" si="7"/>
        <v>46041</v>
      </c>
      <c r="G204" s="9"/>
    </row>
    <row r="205" spans="1:7" x14ac:dyDescent="0.25">
      <c r="A205" s="9"/>
      <c r="B205" s="106">
        <v>46042</v>
      </c>
      <c r="C205" s="26">
        <v>204</v>
      </c>
      <c r="D205" s="9"/>
      <c r="E205" s="9">
        <f t="shared" si="6"/>
        <v>204</v>
      </c>
      <c r="F205" s="136">
        <f t="shared" si="7"/>
        <v>46042</v>
      </c>
      <c r="G205" s="9"/>
    </row>
    <row r="206" spans="1:7" x14ac:dyDescent="0.25">
      <c r="A206" s="9"/>
      <c r="B206" s="106">
        <v>46043</v>
      </c>
      <c r="C206" s="26">
        <v>205</v>
      </c>
      <c r="D206" s="9"/>
      <c r="E206" s="9">
        <f t="shared" si="6"/>
        <v>205</v>
      </c>
      <c r="F206" s="136">
        <f t="shared" si="7"/>
        <v>46043</v>
      </c>
      <c r="G206" s="9"/>
    </row>
    <row r="207" spans="1:7" x14ac:dyDescent="0.25">
      <c r="A207" s="9"/>
      <c r="B207" s="106">
        <v>46044</v>
      </c>
      <c r="C207" s="26">
        <v>206</v>
      </c>
      <c r="D207" s="9"/>
      <c r="E207" s="9">
        <f t="shared" si="6"/>
        <v>206</v>
      </c>
      <c r="F207" s="136">
        <f t="shared" si="7"/>
        <v>46044</v>
      </c>
      <c r="G207" s="9"/>
    </row>
    <row r="208" spans="1:7" x14ac:dyDescent="0.25">
      <c r="A208" s="9"/>
      <c r="B208" s="106">
        <v>46045</v>
      </c>
      <c r="C208" s="26">
        <v>207</v>
      </c>
      <c r="D208" s="9"/>
      <c r="E208" s="9">
        <f t="shared" si="6"/>
        <v>207</v>
      </c>
      <c r="F208" s="136">
        <f t="shared" si="7"/>
        <v>46045</v>
      </c>
      <c r="G208" s="9"/>
    </row>
    <row r="209" spans="1:7" x14ac:dyDescent="0.25">
      <c r="A209" s="9"/>
      <c r="B209" s="106">
        <v>46046</v>
      </c>
      <c r="C209" s="26">
        <v>208</v>
      </c>
      <c r="D209" s="9"/>
      <c r="E209" s="9">
        <f t="shared" si="6"/>
        <v>208</v>
      </c>
      <c r="F209" s="136">
        <f t="shared" si="7"/>
        <v>46046</v>
      </c>
      <c r="G209" s="9"/>
    </row>
    <row r="210" spans="1:7" x14ac:dyDescent="0.25">
      <c r="A210" s="9"/>
      <c r="B210" s="106">
        <v>46047</v>
      </c>
      <c r="C210" s="26">
        <v>209</v>
      </c>
      <c r="D210" s="9"/>
      <c r="E210" s="9">
        <f t="shared" si="6"/>
        <v>209</v>
      </c>
      <c r="F210" s="136">
        <f t="shared" si="7"/>
        <v>46047</v>
      </c>
      <c r="G210" s="9"/>
    </row>
    <row r="211" spans="1:7" x14ac:dyDescent="0.25">
      <c r="A211" s="9"/>
      <c r="B211" s="106">
        <v>46048</v>
      </c>
      <c r="C211" s="26">
        <v>210</v>
      </c>
      <c r="D211" s="9"/>
      <c r="E211" s="9">
        <f t="shared" si="6"/>
        <v>210</v>
      </c>
      <c r="F211" s="136">
        <f t="shared" si="7"/>
        <v>46048</v>
      </c>
      <c r="G211" s="9"/>
    </row>
    <row r="212" spans="1:7" x14ac:dyDescent="0.25">
      <c r="A212" s="9"/>
      <c r="B212" s="106">
        <v>46049</v>
      </c>
      <c r="C212" s="26">
        <v>211</v>
      </c>
      <c r="D212" s="9"/>
      <c r="E212" s="9">
        <f t="shared" si="6"/>
        <v>211</v>
      </c>
      <c r="F212" s="136">
        <f t="shared" si="7"/>
        <v>46049</v>
      </c>
      <c r="G212" s="9"/>
    </row>
    <row r="213" spans="1:7" x14ac:dyDescent="0.25">
      <c r="A213" s="9"/>
      <c r="B213" s="106">
        <v>46050</v>
      </c>
      <c r="C213" s="26">
        <v>212</v>
      </c>
      <c r="D213" s="9"/>
      <c r="E213" s="9">
        <f t="shared" si="6"/>
        <v>212</v>
      </c>
      <c r="F213" s="136">
        <f t="shared" si="7"/>
        <v>46050</v>
      </c>
      <c r="G213" s="9"/>
    </row>
    <row r="214" spans="1:7" x14ac:dyDescent="0.25">
      <c r="A214" s="9"/>
      <c r="B214" s="106">
        <v>46051</v>
      </c>
      <c r="C214" s="26">
        <v>213</v>
      </c>
      <c r="D214" s="9"/>
      <c r="E214" s="9">
        <f t="shared" si="6"/>
        <v>213</v>
      </c>
      <c r="F214" s="136">
        <f t="shared" si="7"/>
        <v>46051</v>
      </c>
      <c r="G214" s="9"/>
    </row>
    <row r="215" spans="1:7" x14ac:dyDescent="0.25">
      <c r="A215" s="9"/>
      <c r="B215" s="106">
        <v>46052</v>
      </c>
      <c r="C215" s="26">
        <v>214</v>
      </c>
      <c r="D215" s="9"/>
      <c r="E215" s="9">
        <f t="shared" si="6"/>
        <v>214</v>
      </c>
      <c r="F215" s="136">
        <f t="shared" si="7"/>
        <v>46052</v>
      </c>
      <c r="G215" s="9"/>
    </row>
    <row r="216" spans="1:7" x14ac:dyDescent="0.25">
      <c r="A216" s="9"/>
      <c r="B216" s="106">
        <v>46053</v>
      </c>
      <c r="C216" s="26">
        <v>215</v>
      </c>
      <c r="D216" s="9"/>
      <c r="E216" s="9">
        <f t="shared" si="6"/>
        <v>215</v>
      </c>
      <c r="F216" s="136">
        <f t="shared" si="7"/>
        <v>46053</v>
      </c>
      <c r="G216" s="9"/>
    </row>
    <row r="217" spans="1:7" x14ac:dyDescent="0.25">
      <c r="A217" s="9"/>
      <c r="B217" s="106">
        <v>46054</v>
      </c>
      <c r="C217" s="26">
        <v>216</v>
      </c>
      <c r="D217" s="9"/>
      <c r="E217" s="9">
        <f t="shared" si="6"/>
        <v>216</v>
      </c>
      <c r="F217" s="136">
        <f t="shared" si="7"/>
        <v>46054</v>
      </c>
      <c r="G217" s="9"/>
    </row>
    <row r="218" spans="1:7" x14ac:dyDescent="0.25">
      <c r="A218" s="9"/>
      <c r="B218" s="106">
        <v>46055</v>
      </c>
      <c r="C218" s="26">
        <v>217</v>
      </c>
      <c r="D218" s="9"/>
      <c r="E218" s="9">
        <f t="shared" si="6"/>
        <v>217</v>
      </c>
      <c r="F218" s="136">
        <f t="shared" si="7"/>
        <v>46055</v>
      </c>
      <c r="G218" s="9"/>
    </row>
    <row r="219" spans="1:7" x14ac:dyDescent="0.25">
      <c r="A219" s="9"/>
      <c r="B219" s="106">
        <v>46056</v>
      </c>
      <c r="C219" s="26">
        <v>218</v>
      </c>
      <c r="D219" s="9"/>
      <c r="E219" s="9">
        <f t="shared" si="6"/>
        <v>218</v>
      </c>
      <c r="F219" s="136">
        <f t="shared" si="7"/>
        <v>46056</v>
      </c>
      <c r="G219" s="9"/>
    </row>
    <row r="220" spans="1:7" x14ac:dyDescent="0.25">
      <c r="A220" s="9"/>
      <c r="B220" s="106">
        <v>46057</v>
      </c>
      <c r="C220" s="26">
        <v>219</v>
      </c>
      <c r="D220" s="9"/>
      <c r="E220" s="9">
        <f t="shared" si="6"/>
        <v>219</v>
      </c>
      <c r="F220" s="136">
        <f t="shared" si="7"/>
        <v>46057</v>
      </c>
      <c r="G220" s="9"/>
    </row>
    <row r="221" spans="1:7" x14ac:dyDescent="0.25">
      <c r="A221" s="9"/>
      <c r="B221" s="106">
        <v>46058</v>
      </c>
      <c r="C221" s="26">
        <v>220</v>
      </c>
      <c r="D221" s="9"/>
      <c r="E221" s="9">
        <f t="shared" si="6"/>
        <v>220</v>
      </c>
      <c r="F221" s="136">
        <f t="shared" si="7"/>
        <v>46058</v>
      </c>
      <c r="G221" s="9"/>
    </row>
    <row r="222" spans="1:7" x14ac:dyDescent="0.25">
      <c r="A222" s="9"/>
      <c r="B222" s="106">
        <v>46059</v>
      </c>
      <c r="C222" s="26">
        <v>221</v>
      </c>
      <c r="D222" s="9"/>
      <c r="E222" s="9">
        <f t="shared" si="6"/>
        <v>221</v>
      </c>
      <c r="F222" s="136">
        <f t="shared" si="7"/>
        <v>46059</v>
      </c>
      <c r="G222" s="9"/>
    </row>
    <row r="223" spans="1:7" x14ac:dyDescent="0.25">
      <c r="A223" s="9"/>
      <c r="B223" s="106">
        <v>46060</v>
      </c>
      <c r="C223" s="26">
        <v>222</v>
      </c>
      <c r="D223" s="9"/>
      <c r="E223" s="9">
        <f t="shared" si="6"/>
        <v>222</v>
      </c>
      <c r="F223" s="136">
        <f t="shared" si="7"/>
        <v>46060</v>
      </c>
      <c r="G223" s="9"/>
    </row>
    <row r="224" spans="1:7" x14ac:dyDescent="0.25">
      <c r="A224" s="9"/>
      <c r="B224" s="106">
        <v>46061</v>
      </c>
      <c r="C224" s="26">
        <v>223</v>
      </c>
      <c r="D224" s="9"/>
      <c r="E224" s="9">
        <f t="shared" si="6"/>
        <v>223</v>
      </c>
      <c r="F224" s="136">
        <f t="shared" si="7"/>
        <v>46061</v>
      </c>
      <c r="G224" s="9"/>
    </row>
    <row r="225" spans="1:7" x14ac:dyDescent="0.25">
      <c r="A225" s="9"/>
      <c r="B225" s="106">
        <v>46062</v>
      </c>
      <c r="C225" s="26">
        <v>224</v>
      </c>
      <c r="D225" s="9"/>
      <c r="E225" s="9">
        <f t="shared" si="6"/>
        <v>224</v>
      </c>
      <c r="F225" s="136">
        <f t="shared" si="7"/>
        <v>46062</v>
      </c>
      <c r="G225" s="9"/>
    </row>
    <row r="226" spans="1:7" x14ac:dyDescent="0.25">
      <c r="A226" s="9"/>
      <c r="B226" s="106">
        <v>46063</v>
      </c>
      <c r="C226" s="26">
        <v>225</v>
      </c>
      <c r="D226" s="9"/>
      <c r="E226" s="9">
        <f t="shared" si="6"/>
        <v>225</v>
      </c>
      <c r="F226" s="136">
        <f t="shared" si="7"/>
        <v>46063</v>
      </c>
      <c r="G226" s="9"/>
    </row>
    <row r="227" spans="1:7" x14ac:dyDescent="0.25">
      <c r="A227" s="9"/>
      <c r="B227" s="106">
        <v>46064</v>
      </c>
      <c r="C227" s="26">
        <v>226</v>
      </c>
      <c r="D227" s="9"/>
      <c r="E227" s="9">
        <f t="shared" si="6"/>
        <v>226</v>
      </c>
      <c r="F227" s="136">
        <f t="shared" si="7"/>
        <v>46064</v>
      </c>
      <c r="G227" s="9"/>
    </row>
    <row r="228" spans="1:7" x14ac:dyDescent="0.25">
      <c r="A228" s="9"/>
      <c r="B228" s="106">
        <v>46065</v>
      </c>
      <c r="C228" s="26">
        <v>227</v>
      </c>
      <c r="D228" s="9"/>
      <c r="E228" s="9">
        <f t="shared" si="6"/>
        <v>227</v>
      </c>
      <c r="F228" s="136">
        <f t="shared" si="7"/>
        <v>46065</v>
      </c>
      <c r="G228" s="9"/>
    </row>
    <row r="229" spans="1:7" x14ac:dyDescent="0.25">
      <c r="A229" s="9"/>
      <c r="B229" s="106">
        <v>46066</v>
      </c>
      <c r="C229" s="26">
        <v>228</v>
      </c>
      <c r="D229" s="9"/>
      <c r="E229" s="9">
        <f t="shared" si="6"/>
        <v>228</v>
      </c>
      <c r="F229" s="136">
        <f t="shared" si="7"/>
        <v>46066</v>
      </c>
      <c r="G229" s="9"/>
    </row>
    <row r="230" spans="1:7" x14ac:dyDescent="0.25">
      <c r="A230" s="9"/>
      <c r="B230" s="106">
        <v>46067</v>
      </c>
      <c r="C230" s="26">
        <v>229</v>
      </c>
      <c r="D230" s="9"/>
      <c r="E230" s="9">
        <f t="shared" si="6"/>
        <v>229</v>
      </c>
      <c r="F230" s="136">
        <f t="shared" si="7"/>
        <v>46067</v>
      </c>
      <c r="G230" s="9"/>
    </row>
    <row r="231" spans="1:7" x14ac:dyDescent="0.25">
      <c r="A231" s="9"/>
      <c r="B231" s="106">
        <v>46068</v>
      </c>
      <c r="C231" s="26">
        <v>230</v>
      </c>
      <c r="D231" s="9"/>
      <c r="E231" s="9">
        <f t="shared" si="6"/>
        <v>230</v>
      </c>
      <c r="F231" s="136">
        <f t="shared" si="7"/>
        <v>46068</v>
      </c>
      <c r="G231" s="9"/>
    </row>
    <row r="232" spans="1:7" x14ac:dyDescent="0.25">
      <c r="A232" s="9"/>
      <c r="B232" s="106">
        <v>46069</v>
      </c>
      <c r="C232" s="26">
        <v>231</v>
      </c>
      <c r="D232" s="9"/>
      <c r="E232" s="9">
        <f t="shared" si="6"/>
        <v>231</v>
      </c>
      <c r="F232" s="136">
        <f t="shared" si="7"/>
        <v>46069</v>
      </c>
      <c r="G232" s="9"/>
    </row>
    <row r="233" spans="1:7" x14ac:dyDescent="0.25">
      <c r="A233" s="9"/>
      <c r="B233" s="106">
        <v>46070</v>
      </c>
      <c r="C233" s="26">
        <v>232</v>
      </c>
      <c r="D233" s="9"/>
      <c r="E233" s="9">
        <f t="shared" si="6"/>
        <v>232</v>
      </c>
      <c r="F233" s="136">
        <f t="shared" si="7"/>
        <v>46070</v>
      </c>
      <c r="G233" s="9"/>
    </row>
    <row r="234" spans="1:7" x14ac:dyDescent="0.25">
      <c r="A234" s="9"/>
      <c r="B234" s="106">
        <v>46071</v>
      </c>
      <c r="C234" s="26">
        <v>233</v>
      </c>
      <c r="D234" s="9"/>
      <c r="E234" s="9">
        <f t="shared" si="6"/>
        <v>233</v>
      </c>
      <c r="F234" s="136">
        <f t="shared" si="7"/>
        <v>46071</v>
      </c>
      <c r="G234" s="9"/>
    </row>
    <row r="235" spans="1:7" x14ac:dyDescent="0.25">
      <c r="A235" s="9"/>
      <c r="B235" s="106">
        <v>46072</v>
      </c>
      <c r="C235" s="26">
        <v>234</v>
      </c>
      <c r="D235" s="9"/>
      <c r="E235" s="9">
        <f t="shared" si="6"/>
        <v>234</v>
      </c>
      <c r="F235" s="136">
        <f t="shared" si="7"/>
        <v>46072</v>
      </c>
      <c r="G235" s="9"/>
    </row>
    <row r="236" spans="1:7" x14ac:dyDescent="0.25">
      <c r="A236" s="9"/>
      <c r="B236" s="106">
        <v>46073</v>
      </c>
      <c r="C236" s="26">
        <v>235</v>
      </c>
      <c r="D236" s="9"/>
      <c r="E236" s="9">
        <f t="shared" si="6"/>
        <v>235</v>
      </c>
      <c r="F236" s="136">
        <f t="shared" si="7"/>
        <v>46073</v>
      </c>
      <c r="G236" s="9"/>
    </row>
    <row r="237" spans="1:7" x14ac:dyDescent="0.25">
      <c r="A237" s="9"/>
      <c r="B237" s="106">
        <v>46074</v>
      </c>
      <c r="C237" s="26">
        <v>236</v>
      </c>
      <c r="D237" s="9"/>
      <c r="E237" s="9">
        <f t="shared" si="6"/>
        <v>236</v>
      </c>
      <c r="F237" s="136">
        <f t="shared" si="7"/>
        <v>46074</v>
      </c>
      <c r="G237" s="9"/>
    </row>
    <row r="238" spans="1:7" x14ac:dyDescent="0.25">
      <c r="A238" s="9"/>
      <c r="B238" s="106">
        <v>46075</v>
      </c>
      <c r="C238" s="26">
        <v>237</v>
      </c>
      <c r="D238" s="9"/>
      <c r="E238" s="9">
        <f t="shared" si="6"/>
        <v>237</v>
      </c>
      <c r="F238" s="136">
        <f t="shared" si="7"/>
        <v>46075</v>
      </c>
      <c r="G238" s="9"/>
    </row>
    <row r="239" spans="1:7" x14ac:dyDescent="0.25">
      <c r="A239" s="9"/>
      <c r="B239" s="106">
        <v>46076</v>
      </c>
      <c r="C239" s="26">
        <v>238</v>
      </c>
      <c r="D239" s="9"/>
      <c r="E239" s="9">
        <f t="shared" si="6"/>
        <v>238</v>
      </c>
      <c r="F239" s="136">
        <f t="shared" si="7"/>
        <v>46076</v>
      </c>
      <c r="G239" s="9"/>
    </row>
    <row r="240" spans="1:7" x14ac:dyDescent="0.25">
      <c r="A240" s="9"/>
      <c r="B240" s="106">
        <v>46077</v>
      </c>
      <c r="C240" s="26">
        <v>239</v>
      </c>
      <c r="D240" s="9"/>
      <c r="E240" s="9">
        <f t="shared" si="6"/>
        <v>239</v>
      </c>
      <c r="F240" s="136">
        <f t="shared" si="7"/>
        <v>46077</v>
      </c>
      <c r="G240" s="9"/>
    </row>
    <row r="241" spans="1:7" x14ac:dyDescent="0.25">
      <c r="A241" s="9"/>
      <c r="B241" s="106">
        <v>46078</v>
      </c>
      <c r="C241" s="26">
        <v>240</v>
      </c>
      <c r="D241" s="9"/>
      <c r="E241" s="9">
        <f t="shared" si="6"/>
        <v>240</v>
      </c>
      <c r="F241" s="136">
        <f t="shared" si="7"/>
        <v>46078</v>
      </c>
      <c r="G241" s="9"/>
    </row>
    <row r="242" spans="1:7" x14ac:dyDescent="0.25">
      <c r="A242" s="9"/>
      <c r="B242" s="106">
        <v>46079</v>
      </c>
      <c r="C242" s="26">
        <v>241</v>
      </c>
      <c r="D242" s="9"/>
      <c r="E242" s="9">
        <f t="shared" si="6"/>
        <v>241</v>
      </c>
      <c r="F242" s="136">
        <f t="shared" si="7"/>
        <v>46079</v>
      </c>
      <c r="G242" s="9"/>
    </row>
    <row r="243" spans="1:7" x14ac:dyDescent="0.25">
      <c r="A243" s="9"/>
      <c r="B243" s="106">
        <v>46080</v>
      </c>
      <c r="C243" s="26">
        <v>242</v>
      </c>
      <c r="D243" s="9"/>
      <c r="E243" s="9">
        <f t="shared" si="6"/>
        <v>242</v>
      </c>
      <c r="F243" s="136">
        <f t="shared" si="7"/>
        <v>46080</v>
      </c>
      <c r="G243" s="9"/>
    </row>
    <row r="244" spans="1:7" x14ac:dyDescent="0.25">
      <c r="A244" s="9"/>
      <c r="B244" s="106">
        <v>46081</v>
      </c>
      <c r="C244" s="26">
        <v>243</v>
      </c>
      <c r="D244" s="9"/>
      <c r="E244" s="9">
        <f t="shared" si="6"/>
        <v>243</v>
      </c>
      <c r="F244" s="136">
        <f t="shared" si="7"/>
        <v>46081</v>
      </c>
      <c r="G244" s="9"/>
    </row>
    <row r="245" spans="1:7" x14ac:dyDescent="0.25">
      <c r="A245" s="9"/>
      <c r="B245" s="106">
        <v>46082</v>
      </c>
      <c r="C245" s="26">
        <v>244</v>
      </c>
      <c r="D245" s="9"/>
      <c r="E245" s="9">
        <f t="shared" si="6"/>
        <v>244</v>
      </c>
      <c r="F245" s="136">
        <f t="shared" si="7"/>
        <v>46082</v>
      </c>
      <c r="G245" s="9"/>
    </row>
    <row r="246" spans="1:7" x14ac:dyDescent="0.25">
      <c r="A246" s="9"/>
      <c r="B246" s="106">
        <v>46083</v>
      </c>
      <c r="C246" s="26">
        <v>245</v>
      </c>
      <c r="D246" s="9"/>
      <c r="E246" s="9">
        <f t="shared" si="6"/>
        <v>245</v>
      </c>
      <c r="F246" s="136">
        <f t="shared" si="7"/>
        <v>46083</v>
      </c>
      <c r="G246" s="9"/>
    </row>
    <row r="247" spans="1:7" x14ac:dyDescent="0.25">
      <c r="A247" s="9"/>
      <c r="B247" s="106">
        <v>46084</v>
      </c>
      <c r="C247" s="26">
        <v>246</v>
      </c>
      <c r="D247" s="9"/>
      <c r="E247" s="9">
        <f t="shared" si="6"/>
        <v>246</v>
      </c>
      <c r="F247" s="136">
        <f t="shared" si="7"/>
        <v>46084</v>
      </c>
      <c r="G247" s="9"/>
    </row>
    <row r="248" spans="1:7" x14ac:dyDescent="0.25">
      <c r="A248" s="9"/>
      <c r="B248" s="106">
        <v>46085</v>
      </c>
      <c r="C248" s="26">
        <v>247</v>
      </c>
      <c r="D248" s="9"/>
      <c r="E248" s="9">
        <f t="shared" si="6"/>
        <v>247</v>
      </c>
      <c r="F248" s="136">
        <f t="shared" si="7"/>
        <v>46085</v>
      </c>
      <c r="G248" s="9"/>
    </row>
    <row r="249" spans="1:7" x14ac:dyDescent="0.25">
      <c r="A249" s="9"/>
      <c r="B249" s="106">
        <v>46086</v>
      </c>
      <c r="C249" s="26">
        <v>248</v>
      </c>
      <c r="D249" s="9"/>
      <c r="E249" s="9">
        <f t="shared" si="6"/>
        <v>248</v>
      </c>
      <c r="F249" s="136">
        <f t="shared" si="7"/>
        <v>46086</v>
      </c>
      <c r="G249" s="9"/>
    </row>
    <row r="250" spans="1:7" x14ac:dyDescent="0.25">
      <c r="A250" s="9"/>
      <c r="B250" s="106">
        <v>46087</v>
      </c>
      <c r="C250" s="26">
        <v>249</v>
      </c>
      <c r="D250" s="9"/>
      <c r="E250" s="9">
        <f t="shared" si="6"/>
        <v>249</v>
      </c>
      <c r="F250" s="136">
        <f t="shared" si="7"/>
        <v>46087</v>
      </c>
      <c r="G250" s="9"/>
    </row>
    <row r="251" spans="1:7" x14ac:dyDescent="0.25">
      <c r="A251" s="9"/>
      <c r="B251" s="106">
        <v>46088</v>
      </c>
      <c r="C251" s="26">
        <v>250</v>
      </c>
      <c r="D251" s="9"/>
      <c r="E251" s="9">
        <f t="shared" si="6"/>
        <v>250</v>
      </c>
      <c r="F251" s="136">
        <f t="shared" si="7"/>
        <v>46088</v>
      </c>
      <c r="G251" s="9"/>
    </row>
    <row r="252" spans="1:7" x14ac:dyDescent="0.25">
      <c r="A252" s="9"/>
      <c r="B252" s="106">
        <v>46089</v>
      </c>
      <c r="C252" s="26">
        <v>251</v>
      </c>
      <c r="D252" s="9"/>
      <c r="E252" s="9">
        <f t="shared" si="6"/>
        <v>251</v>
      </c>
      <c r="F252" s="136">
        <f t="shared" si="7"/>
        <v>46089</v>
      </c>
      <c r="G252" s="9"/>
    </row>
    <row r="253" spans="1:7" x14ac:dyDescent="0.25">
      <c r="A253" s="9"/>
      <c r="B253" s="106">
        <v>46090</v>
      </c>
      <c r="C253" s="26">
        <v>252</v>
      </c>
      <c r="D253" s="9"/>
      <c r="E253" s="9">
        <f t="shared" si="6"/>
        <v>252</v>
      </c>
      <c r="F253" s="136">
        <f t="shared" si="7"/>
        <v>46090</v>
      </c>
      <c r="G253" s="9"/>
    </row>
    <row r="254" spans="1:7" x14ac:dyDescent="0.25">
      <c r="A254" s="9"/>
      <c r="B254" s="106">
        <v>46091</v>
      </c>
      <c r="C254" s="26">
        <v>253</v>
      </c>
      <c r="D254" s="9"/>
      <c r="E254" s="9">
        <f t="shared" si="6"/>
        <v>253</v>
      </c>
      <c r="F254" s="136">
        <f t="shared" si="7"/>
        <v>46091</v>
      </c>
      <c r="G254" s="9"/>
    </row>
    <row r="255" spans="1:7" x14ac:dyDescent="0.25">
      <c r="A255" s="9"/>
      <c r="B255" s="106">
        <v>46092</v>
      </c>
      <c r="C255" s="26">
        <v>254</v>
      </c>
      <c r="D255" s="9"/>
      <c r="E255" s="9">
        <f t="shared" si="6"/>
        <v>254</v>
      </c>
      <c r="F255" s="136">
        <f t="shared" si="7"/>
        <v>46092</v>
      </c>
      <c r="G255" s="9"/>
    </row>
    <row r="256" spans="1:7" x14ac:dyDescent="0.25">
      <c r="A256" s="9"/>
      <c r="B256" s="106">
        <v>46093</v>
      </c>
      <c r="C256" s="26">
        <v>255</v>
      </c>
      <c r="D256" s="9"/>
      <c r="E256" s="9">
        <f t="shared" si="6"/>
        <v>255</v>
      </c>
      <c r="F256" s="136">
        <f t="shared" si="7"/>
        <v>46093</v>
      </c>
      <c r="G256" s="9"/>
    </row>
    <row r="257" spans="1:7" x14ac:dyDescent="0.25">
      <c r="A257" s="9"/>
      <c r="B257" s="106">
        <v>46094</v>
      </c>
      <c r="C257" s="26">
        <v>256</v>
      </c>
      <c r="D257" s="9"/>
      <c r="E257" s="9">
        <f t="shared" si="6"/>
        <v>256</v>
      </c>
      <c r="F257" s="136">
        <f t="shared" si="7"/>
        <v>46094</v>
      </c>
      <c r="G257" s="9"/>
    </row>
    <row r="258" spans="1:7" x14ac:dyDescent="0.25">
      <c r="A258" s="9"/>
      <c r="B258" s="106">
        <v>46095</v>
      </c>
      <c r="C258" s="26">
        <v>257</v>
      </c>
      <c r="D258" s="9"/>
      <c r="E258" s="9">
        <f t="shared" si="6"/>
        <v>257</v>
      </c>
      <c r="F258" s="136">
        <f t="shared" si="7"/>
        <v>46095</v>
      </c>
      <c r="G258" s="9"/>
    </row>
    <row r="259" spans="1:7" x14ac:dyDescent="0.25">
      <c r="A259" s="9"/>
      <c r="B259" s="106">
        <v>46096</v>
      </c>
      <c r="C259" s="26">
        <v>258</v>
      </c>
      <c r="D259" s="9"/>
      <c r="E259" s="9">
        <f t="shared" ref="E259:E322" si="8">C259</f>
        <v>258</v>
      </c>
      <c r="F259" s="136">
        <f t="shared" ref="F259:F322" si="9">B259</f>
        <v>46096</v>
      </c>
      <c r="G259" s="9"/>
    </row>
    <row r="260" spans="1:7" x14ac:dyDescent="0.25">
      <c r="A260" s="9"/>
      <c r="B260" s="106">
        <v>46097</v>
      </c>
      <c r="C260" s="26">
        <v>259</v>
      </c>
      <c r="D260" s="9"/>
      <c r="E260" s="9">
        <f t="shared" si="8"/>
        <v>259</v>
      </c>
      <c r="F260" s="136">
        <f t="shared" si="9"/>
        <v>46097</v>
      </c>
      <c r="G260" s="9"/>
    </row>
    <row r="261" spans="1:7" x14ac:dyDescent="0.25">
      <c r="A261" s="9"/>
      <c r="B261" s="106">
        <v>46098</v>
      </c>
      <c r="C261" s="26">
        <v>260</v>
      </c>
      <c r="D261" s="9"/>
      <c r="E261" s="9">
        <f t="shared" si="8"/>
        <v>260</v>
      </c>
      <c r="F261" s="136">
        <f t="shared" si="9"/>
        <v>46098</v>
      </c>
      <c r="G261" s="9"/>
    </row>
    <row r="262" spans="1:7" x14ac:dyDescent="0.25">
      <c r="A262" s="9"/>
      <c r="B262" s="106">
        <v>46099</v>
      </c>
      <c r="C262" s="26">
        <v>261</v>
      </c>
      <c r="D262" s="9"/>
      <c r="E262" s="9">
        <f t="shared" si="8"/>
        <v>261</v>
      </c>
      <c r="F262" s="136">
        <f t="shared" si="9"/>
        <v>46099</v>
      </c>
      <c r="G262" s="9"/>
    </row>
    <row r="263" spans="1:7" x14ac:dyDescent="0.25">
      <c r="A263" s="9"/>
      <c r="B263" s="106">
        <v>46100</v>
      </c>
      <c r="C263" s="26">
        <v>262</v>
      </c>
      <c r="D263" s="9"/>
      <c r="E263" s="9">
        <f t="shared" si="8"/>
        <v>262</v>
      </c>
      <c r="F263" s="136">
        <f t="shared" si="9"/>
        <v>46100</v>
      </c>
      <c r="G263" s="9"/>
    </row>
    <row r="264" spans="1:7" x14ac:dyDescent="0.25">
      <c r="A264" s="9"/>
      <c r="B264" s="106">
        <v>46101</v>
      </c>
      <c r="C264" s="26">
        <v>263</v>
      </c>
      <c r="D264" s="9"/>
      <c r="E264" s="9">
        <f t="shared" si="8"/>
        <v>263</v>
      </c>
      <c r="F264" s="136">
        <f t="shared" si="9"/>
        <v>46101</v>
      </c>
      <c r="G264" s="9"/>
    </row>
    <row r="265" spans="1:7" x14ac:dyDescent="0.25">
      <c r="A265" s="9"/>
      <c r="B265" s="106">
        <v>46102</v>
      </c>
      <c r="C265" s="26">
        <v>264</v>
      </c>
      <c r="D265" s="9"/>
      <c r="E265" s="9">
        <f t="shared" si="8"/>
        <v>264</v>
      </c>
      <c r="F265" s="136">
        <f t="shared" si="9"/>
        <v>46102</v>
      </c>
      <c r="G265" s="9"/>
    </row>
    <row r="266" spans="1:7" x14ac:dyDescent="0.25">
      <c r="A266" s="9"/>
      <c r="B266" s="106">
        <v>46103</v>
      </c>
      <c r="C266" s="26">
        <v>265</v>
      </c>
      <c r="D266" s="9"/>
      <c r="E266" s="9">
        <f t="shared" si="8"/>
        <v>265</v>
      </c>
      <c r="F266" s="136">
        <f t="shared" si="9"/>
        <v>46103</v>
      </c>
      <c r="G266" s="9"/>
    </row>
    <row r="267" spans="1:7" x14ac:dyDescent="0.25">
      <c r="A267" s="9"/>
      <c r="B267" s="106">
        <v>46104</v>
      </c>
      <c r="C267" s="26">
        <v>266</v>
      </c>
      <c r="D267" s="9"/>
      <c r="E267" s="9">
        <f t="shared" si="8"/>
        <v>266</v>
      </c>
      <c r="F267" s="136">
        <f t="shared" si="9"/>
        <v>46104</v>
      </c>
      <c r="G267" s="9"/>
    </row>
    <row r="268" spans="1:7" x14ac:dyDescent="0.25">
      <c r="A268" s="9"/>
      <c r="B268" s="106">
        <v>46105</v>
      </c>
      <c r="C268" s="26">
        <v>267</v>
      </c>
      <c r="D268" s="9"/>
      <c r="E268" s="9">
        <f t="shared" si="8"/>
        <v>267</v>
      </c>
      <c r="F268" s="136">
        <f t="shared" si="9"/>
        <v>46105</v>
      </c>
      <c r="G268" s="9"/>
    </row>
    <row r="269" spans="1:7" x14ac:dyDescent="0.25">
      <c r="A269" s="9"/>
      <c r="B269" s="106">
        <v>46106</v>
      </c>
      <c r="C269" s="26">
        <v>268</v>
      </c>
      <c r="D269" s="9"/>
      <c r="E269" s="9">
        <f t="shared" si="8"/>
        <v>268</v>
      </c>
      <c r="F269" s="136">
        <f t="shared" si="9"/>
        <v>46106</v>
      </c>
      <c r="G269" s="9"/>
    </row>
    <row r="270" spans="1:7" x14ac:dyDescent="0.25">
      <c r="A270" s="9"/>
      <c r="B270" s="106">
        <v>46107</v>
      </c>
      <c r="C270" s="26">
        <v>269</v>
      </c>
      <c r="D270" s="9"/>
      <c r="E270" s="9">
        <f t="shared" si="8"/>
        <v>269</v>
      </c>
      <c r="F270" s="136">
        <f t="shared" si="9"/>
        <v>46107</v>
      </c>
      <c r="G270" s="9"/>
    </row>
    <row r="271" spans="1:7" x14ac:dyDescent="0.25">
      <c r="A271" s="9"/>
      <c r="B271" s="106">
        <v>46108</v>
      </c>
      <c r="C271" s="26">
        <v>270</v>
      </c>
      <c r="D271" s="9"/>
      <c r="E271" s="9">
        <f t="shared" si="8"/>
        <v>270</v>
      </c>
      <c r="F271" s="136">
        <f t="shared" si="9"/>
        <v>46108</v>
      </c>
      <c r="G271" s="9"/>
    </row>
    <row r="272" spans="1:7" x14ac:dyDescent="0.25">
      <c r="A272" s="9"/>
      <c r="B272" s="106">
        <v>46109</v>
      </c>
      <c r="C272" s="26">
        <v>271</v>
      </c>
      <c r="D272" s="9"/>
      <c r="E272" s="9">
        <f t="shared" si="8"/>
        <v>271</v>
      </c>
      <c r="F272" s="136">
        <f t="shared" si="9"/>
        <v>46109</v>
      </c>
      <c r="G272" s="9"/>
    </row>
    <row r="273" spans="1:7" x14ac:dyDescent="0.25">
      <c r="A273" s="9"/>
      <c r="B273" s="106">
        <v>46110</v>
      </c>
      <c r="C273" s="26">
        <v>272</v>
      </c>
      <c r="D273" s="9"/>
      <c r="E273" s="9">
        <f t="shared" si="8"/>
        <v>272</v>
      </c>
      <c r="F273" s="136">
        <f t="shared" si="9"/>
        <v>46110</v>
      </c>
      <c r="G273" s="9"/>
    </row>
    <row r="274" spans="1:7" x14ac:dyDescent="0.25">
      <c r="A274" s="9"/>
      <c r="B274" s="106">
        <v>46111</v>
      </c>
      <c r="C274" s="26">
        <v>273</v>
      </c>
      <c r="D274" s="9"/>
      <c r="E274" s="9">
        <f t="shared" si="8"/>
        <v>273</v>
      </c>
      <c r="F274" s="136">
        <f t="shared" si="9"/>
        <v>46111</v>
      </c>
      <c r="G274" s="9"/>
    </row>
    <row r="275" spans="1:7" x14ac:dyDescent="0.25">
      <c r="A275" s="9"/>
      <c r="B275" s="106">
        <v>46112</v>
      </c>
      <c r="C275" s="26">
        <v>274</v>
      </c>
      <c r="D275" s="9"/>
      <c r="E275" s="9">
        <f t="shared" si="8"/>
        <v>274</v>
      </c>
      <c r="F275" s="136">
        <f t="shared" si="9"/>
        <v>46112</v>
      </c>
      <c r="G275" s="9"/>
    </row>
    <row r="276" spans="1:7" x14ac:dyDescent="0.25">
      <c r="A276" s="9"/>
      <c r="B276" s="106">
        <v>46113</v>
      </c>
      <c r="C276" s="26">
        <v>275</v>
      </c>
      <c r="D276" s="9"/>
      <c r="E276" s="9">
        <f t="shared" si="8"/>
        <v>275</v>
      </c>
      <c r="F276" s="136">
        <f t="shared" si="9"/>
        <v>46113</v>
      </c>
      <c r="G276" s="9"/>
    </row>
    <row r="277" spans="1:7" x14ac:dyDescent="0.25">
      <c r="A277" s="9"/>
      <c r="B277" s="106">
        <v>46114</v>
      </c>
      <c r="C277" s="26">
        <v>276</v>
      </c>
      <c r="D277" s="9"/>
      <c r="E277" s="9">
        <f t="shared" si="8"/>
        <v>276</v>
      </c>
      <c r="F277" s="136">
        <f t="shared" si="9"/>
        <v>46114</v>
      </c>
      <c r="G277" s="9"/>
    </row>
    <row r="278" spans="1:7" x14ac:dyDescent="0.25">
      <c r="A278" s="9"/>
      <c r="B278" s="106">
        <v>46115</v>
      </c>
      <c r="C278" s="26">
        <v>277</v>
      </c>
      <c r="D278" s="9"/>
      <c r="E278" s="9">
        <f t="shared" si="8"/>
        <v>277</v>
      </c>
      <c r="F278" s="136">
        <f t="shared" si="9"/>
        <v>46115</v>
      </c>
      <c r="G278" s="9"/>
    </row>
    <row r="279" spans="1:7" x14ac:dyDescent="0.25">
      <c r="A279" s="9"/>
      <c r="B279" s="106">
        <v>46116</v>
      </c>
      <c r="C279" s="26">
        <v>278</v>
      </c>
      <c r="D279" s="9"/>
      <c r="E279" s="9">
        <f t="shared" si="8"/>
        <v>278</v>
      </c>
      <c r="F279" s="136">
        <f t="shared" si="9"/>
        <v>46116</v>
      </c>
      <c r="G279" s="9"/>
    </row>
    <row r="280" spans="1:7" x14ac:dyDescent="0.25">
      <c r="A280" s="9"/>
      <c r="B280" s="106">
        <v>46117</v>
      </c>
      <c r="C280" s="26">
        <v>279</v>
      </c>
      <c r="D280" s="9"/>
      <c r="E280" s="9">
        <f t="shared" si="8"/>
        <v>279</v>
      </c>
      <c r="F280" s="136">
        <f t="shared" si="9"/>
        <v>46117</v>
      </c>
      <c r="G280" s="9"/>
    </row>
    <row r="281" spans="1:7" x14ac:dyDescent="0.25">
      <c r="A281" s="9"/>
      <c r="B281" s="106">
        <v>46118</v>
      </c>
      <c r="C281" s="26">
        <v>280</v>
      </c>
      <c r="D281" s="9"/>
      <c r="E281" s="9">
        <f t="shared" si="8"/>
        <v>280</v>
      </c>
      <c r="F281" s="136">
        <f t="shared" si="9"/>
        <v>46118</v>
      </c>
      <c r="G281" s="9"/>
    </row>
    <row r="282" spans="1:7" x14ac:dyDescent="0.25">
      <c r="A282" s="9"/>
      <c r="B282" s="106">
        <v>46119</v>
      </c>
      <c r="C282" s="26">
        <v>281</v>
      </c>
      <c r="D282" s="9"/>
      <c r="E282" s="9">
        <f t="shared" si="8"/>
        <v>281</v>
      </c>
      <c r="F282" s="136">
        <f t="shared" si="9"/>
        <v>46119</v>
      </c>
      <c r="G282" s="9"/>
    </row>
    <row r="283" spans="1:7" x14ac:dyDescent="0.25">
      <c r="A283" s="9"/>
      <c r="B283" s="106">
        <v>46120</v>
      </c>
      <c r="C283" s="26">
        <v>282</v>
      </c>
      <c r="D283" s="9"/>
      <c r="E283" s="9">
        <f t="shared" si="8"/>
        <v>282</v>
      </c>
      <c r="F283" s="136">
        <f t="shared" si="9"/>
        <v>46120</v>
      </c>
      <c r="G283" s="9"/>
    </row>
    <row r="284" spans="1:7" x14ac:dyDescent="0.25">
      <c r="A284" s="9"/>
      <c r="B284" s="106">
        <v>46121</v>
      </c>
      <c r="C284" s="26">
        <v>283</v>
      </c>
      <c r="D284" s="9"/>
      <c r="E284" s="9">
        <f t="shared" si="8"/>
        <v>283</v>
      </c>
      <c r="F284" s="136">
        <f t="shared" si="9"/>
        <v>46121</v>
      </c>
      <c r="G284" s="9"/>
    </row>
    <row r="285" spans="1:7" x14ac:dyDescent="0.25">
      <c r="A285" s="9"/>
      <c r="B285" s="106">
        <v>46122</v>
      </c>
      <c r="C285" s="26">
        <v>284</v>
      </c>
      <c r="D285" s="9"/>
      <c r="E285" s="9">
        <f t="shared" si="8"/>
        <v>284</v>
      </c>
      <c r="F285" s="136">
        <f t="shared" si="9"/>
        <v>46122</v>
      </c>
      <c r="G285" s="9"/>
    </row>
    <row r="286" spans="1:7" x14ac:dyDescent="0.25">
      <c r="A286" s="9"/>
      <c r="B286" s="106">
        <v>46123</v>
      </c>
      <c r="C286" s="26">
        <v>285</v>
      </c>
      <c r="D286" s="9"/>
      <c r="E286" s="9">
        <f t="shared" si="8"/>
        <v>285</v>
      </c>
      <c r="F286" s="136">
        <f t="shared" si="9"/>
        <v>46123</v>
      </c>
      <c r="G286" s="9"/>
    </row>
    <row r="287" spans="1:7" x14ac:dyDescent="0.25">
      <c r="A287" s="9"/>
      <c r="B287" s="106">
        <v>46124</v>
      </c>
      <c r="C287" s="26">
        <v>286</v>
      </c>
      <c r="D287" s="9"/>
      <c r="E287" s="9">
        <f t="shared" si="8"/>
        <v>286</v>
      </c>
      <c r="F287" s="136">
        <f t="shared" si="9"/>
        <v>46124</v>
      </c>
      <c r="G287" s="9"/>
    </row>
    <row r="288" spans="1:7" x14ac:dyDescent="0.25">
      <c r="A288" s="9"/>
      <c r="B288" s="106">
        <v>46125</v>
      </c>
      <c r="C288" s="26">
        <v>287</v>
      </c>
      <c r="D288" s="9"/>
      <c r="E288" s="9">
        <f t="shared" si="8"/>
        <v>287</v>
      </c>
      <c r="F288" s="136">
        <f t="shared" si="9"/>
        <v>46125</v>
      </c>
      <c r="G288" s="9"/>
    </row>
    <row r="289" spans="1:7" x14ac:dyDescent="0.25">
      <c r="A289" s="9"/>
      <c r="B289" s="106">
        <v>46126</v>
      </c>
      <c r="C289" s="26">
        <v>288</v>
      </c>
      <c r="D289" s="9"/>
      <c r="E289" s="9">
        <f t="shared" si="8"/>
        <v>288</v>
      </c>
      <c r="F289" s="136">
        <f t="shared" si="9"/>
        <v>46126</v>
      </c>
      <c r="G289" s="9"/>
    </row>
    <row r="290" spans="1:7" x14ac:dyDescent="0.25">
      <c r="A290" s="9"/>
      <c r="B290" s="106">
        <v>46127</v>
      </c>
      <c r="C290" s="26">
        <v>289</v>
      </c>
      <c r="D290" s="9"/>
      <c r="E290" s="9">
        <f t="shared" si="8"/>
        <v>289</v>
      </c>
      <c r="F290" s="136">
        <f t="shared" si="9"/>
        <v>46127</v>
      </c>
      <c r="G290" s="9"/>
    </row>
    <row r="291" spans="1:7" x14ac:dyDescent="0.25">
      <c r="A291" s="9"/>
      <c r="B291" s="106">
        <v>46128</v>
      </c>
      <c r="C291" s="26">
        <v>290</v>
      </c>
      <c r="D291" s="9"/>
      <c r="E291" s="9">
        <f t="shared" si="8"/>
        <v>290</v>
      </c>
      <c r="F291" s="136">
        <f t="shared" si="9"/>
        <v>46128</v>
      </c>
      <c r="G291" s="9"/>
    </row>
    <row r="292" spans="1:7" x14ac:dyDescent="0.25">
      <c r="A292" s="9"/>
      <c r="B292" s="106">
        <v>46129</v>
      </c>
      <c r="C292" s="26">
        <v>291</v>
      </c>
      <c r="D292" s="9"/>
      <c r="E292" s="9">
        <f t="shared" si="8"/>
        <v>291</v>
      </c>
      <c r="F292" s="136">
        <f t="shared" si="9"/>
        <v>46129</v>
      </c>
      <c r="G292" s="9"/>
    </row>
    <row r="293" spans="1:7" x14ac:dyDescent="0.25">
      <c r="A293" s="9"/>
      <c r="B293" s="106">
        <v>46130</v>
      </c>
      <c r="C293" s="26">
        <v>292</v>
      </c>
      <c r="D293" s="9"/>
      <c r="E293" s="9">
        <f t="shared" si="8"/>
        <v>292</v>
      </c>
      <c r="F293" s="136">
        <f t="shared" si="9"/>
        <v>46130</v>
      </c>
      <c r="G293" s="9"/>
    </row>
    <row r="294" spans="1:7" x14ac:dyDescent="0.25">
      <c r="A294" s="9"/>
      <c r="B294" s="106">
        <v>46131</v>
      </c>
      <c r="C294" s="26">
        <v>293</v>
      </c>
      <c r="D294" s="9"/>
      <c r="E294" s="9">
        <f t="shared" si="8"/>
        <v>293</v>
      </c>
      <c r="F294" s="136">
        <f t="shared" si="9"/>
        <v>46131</v>
      </c>
      <c r="G294" s="9"/>
    </row>
    <row r="295" spans="1:7" x14ac:dyDescent="0.25">
      <c r="A295" s="9"/>
      <c r="B295" s="106">
        <v>46132</v>
      </c>
      <c r="C295" s="26">
        <v>294</v>
      </c>
      <c r="D295" s="9"/>
      <c r="E295" s="9">
        <f t="shared" si="8"/>
        <v>294</v>
      </c>
      <c r="F295" s="136">
        <f t="shared" si="9"/>
        <v>46132</v>
      </c>
      <c r="G295" s="9"/>
    </row>
    <row r="296" spans="1:7" x14ac:dyDescent="0.25">
      <c r="A296" s="9"/>
      <c r="B296" s="106">
        <v>46133</v>
      </c>
      <c r="C296" s="26">
        <v>295</v>
      </c>
      <c r="D296" s="9"/>
      <c r="E296" s="9">
        <f t="shared" si="8"/>
        <v>295</v>
      </c>
      <c r="F296" s="136">
        <f t="shared" si="9"/>
        <v>46133</v>
      </c>
      <c r="G296" s="9"/>
    </row>
    <row r="297" spans="1:7" x14ac:dyDescent="0.25">
      <c r="A297" s="9"/>
      <c r="B297" s="106">
        <v>46134</v>
      </c>
      <c r="C297" s="26">
        <v>296</v>
      </c>
      <c r="D297" s="9"/>
      <c r="E297" s="9">
        <f t="shared" si="8"/>
        <v>296</v>
      </c>
      <c r="F297" s="136">
        <f t="shared" si="9"/>
        <v>46134</v>
      </c>
      <c r="G297" s="9"/>
    </row>
    <row r="298" spans="1:7" x14ac:dyDescent="0.25">
      <c r="A298" s="9"/>
      <c r="B298" s="106">
        <v>46135</v>
      </c>
      <c r="C298" s="26">
        <v>297</v>
      </c>
      <c r="D298" s="9"/>
      <c r="E298" s="9">
        <f t="shared" si="8"/>
        <v>297</v>
      </c>
      <c r="F298" s="136">
        <f t="shared" si="9"/>
        <v>46135</v>
      </c>
      <c r="G298" s="9"/>
    </row>
    <row r="299" spans="1:7" x14ac:dyDescent="0.25">
      <c r="A299" s="9"/>
      <c r="B299" s="106">
        <v>46136</v>
      </c>
      <c r="C299" s="26">
        <v>298</v>
      </c>
      <c r="D299" s="9"/>
      <c r="E299" s="9">
        <f t="shared" si="8"/>
        <v>298</v>
      </c>
      <c r="F299" s="136">
        <f t="shared" si="9"/>
        <v>46136</v>
      </c>
      <c r="G299" s="9"/>
    </row>
    <row r="300" spans="1:7" x14ac:dyDescent="0.25">
      <c r="A300" s="9"/>
      <c r="B300" s="106">
        <v>46137</v>
      </c>
      <c r="C300" s="26">
        <v>299</v>
      </c>
      <c r="D300" s="9"/>
      <c r="E300" s="9">
        <f t="shared" si="8"/>
        <v>299</v>
      </c>
      <c r="F300" s="136">
        <f t="shared" si="9"/>
        <v>46137</v>
      </c>
      <c r="G300" s="9"/>
    </row>
    <row r="301" spans="1:7" x14ac:dyDescent="0.25">
      <c r="A301" s="9"/>
      <c r="B301" s="106">
        <v>46138</v>
      </c>
      <c r="C301" s="26">
        <v>300</v>
      </c>
      <c r="D301" s="9"/>
      <c r="E301" s="9">
        <f t="shared" si="8"/>
        <v>300</v>
      </c>
      <c r="F301" s="136">
        <f t="shared" si="9"/>
        <v>46138</v>
      </c>
      <c r="G301" s="9"/>
    </row>
    <row r="302" spans="1:7" x14ac:dyDescent="0.25">
      <c r="A302" s="9"/>
      <c r="B302" s="106">
        <v>46139</v>
      </c>
      <c r="C302" s="26">
        <v>301</v>
      </c>
      <c r="D302" s="9"/>
      <c r="E302" s="9">
        <f t="shared" si="8"/>
        <v>301</v>
      </c>
      <c r="F302" s="136">
        <f t="shared" si="9"/>
        <v>46139</v>
      </c>
      <c r="G302" s="9"/>
    </row>
    <row r="303" spans="1:7" x14ac:dyDescent="0.25">
      <c r="A303" s="9"/>
      <c r="B303" s="106">
        <v>46140</v>
      </c>
      <c r="C303" s="26">
        <v>302</v>
      </c>
      <c r="D303" s="9"/>
      <c r="E303" s="9">
        <f t="shared" si="8"/>
        <v>302</v>
      </c>
      <c r="F303" s="136">
        <f t="shared" si="9"/>
        <v>46140</v>
      </c>
      <c r="G303" s="9"/>
    </row>
    <row r="304" spans="1:7" x14ac:dyDescent="0.25">
      <c r="A304" s="9"/>
      <c r="B304" s="106">
        <v>46141</v>
      </c>
      <c r="C304" s="26">
        <v>303</v>
      </c>
      <c r="D304" s="9"/>
      <c r="E304" s="9">
        <f t="shared" si="8"/>
        <v>303</v>
      </c>
      <c r="F304" s="136">
        <f t="shared" si="9"/>
        <v>46141</v>
      </c>
      <c r="G304" s="9"/>
    </row>
    <row r="305" spans="1:7" x14ac:dyDescent="0.25">
      <c r="A305" s="9"/>
      <c r="B305" s="106">
        <v>46142</v>
      </c>
      <c r="C305" s="26">
        <v>304</v>
      </c>
      <c r="D305" s="9"/>
      <c r="E305" s="9">
        <f t="shared" si="8"/>
        <v>304</v>
      </c>
      <c r="F305" s="136">
        <f t="shared" si="9"/>
        <v>46142</v>
      </c>
      <c r="G305" s="9"/>
    </row>
    <row r="306" spans="1:7" x14ac:dyDescent="0.25">
      <c r="A306" s="9"/>
      <c r="B306" s="106">
        <v>46143</v>
      </c>
      <c r="C306" s="26">
        <v>305</v>
      </c>
      <c r="D306" s="9"/>
      <c r="E306" s="9">
        <f t="shared" si="8"/>
        <v>305</v>
      </c>
      <c r="F306" s="136">
        <f t="shared" si="9"/>
        <v>46143</v>
      </c>
      <c r="G306" s="9"/>
    </row>
    <row r="307" spans="1:7" x14ac:dyDescent="0.25">
      <c r="A307" s="9"/>
      <c r="B307" s="106">
        <v>46144</v>
      </c>
      <c r="C307" s="26">
        <v>306</v>
      </c>
      <c r="D307" s="9"/>
      <c r="E307" s="9">
        <f t="shared" si="8"/>
        <v>306</v>
      </c>
      <c r="F307" s="136">
        <f t="shared" si="9"/>
        <v>46144</v>
      </c>
      <c r="G307" s="9"/>
    </row>
    <row r="308" spans="1:7" x14ac:dyDescent="0.25">
      <c r="A308" s="9"/>
      <c r="B308" s="106">
        <v>46145</v>
      </c>
      <c r="C308" s="26">
        <v>307</v>
      </c>
      <c r="D308" s="9"/>
      <c r="E308" s="9">
        <f t="shared" si="8"/>
        <v>307</v>
      </c>
      <c r="F308" s="136">
        <f t="shared" si="9"/>
        <v>46145</v>
      </c>
      <c r="G308" s="9"/>
    </row>
    <row r="309" spans="1:7" x14ac:dyDescent="0.25">
      <c r="A309" s="9"/>
      <c r="B309" s="106">
        <v>46146</v>
      </c>
      <c r="C309" s="26">
        <v>308</v>
      </c>
      <c r="D309" s="9"/>
      <c r="E309" s="9">
        <f t="shared" si="8"/>
        <v>308</v>
      </c>
      <c r="F309" s="136">
        <f t="shared" si="9"/>
        <v>46146</v>
      </c>
      <c r="G309" s="9"/>
    </row>
    <row r="310" spans="1:7" x14ac:dyDescent="0.25">
      <c r="A310" s="9"/>
      <c r="B310" s="106">
        <v>46147</v>
      </c>
      <c r="C310" s="26">
        <v>309</v>
      </c>
      <c r="D310" s="9"/>
      <c r="E310" s="9">
        <f t="shared" si="8"/>
        <v>309</v>
      </c>
      <c r="F310" s="136">
        <f t="shared" si="9"/>
        <v>46147</v>
      </c>
      <c r="G310" s="9"/>
    </row>
    <row r="311" spans="1:7" x14ac:dyDescent="0.25">
      <c r="A311" s="9"/>
      <c r="B311" s="106">
        <v>46148</v>
      </c>
      <c r="C311" s="26">
        <v>310</v>
      </c>
      <c r="D311" s="9"/>
      <c r="E311" s="9">
        <f t="shared" si="8"/>
        <v>310</v>
      </c>
      <c r="F311" s="136">
        <f t="shared" si="9"/>
        <v>46148</v>
      </c>
      <c r="G311" s="9"/>
    </row>
    <row r="312" spans="1:7" x14ac:dyDescent="0.25">
      <c r="A312" s="9"/>
      <c r="B312" s="106">
        <v>46149</v>
      </c>
      <c r="C312" s="26">
        <v>311</v>
      </c>
      <c r="D312" s="9"/>
      <c r="E312" s="9">
        <f t="shared" si="8"/>
        <v>311</v>
      </c>
      <c r="F312" s="136">
        <f t="shared" si="9"/>
        <v>46149</v>
      </c>
      <c r="G312" s="9"/>
    </row>
    <row r="313" spans="1:7" x14ac:dyDescent="0.25">
      <c r="A313" s="9"/>
      <c r="B313" s="106">
        <v>46150</v>
      </c>
      <c r="C313" s="26">
        <v>312</v>
      </c>
      <c r="D313" s="9"/>
      <c r="E313" s="9">
        <f t="shared" si="8"/>
        <v>312</v>
      </c>
      <c r="F313" s="136">
        <f t="shared" si="9"/>
        <v>46150</v>
      </c>
      <c r="G313" s="9"/>
    </row>
    <row r="314" spans="1:7" x14ac:dyDescent="0.25">
      <c r="A314" s="9"/>
      <c r="B314" s="106">
        <v>46151</v>
      </c>
      <c r="C314" s="26">
        <v>313</v>
      </c>
      <c r="D314" s="9"/>
      <c r="E314" s="9">
        <f t="shared" si="8"/>
        <v>313</v>
      </c>
      <c r="F314" s="136">
        <f t="shared" si="9"/>
        <v>46151</v>
      </c>
      <c r="G314" s="9"/>
    </row>
    <row r="315" spans="1:7" x14ac:dyDescent="0.25">
      <c r="A315" s="9"/>
      <c r="B315" s="106">
        <v>46152</v>
      </c>
      <c r="C315" s="26">
        <v>314</v>
      </c>
      <c r="D315" s="9"/>
      <c r="E315" s="9">
        <f t="shared" si="8"/>
        <v>314</v>
      </c>
      <c r="F315" s="136">
        <f t="shared" si="9"/>
        <v>46152</v>
      </c>
      <c r="G315" s="9"/>
    </row>
    <row r="316" spans="1:7" x14ac:dyDescent="0.25">
      <c r="A316" s="9"/>
      <c r="B316" s="106">
        <v>46153</v>
      </c>
      <c r="C316" s="26">
        <v>315</v>
      </c>
      <c r="D316" s="9"/>
      <c r="E316" s="9">
        <f t="shared" si="8"/>
        <v>315</v>
      </c>
      <c r="F316" s="136">
        <f t="shared" si="9"/>
        <v>46153</v>
      </c>
      <c r="G316" s="9"/>
    </row>
    <row r="317" spans="1:7" x14ac:dyDescent="0.25">
      <c r="A317" s="9"/>
      <c r="B317" s="106">
        <v>46154</v>
      </c>
      <c r="C317" s="26">
        <v>316</v>
      </c>
      <c r="D317" s="9"/>
      <c r="E317" s="9">
        <f t="shared" si="8"/>
        <v>316</v>
      </c>
      <c r="F317" s="136">
        <f t="shared" si="9"/>
        <v>46154</v>
      </c>
      <c r="G317" s="9"/>
    </row>
    <row r="318" spans="1:7" x14ac:dyDescent="0.25">
      <c r="A318" s="9"/>
      <c r="B318" s="106">
        <v>46155</v>
      </c>
      <c r="C318" s="26">
        <v>317</v>
      </c>
      <c r="D318" s="9"/>
      <c r="E318" s="9">
        <f t="shared" si="8"/>
        <v>317</v>
      </c>
      <c r="F318" s="136">
        <f t="shared" si="9"/>
        <v>46155</v>
      </c>
      <c r="G318" s="9"/>
    </row>
    <row r="319" spans="1:7" x14ac:dyDescent="0.25">
      <c r="A319" s="9"/>
      <c r="B319" s="106">
        <v>46156</v>
      </c>
      <c r="C319" s="26">
        <v>318</v>
      </c>
      <c r="D319" s="9"/>
      <c r="E319" s="9">
        <f t="shared" si="8"/>
        <v>318</v>
      </c>
      <c r="F319" s="136">
        <f t="shared" si="9"/>
        <v>46156</v>
      </c>
      <c r="G319" s="9"/>
    </row>
    <row r="320" spans="1:7" x14ac:dyDescent="0.25">
      <c r="A320" s="9"/>
      <c r="B320" s="106">
        <v>46157</v>
      </c>
      <c r="C320" s="26">
        <v>319</v>
      </c>
      <c r="D320" s="9"/>
      <c r="E320" s="9">
        <f t="shared" si="8"/>
        <v>319</v>
      </c>
      <c r="F320" s="136">
        <f t="shared" si="9"/>
        <v>46157</v>
      </c>
      <c r="G320" s="9"/>
    </row>
    <row r="321" spans="1:7" x14ac:dyDescent="0.25">
      <c r="A321" s="9"/>
      <c r="B321" s="106">
        <v>46158</v>
      </c>
      <c r="C321" s="26">
        <v>320</v>
      </c>
      <c r="D321" s="9"/>
      <c r="E321" s="9">
        <f t="shared" si="8"/>
        <v>320</v>
      </c>
      <c r="F321" s="136">
        <f t="shared" si="9"/>
        <v>46158</v>
      </c>
      <c r="G321" s="9"/>
    </row>
    <row r="322" spans="1:7" x14ac:dyDescent="0.25">
      <c r="A322" s="9"/>
      <c r="B322" s="106">
        <v>46159</v>
      </c>
      <c r="C322" s="26">
        <v>321</v>
      </c>
      <c r="D322" s="9"/>
      <c r="E322" s="9">
        <f t="shared" si="8"/>
        <v>321</v>
      </c>
      <c r="F322" s="136">
        <f t="shared" si="9"/>
        <v>46159</v>
      </c>
      <c r="G322" s="9"/>
    </row>
    <row r="323" spans="1:7" x14ac:dyDescent="0.25">
      <c r="A323" s="9"/>
      <c r="B323" s="106">
        <v>46160</v>
      </c>
      <c r="C323" s="26">
        <v>322</v>
      </c>
      <c r="D323" s="9"/>
      <c r="E323" s="9">
        <f t="shared" ref="E323:E386" si="10">C323</f>
        <v>322</v>
      </c>
      <c r="F323" s="136">
        <f t="shared" ref="F323:F386" si="11">B323</f>
        <v>46160</v>
      </c>
      <c r="G323" s="9"/>
    </row>
    <row r="324" spans="1:7" x14ac:dyDescent="0.25">
      <c r="A324" s="9"/>
      <c r="B324" s="106">
        <v>46161</v>
      </c>
      <c r="C324" s="26">
        <v>323</v>
      </c>
      <c r="D324" s="9"/>
      <c r="E324" s="9">
        <f t="shared" si="10"/>
        <v>323</v>
      </c>
      <c r="F324" s="136">
        <f t="shared" si="11"/>
        <v>46161</v>
      </c>
      <c r="G324" s="9"/>
    </row>
    <row r="325" spans="1:7" x14ac:dyDescent="0.25">
      <c r="A325" s="9"/>
      <c r="B325" s="106">
        <v>46162</v>
      </c>
      <c r="C325" s="26">
        <v>324</v>
      </c>
      <c r="D325" s="9"/>
      <c r="E325" s="9">
        <f t="shared" si="10"/>
        <v>324</v>
      </c>
      <c r="F325" s="136">
        <f t="shared" si="11"/>
        <v>46162</v>
      </c>
      <c r="G325" s="9"/>
    </row>
    <row r="326" spans="1:7" x14ac:dyDescent="0.25">
      <c r="A326" s="9"/>
      <c r="B326" s="106">
        <v>46163</v>
      </c>
      <c r="C326" s="26">
        <v>325</v>
      </c>
      <c r="D326" s="9"/>
      <c r="E326" s="9">
        <f t="shared" si="10"/>
        <v>325</v>
      </c>
      <c r="F326" s="136">
        <f t="shared" si="11"/>
        <v>46163</v>
      </c>
      <c r="G326" s="9"/>
    </row>
    <row r="327" spans="1:7" x14ac:dyDescent="0.25">
      <c r="A327" s="9"/>
      <c r="B327" s="106">
        <v>46164</v>
      </c>
      <c r="C327" s="26">
        <v>326</v>
      </c>
      <c r="D327" s="9"/>
      <c r="E327" s="9">
        <f t="shared" si="10"/>
        <v>326</v>
      </c>
      <c r="F327" s="136">
        <f t="shared" si="11"/>
        <v>46164</v>
      </c>
      <c r="G327" s="9"/>
    </row>
    <row r="328" spans="1:7" x14ac:dyDescent="0.25">
      <c r="A328" s="9"/>
      <c r="B328" s="106">
        <v>46165</v>
      </c>
      <c r="C328" s="26">
        <v>327</v>
      </c>
      <c r="D328" s="9"/>
      <c r="E328" s="9">
        <f t="shared" si="10"/>
        <v>327</v>
      </c>
      <c r="F328" s="136">
        <f t="shared" si="11"/>
        <v>46165</v>
      </c>
      <c r="G328" s="9"/>
    </row>
    <row r="329" spans="1:7" x14ac:dyDescent="0.25">
      <c r="A329" s="9"/>
      <c r="B329" s="106">
        <v>46166</v>
      </c>
      <c r="C329" s="26">
        <v>328</v>
      </c>
      <c r="D329" s="9"/>
      <c r="E329" s="9">
        <f t="shared" si="10"/>
        <v>328</v>
      </c>
      <c r="F329" s="136">
        <f t="shared" si="11"/>
        <v>46166</v>
      </c>
      <c r="G329" s="9"/>
    </row>
    <row r="330" spans="1:7" x14ac:dyDescent="0.25">
      <c r="A330" s="9"/>
      <c r="B330" s="106">
        <v>46167</v>
      </c>
      <c r="C330" s="26">
        <v>329</v>
      </c>
      <c r="D330" s="9"/>
      <c r="E330" s="9">
        <f t="shared" si="10"/>
        <v>329</v>
      </c>
      <c r="F330" s="136">
        <f t="shared" si="11"/>
        <v>46167</v>
      </c>
      <c r="G330" s="9"/>
    </row>
    <row r="331" spans="1:7" x14ac:dyDescent="0.25">
      <c r="A331" s="9"/>
      <c r="B331" s="106">
        <v>46168</v>
      </c>
      <c r="C331" s="26">
        <v>330</v>
      </c>
      <c r="D331" s="9"/>
      <c r="E331" s="9">
        <f t="shared" si="10"/>
        <v>330</v>
      </c>
      <c r="F331" s="136">
        <f t="shared" si="11"/>
        <v>46168</v>
      </c>
      <c r="G331" s="9"/>
    </row>
    <row r="332" spans="1:7" x14ac:dyDescent="0.25">
      <c r="A332" s="9"/>
      <c r="B332" s="106">
        <v>46169</v>
      </c>
      <c r="C332" s="26">
        <v>331</v>
      </c>
      <c r="D332" s="9"/>
      <c r="E332" s="9">
        <f t="shared" si="10"/>
        <v>331</v>
      </c>
      <c r="F332" s="136">
        <f t="shared" si="11"/>
        <v>46169</v>
      </c>
      <c r="G332" s="9"/>
    </row>
    <row r="333" spans="1:7" x14ac:dyDescent="0.25">
      <c r="A333" s="9"/>
      <c r="B333" s="106">
        <v>46170</v>
      </c>
      <c r="C333" s="26">
        <v>332</v>
      </c>
      <c r="D333" s="9"/>
      <c r="E333" s="9">
        <f t="shared" si="10"/>
        <v>332</v>
      </c>
      <c r="F333" s="136">
        <f t="shared" si="11"/>
        <v>46170</v>
      </c>
      <c r="G333" s="9"/>
    </row>
    <row r="334" spans="1:7" x14ac:dyDescent="0.25">
      <c r="A334" s="9"/>
      <c r="B334" s="106">
        <v>46171</v>
      </c>
      <c r="C334" s="26">
        <v>333</v>
      </c>
      <c r="D334" s="9"/>
      <c r="E334" s="9">
        <f t="shared" si="10"/>
        <v>333</v>
      </c>
      <c r="F334" s="136">
        <f t="shared" si="11"/>
        <v>46171</v>
      </c>
      <c r="G334" s="9"/>
    </row>
    <row r="335" spans="1:7" x14ac:dyDescent="0.25">
      <c r="A335" s="9"/>
      <c r="B335" s="106">
        <v>46172</v>
      </c>
      <c r="C335" s="26">
        <v>334</v>
      </c>
      <c r="D335" s="9"/>
      <c r="E335" s="9">
        <f t="shared" si="10"/>
        <v>334</v>
      </c>
      <c r="F335" s="136">
        <f t="shared" si="11"/>
        <v>46172</v>
      </c>
      <c r="G335" s="9"/>
    </row>
    <row r="336" spans="1:7" x14ac:dyDescent="0.25">
      <c r="A336" s="9"/>
      <c r="B336" s="106">
        <v>46173</v>
      </c>
      <c r="C336" s="26">
        <v>335</v>
      </c>
      <c r="D336" s="9"/>
      <c r="E336" s="9">
        <f t="shared" si="10"/>
        <v>335</v>
      </c>
      <c r="F336" s="136">
        <f t="shared" si="11"/>
        <v>46173</v>
      </c>
      <c r="G336" s="9"/>
    </row>
    <row r="337" spans="1:7" x14ac:dyDescent="0.25">
      <c r="A337" s="9"/>
      <c r="B337" s="106">
        <v>46174</v>
      </c>
      <c r="C337" s="26">
        <v>336</v>
      </c>
      <c r="D337" s="9"/>
      <c r="E337" s="9">
        <f t="shared" si="10"/>
        <v>336</v>
      </c>
      <c r="F337" s="136">
        <f t="shared" si="11"/>
        <v>46174</v>
      </c>
      <c r="G337" s="9"/>
    </row>
    <row r="338" spans="1:7" x14ac:dyDescent="0.25">
      <c r="A338" s="9"/>
      <c r="B338" s="106">
        <v>46175</v>
      </c>
      <c r="C338" s="26">
        <v>337</v>
      </c>
      <c r="D338" s="9"/>
      <c r="E338" s="9">
        <f t="shared" si="10"/>
        <v>337</v>
      </c>
      <c r="F338" s="136">
        <f t="shared" si="11"/>
        <v>46175</v>
      </c>
      <c r="G338" s="9"/>
    </row>
    <row r="339" spans="1:7" x14ac:dyDescent="0.25">
      <c r="A339" s="9"/>
      <c r="B339" s="106">
        <v>46176</v>
      </c>
      <c r="C339" s="26">
        <v>338</v>
      </c>
      <c r="D339" s="9"/>
      <c r="E339" s="9">
        <f t="shared" si="10"/>
        <v>338</v>
      </c>
      <c r="F339" s="136">
        <f t="shared" si="11"/>
        <v>46176</v>
      </c>
      <c r="G339" s="9"/>
    </row>
    <row r="340" spans="1:7" x14ac:dyDescent="0.25">
      <c r="A340" s="9"/>
      <c r="B340" s="106">
        <v>46177</v>
      </c>
      <c r="C340" s="26">
        <v>339</v>
      </c>
      <c r="D340" s="9"/>
      <c r="E340" s="9">
        <f t="shared" si="10"/>
        <v>339</v>
      </c>
      <c r="F340" s="136">
        <f t="shared" si="11"/>
        <v>46177</v>
      </c>
      <c r="G340" s="9"/>
    </row>
    <row r="341" spans="1:7" x14ac:dyDescent="0.25">
      <c r="A341" s="9"/>
      <c r="B341" s="106">
        <v>46178</v>
      </c>
      <c r="C341" s="26">
        <v>340</v>
      </c>
      <c r="D341" s="9"/>
      <c r="E341" s="9">
        <f t="shared" si="10"/>
        <v>340</v>
      </c>
      <c r="F341" s="136">
        <f t="shared" si="11"/>
        <v>46178</v>
      </c>
      <c r="G341" s="9"/>
    </row>
    <row r="342" spans="1:7" x14ac:dyDescent="0.25">
      <c r="A342" s="9"/>
      <c r="B342" s="106">
        <v>46179</v>
      </c>
      <c r="C342" s="26">
        <v>341</v>
      </c>
      <c r="D342" s="9"/>
      <c r="E342" s="9">
        <f t="shared" si="10"/>
        <v>341</v>
      </c>
      <c r="F342" s="136">
        <f t="shared" si="11"/>
        <v>46179</v>
      </c>
      <c r="G342" s="9"/>
    </row>
    <row r="343" spans="1:7" x14ac:dyDescent="0.25">
      <c r="A343" s="9"/>
      <c r="B343" s="106">
        <v>46180</v>
      </c>
      <c r="C343" s="26">
        <v>342</v>
      </c>
      <c r="D343" s="9"/>
      <c r="E343" s="9">
        <f t="shared" si="10"/>
        <v>342</v>
      </c>
      <c r="F343" s="136">
        <f t="shared" si="11"/>
        <v>46180</v>
      </c>
      <c r="G343" s="9"/>
    </row>
    <row r="344" spans="1:7" x14ac:dyDescent="0.25">
      <c r="A344" s="9"/>
      <c r="B344" s="106">
        <v>46181</v>
      </c>
      <c r="C344" s="26">
        <v>343</v>
      </c>
      <c r="D344" s="9"/>
      <c r="E344" s="9">
        <f t="shared" si="10"/>
        <v>343</v>
      </c>
      <c r="F344" s="136">
        <f t="shared" si="11"/>
        <v>46181</v>
      </c>
      <c r="G344" s="9"/>
    </row>
    <row r="345" spans="1:7" x14ac:dyDescent="0.25">
      <c r="A345" s="9"/>
      <c r="B345" s="106">
        <v>46182</v>
      </c>
      <c r="C345" s="26">
        <v>344</v>
      </c>
      <c r="D345" s="9"/>
      <c r="E345" s="9">
        <f t="shared" si="10"/>
        <v>344</v>
      </c>
      <c r="F345" s="136">
        <f t="shared" si="11"/>
        <v>46182</v>
      </c>
      <c r="G345" s="9"/>
    </row>
    <row r="346" spans="1:7" x14ac:dyDescent="0.25">
      <c r="A346" s="9"/>
      <c r="B346" s="106">
        <v>46183</v>
      </c>
      <c r="C346" s="26">
        <v>345</v>
      </c>
      <c r="D346" s="9"/>
      <c r="E346" s="9">
        <f t="shared" si="10"/>
        <v>345</v>
      </c>
      <c r="F346" s="136">
        <f t="shared" si="11"/>
        <v>46183</v>
      </c>
      <c r="G346" s="9"/>
    </row>
    <row r="347" spans="1:7" x14ac:dyDescent="0.25">
      <c r="A347" s="9"/>
      <c r="B347" s="106">
        <v>46184</v>
      </c>
      <c r="C347" s="26">
        <v>346</v>
      </c>
      <c r="D347" s="9"/>
      <c r="E347" s="9">
        <f t="shared" si="10"/>
        <v>346</v>
      </c>
      <c r="F347" s="136">
        <f t="shared" si="11"/>
        <v>46184</v>
      </c>
      <c r="G347" s="9"/>
    </row>
    <row r="348" spans="1:7" x14ac:dyDescent="0.25">
      <c r="A348" s="9"/>
      <c r="B348" s="106">
        <v>46185</v>
      </c>
      <c r="C348" s="26">
        <v>347</v>
      </c>
      <c r="D348" s="9"/>
      <c r="E348" s="9">
        <f t="shared" si="10"/>
        <v>347</v>
      </c>
      <c r="F348" s="136">
        <f t="shared" si="11"/>
        <v>46185</v>
      </c>
      <c r="G348" s="9"/>
    </row>
    <row r="349" spans="1:7" x14ac:dyDescent="0.25">
      <c r="A349" s="9"/>
      <c r="B349" s="106">
        <v>46186</v>
      </c>
      <c r="C349" s="26">
        <v>348</v>
      </c>
      <c r="D349" s="9"/>
      <c r="E349" s="9">
        <f t="shared" si="10"/>
        <v>348</v>
      </c>
      <c r="F349" s="136">
        <f t="shared" si="11"/>
        <v>46186</v>
      </c>
      <c r="G349" s="9"/>
    </row>
    <row r="350" spans="1:7" x14ac:dyDescent="0.25">
      <c r="A350" s="9"/>
      <c r="B350" s="106">
        <v>46187</v>
      </c>
      <c r="C350" s="26">
        <v>349</v>
      </c>
      <c r="D350" s="9"/>
      <c r="E350" s="9">
        <f t="shared" si="10"/>
        <v>349</v>
      </c>
      <c r="F350" s="136">
        <f t="shared" si="11"/>
        <v>46187</v>
      </c>
      <c r="G350" s="9"/>
    </row>
    <row r="351" spans="1:7" x14ac:dyDescent="0.25">
      <c r="A351" s="9"/>
      <c r="B351" s="106">
        <v>46188</v>
      </c>
      <c r="C351" s="26">
        <v>350</v>
      </c>
      <c r="D351" s="9"/>
      <c r="E351" s="9">
        <f t="shared" si="10"/>
        <v>350</v>
      </c>
      <c r="F351" s="136">
        <f t="shared" si="11"/>
        <v>46188</v>
      </c>
      <c r="G351" s="9"/>
    </row>
    <row r="352" spans="1:7" x14ac:dyDescent="0.25">
      <c r="A352" s="9"/>
      <c r="B352" s="106">
        <v>46189</v>
      </c>
      <c r="C352" s="26">
        <v>351</v>
      </c>
      <c r="D352" s="9"/>
      <c r="E352" s="9">
        <f t="shared" si="10"/>
        <v>351</v>
      </c>
      <c r="F352" s="136">
        <f t="shared" si="11"/>
        <v>46189</v>
      </c>
      <c r="G352" s="9"/>
    </row>
    <row r="353" spans="1:7" x14ac:dyDescent="0.25">
      <c r="A353" s="9"/>
      <c r="B353" s="106">
        <v>46190</v>
      </c>
      <c r="C353" s="26">
        <v>352</v>
      </c>
      <c r="D353" s="9"/>
      <c r="E353" s="9">
        <f t="shared" si="10"/>
        <v>352</v>
      </c>
      <c r="F353" s="136">
        <f t="shared" si="11"/>
        <v>46190</v>
      </c>
      <c r="G353" s="9"/>
    </row>
    <row r="354" spans="1:7" x14ac:dyDescent="0.25">
      <c r="A354" s="9"/>
      <c r="B354" s="106">
        <v>46191</v>
      </c>
      <c r="C354" s="26">
        <v>353</v>
      </c>
      <c r="D354" s="9"/>
      <c r="E354" s="9">
        <f t="shared" si="10"/>
        <v>353</v>
      </c>
      <c r="F354" s="136">
        <f t="shared" si="11"/>
        <v>46191</v>
      </c>
      <c r="G354" s="9"/>
    </row>
    <row r="355" spans="1:7" x14ac:dyDescent="0.25">
      <c r="A355" s="9"/>
      <c r="B355" s="106">
        <v>46192</v>
      </c>
      <c r="C355" s="26">
        <v>354</v>
      </c>
      <c r="D355" s="9"/>
      <c r="E355" s="9">
        <f t="shared" si="10"/>
        <v>354</v>
      </c>
      <c r="F355" s="136">
        <f t="shared" si="11"/>
        <v>46192</v>
      </c>
      <c r="G355" s="9"/>
    </row>
    <row r="356" spans="1:7" x14ac:dyDescent="0.25">
      <c r="A356" s="9"/>
      <c r="B356" s="106">
        <v>46193</v>
      </c>
      <c r="C356" s="26">
        <v>355</v>
      </c>
      <c r="D356" s="9"/>
      <c r="E356" s="9">
        <f t="shared" si="10"/>
        <v>355</v>
      </c>
      <c r="F356" s="136">
        <f t="shared" si="11"/>
        <v>46193</v>
      </c>
      <c r="G356" s="9"/>
    </row>
    <row r="357" spans="1:7" x14ac:dyDescent="0.25">
      <c r="A357" s="9"/>
      <c r="B357" s="106">
        <v>46194</v>
      </c>
      <c r="C357" s="26">
        <v>356</v>
      </c>
      <c r="D357" s="9"/>
      <c r="E357" s="9">
        <f t="shared" si="10"/>
        <v>356</v>
      </c>
      <c r="F357" s="136">
        <f t="shared" si="11"/>
        <v>46194</v>
      </c>
      <c r="G357" s="9"/>
    </row>
    <row r="358" spans="1:7" x14ac:dyDescent="0.25">
      <c r="A358" s="9"/>
      <c r="B358" s="106">
        <v>46195</v>
      </c>
      <c r="C358" s="26">
        <v>357</v>
      </c>
      <c r="D358" s="9"/>
      <c r="E358" s="9">
        <f t="shared" si="10"/>
        <v>357</v>
      </c>
      <c r="F358" s="136">
        <f t="shared" si="11"/>
        <v>46195</v>
      </c>
      <c r="G358" s="9"/>
    </row>
    <row r="359" spans="1:7" x14ac:dyDescent="0.25">
      <c r="A359" s="9"/>
      <c r="B359" s="106">
        <v>46196</v>
      </c>
      <c r="C359" s="26">
        <v>358</v>
      </c>
      <c r="D359" s="9"/>
      <c r="E359" s="9">
        <f t="shared" si="10"/>
        <v>358</v>
      </c>
      <c r="F359" s="136">
        <f t="shared" si="11"/>
        <v>46196</v>
      </c>
      <c r="G359" s="9"/>
    </row>
    <row r="360" spans="1:7" x14ac:dyDescent="0.25">
      <c r="A360" s="9"/>
      <c r="B360" s="106">
        <v>46197</v>
      </c>
      <c r="C360" s="26">
        <v>359</v>
      </c>
      <c r="D360" s="9"/>
      <c r="E360" s="9">
        <f t="shared" si="10"/>
        <v>359</v>
      </c>
      <c r="F360" s="136">
        <f t="shared" si="11"/>
        <v>46197</v>
      </c>
      <c r="G360" s="9"/>
    </row>
    <row r="361" spans="1:7" x14ac:dyDescent="0.25">
      <c r="A361" s="9"/>
      <c r="B361" s="106">
        <v>46198</v>
      </c>
      <c r="C361" s="26">
        <v>360</v>
      </c>
      <c r="D361" s="9"/>
      <c r="E361" s="9">
        <f t="shared" si="10"/>
        <v>360</v>
      </c>
      <c r="F361" s="136">
        <f t="shared" si="11"/>
        <v>46198</v>
      </c>
      <c r="G361" s="9"/>
    </row>
    <row r="362" spans="1:7" x14ac:dyDescent="0.25">
      <c r="A362" s="9"/>
      <c r="B362" s="106">
        <v>46199</v>
      </c>
      <c r="C362" s="26">
        <v>361</v>
      </c>
      <c r="D362" s="9"/>
      <c r="E362" s="9">
        <f t="shared" si="10"/>
        <v>361</v>
      </c>
      <c r="F362" s="136">
        <f t="shared" si="11"/>
        <v>46199</v>
      </c>
      <c r="G362" s="9"/>
    </row>
    <row r="363" spans="1:7" x14ac:dyDescent="0.25">
      <c r="A363" s="9"/>
      <c r="B363" s="106">
        <v>46200</v>
      </c>
      <c r="C363" s="26">
        <v>362</v>
      </c>
      <c r="D363" s="9"/>
      <c r="E363" s="9">
        <f t="shared" si="10"/>
        <v>362</v>
      </c>
      <c r="F363" s="136">
        <f t="shared" si="11"/>
        <v>46200</v>
      </c>
      <c r="G363" s="9"/>
    </row>
    <row r="364" spans="1:7" x14ac:dyDescent="0.25">
      <c r="A364" s="9"/>
      <c r="B364" s="106">
        <v>46201</v>
      </c>
      <c r="C364" s="26">
        <v>363</v>
      </c>
      <c r="D364" s="9"/>
      <c r="E364" s="9">
        <f t="shared" si="10"/>
        <v>363</v>
      </c>
      <c r="F364" s="136">
        <f t="shared" si="11"/>
        <v>46201</v>
      </c>
      <c r="G364" s="9"/>
    </row>
    <row r="365" spans="1:7" x14ac:dyDescent="0.25">
      <c r="A365" s="9"/>
      <c r="B365" s="106">
        <v>46202</v>
      </c>
      <c r="C365" s="26">
        <v>364</v>
      </c>
      <c r="D365" s="9"/>
      <c r="E365" s="9">
        <f t="shared" si="10"/>
        <v>364</v>
      </c>
      <c r="F365" s="136">
        <f t="shared" si="11"/>
        <v>46202</v>
      </c>
      <c r="G365" s="9"/>
    </row>
    <row r="366" spans="1:7" x14ac:dyDescent="0.25">
      <c r="A366" s="9"/>
      <c r="B366" s="106">
        <v>46203</v>
      </c>
      <c r="C366" s="26">
        <v>365</v>
      </c>
      <c r="D366" s="9"/>
      <c r="E366" s="9">
        <f t="shared" si="10"/>
        <v>365</v>
      </c>
      <c r="F366" s="136">
        <f t="shared" si="11"/>
        <v>46203</v>
      </c>
      <c r="G366" s="9"/>
    </row>
    <row r="367" spans="1:7" x14ac:dyDescent="0.25">
      <c r="A367" s="9"/>
      <c r="B367" s="106">
        <v>46204</v>
      </c>
      <c r="C367" s="26">
        <v>366</v>
      </c>
      <c r="D367" s="9"/>
      <c r="E367" s="9">
        <f t="shared" si="10"/>
        <v>366</v>
      </c>
      <c r="F367" s="136">
        <f t="shared" si="11"/>
        <v>46204</v>
      </c>
      <c r="G367" s="9"/>
    </row>
    <row r="368" spans="1:7" x14ac:dyDescent="0.25">
      <c r="A368" s="9"/>
      <c r="B368" s="106">
        <v>46205</v>
      </c>
      <c r="C368" s="26">
        <v>367</v>
      </c>
      <c r="D368" s="9"/>
      <c r="E368" s="9">
        <f t="shared" si="10"/>
        <v>367</v>
      </c>
      <c r="F368" s="136">
        <f t="shared" si="11"/>
        <v>46205</v>
      </c>
      <c r="G368" s="9"/>
    </row>
    <row r="369" spans="1:7" x14ac:dyDescent="0.25">
      <c r="A369" s="9"/>
      <c r="B369" s="106">
        <v>46206</v>
      </c>
      <c r="C369" s="26">
        <v>368</v>
      </c>
      <c r="D369" s="9"/>
      <c r="E369" s="9">
        <f t="shared" si="10"/>
        <v>368</v>
      </c>
      <c r="F369" s="136">
        <f t="shared" si="11"/>
        <v>46206</v>
      </c>
      <c r="G369" s="9"/>
    </row>
    <row r="370" spans="1:7" x14ac:dyDescent="0.25">
      <c r="A370" s="9"/>
      <c r="B370" s="106">
        <v>46207</v>
      </c>
      <c r="C370" s="26">
        <v>369</v>
      </c>
      <c r="D370" s="9"/>
      <c r="E370" s="9">
        <f t="shared" si="10"/>
        <v>369</v>
      </c>
      <c r="F370" s="136">
        <f t="shared" si="11"/>
        <v>46207</v>
      </c>
      <c r="G370" s="9"/>
    </row>
    <row r="371" spans="1:7" x14ac:dyDescent="0.25">
      <c r="A371" s="9"/>
      <c r="B371" s="106">
        <v>46208</v>
      </c>
      <c r="C371" s="26">
        <v>370</v>
      </c>
      <c r="D371" s="9"/>
      <c r="E371" s="9">
        <f t="shared" si="10"/>
        <v>370</v>
      </c>
      <c r="F371" s="136">
        <f t="shared" si="11"/>
        <v>46208</v>
      </c>
      <c r="G371" s="9"/>
    </row>
    <row r="372" spans="1:7" x14ac:dyDescent="0.25">
      <c r="A372" s="9"/>
      <c r="B372" s="106">
        <v>46209</v>
      </c>
      <c r="C372" s="26">
        <v>371</v>
      </c>
      <c r="D372" s="9"/>
      <c r="E372" s="9">
        <f t="shared" si="10"/>
        <v>371</v>
      </c>
      <c r="F372" s="136">
        <f t="shared" si="11"/>
        <v>46209</v>
      </c>
      <c r="G372" s="9"/>
    </row>
    <row r="373" spans="1:7" x14ac:dyDescent="0.25">
      <c r="A373" s="9"/>
      <c r="B373" s="106">
        <v>46210</v>
      </c>
      <c r="C373" s="26">
        <v>372</v>
      </c>
      <c r="D373" s="9"/>
      <c r="E373" s="9">
        <f t="shared" si="10"/>
        <v>372</v>
      </c>
      <c r="F373" s="136">
        <f t="shared" si="11"/>
        <v>46210</v>
      </c>
      <c r="G373" s="9"/>
    </row>
    <row r="374" spans="1:7" x14ac:dyDescent="0.25">
      <c r="A374" s="9"/>
      <c r="B374" s="106">
        <v>46211</v>
      </c>
      <c r="C374" s="26">
        <v>373</v>
      </c>
      <c r="D374" s="9"/>
      <c r="E374" s="9">
        <f t="shared" si="10"/>
        <v>373</v>
      </c>
      <c r="F374" s="136">
        <f t="shared" si="11"/>
        <v>46211</v>
      </c>
      <c r="G374" s="9"/>
    </row>
    <row r="375" spans="1:7" x14ac:dyDescent="0.25">
      <c r="A375" s="9"/>
      <c r="B375" s="106">
        <v>46212</v>
      </c>
      <c r="C375" s="26">
        <v>374</v>
      </c>
      <c r="D375" s="9"/>
      <c r="E375" s="9">
        <f t="shared" si="10"/>
        <v>374</v>
      </c>
      <c r="F375" s="136">
        <f t="shared" si="11"/>
        <v>46212</v>
      </c>
      <c r="G375" s="9"/>
    </row>
    <row r="376" spans="1:7" x14ac:dyDescent="0.25">
      <c r="A376" s="9"/>
      <c r="B376" s="106">
        <v>46213</v>
      </c>
      <c r="C376" s="26">
        <v>375</v>
      </c>
      <c r="D376" s="9"/>
      <c r="E376" s="9">
        <f t="shared" si="10"/>
        <v>375</v>
      </c>
      <c r="F376" s="136">
        <f t="shared" si="11"/>
        <v>46213</v>
      </c>
      <c r="G376" s="9"/>
    </row>
    <row r="377" spans="1:7" x14ac:dyDescent="0.25">
      <c r="A377" s="9"/>
      <c r="B377" s="106">
        <v>46214</v>
      </c>
      <c r="C377" s="26">
        <v>376</v>
      </c>
      <c r="D377" s="9"/>
      <c r="E377" s="9">
        <f t="shared" si="10"/>
        <v>376</v>
      </c>
      <c r="F377" s="136">
        <f t="shared" si="11"/>
        <v>46214</v>
      </c>
      <c r="G377" s="9"/>
    </row>
    <row r="378" spans="1:7" x14ac:dyDescent="0.25">
      <c r="A378" s="9"/>
      <c r="B378" s="106">
        <v>46215</v>
      </c>
      <c r="C378" s="26">
        <v>377</v>
      </c>
      <c r="D378" s="9"/>
      <c r="E378" s="9">
        <f t="shared" si="10"/>
        <v>377</v>
      </c>
      <c r="F378" s="136">
        <f t="shared" si="11"/>
        <v>46215</v>
      </c>
      <c r="G378" s="9"/>
    </row>
    <row r="379" spans="1:7" x14ac:dyDescent="0.25">
      <c r="A379" s="9"/>
      <c r="B379" s="106">
        <v>46216</v>
      </c>
      <c r="C379" s="26">
        <v>378</v>
      </c>
      <c r="D379" s="9"/>
      <c r="E379" s="9">
        <f t="shared" si="10"/>
        <v>378</v>
      </c>
      <c r="F379" s="136">
        <f t="shared" si="11"/>
        <v>46216</v>
      </c>
      <c r="G379" s="9"/>
    </row>
    <row r="380" spans="1:7" x14ac:dyDescent="0.25">
      <c r="A380" s="9"/>
      <c r="B380" s="106">
        <v>46217</v>
      </c>
      <c r="C380" s="26">
        <v>379</v>
      </c>
      <c r="D380" s="9"/>
      <c r="E380" s="9">
        <f t="shared" si="10"/>
        <v>379</v>
      </c>
      <c r="F380" s="136">
        <f t="shared" si="11"/>
        <v>46217</v>
      </c>
      <c r="G380" s="9"/>
    </row>
    <row r="381" spans="1:7" x14ac:dyDescent="0.25">
      <c r="A381" s="9"/>
      <c r="B381" s="106">
        <v>46218</v>
      </c>
      <c r="C381" s="26">
        <v>380</v>
      </c>
      <c r="D381" s="9"/>
      <c r="E381" s="9">
        <f t="shared" si="10"/>
        <v>380</v>
      </c>
      <c r="F381" s="136">
        <f t="shared" si="11"/>
        <v>46218</v>
      </c>
      <c r="G381" s="9"/>
    </row>
    <row r="382" spans="1:7" x14ac:dyDescent="0.25">
      <c r="A382" s="9"/>
      <c r="B382" s="106">
        <v>46219</v>
      </c>
      <c r="C382" s="26">
        <v>381</v>
      </c>
      <c r="D382" s="9"/>
      <c r="E382" s="9">
        <f t="shared" si="10"/>
        <v>381</v>
      </c>
      <c r="F382" s="136">
        <f t="shared" si="11"/>
        <v>46219</v>
      </c>
      <c r="G382" s="9"/>
    </row>
    <row r="383" spans="1:7" x14ac:dyDescent="0.25">
      <c r="A383" s="9"/>
      <c r="B383" s="106">
        <v>46220</v>
      </c>
      <c r="C383" s="26">
        <v>382</v>
      </c>
      <c r="D383" s="9"/>
      <c r="E383" s="9">
        <f t="shared" si="10"/>
        <v>382</v>
      </c>
      <c r="F383" s="136">
        <f t="shared" si="11"/>
        <v>46220</v>
      </c>
      <c r="G383" s="9"/>
    </row>
    <row r="384" spans="1:7" x14ac:dyDescent="0.25">
      <c r="A384" s="9"/>
      <c r="B384" s="106">
        <v>46221</v>
      </c>
      <c r="C384" s="26">
        <v>383</v>
      </c>
      <c r="D384" s="9"/>
      <c r="E384" s="9">
        <f t="shared" si="10"/>
        <v>383</v>
      </c>
      <c r="F384" s="136">
        <f t="shared" si="11"/>
        <v>46221</v>
      </c>
      <c r="G384" s="9"/>
    </row>
    <row r="385" spans="1:7" x14ac:dyDescent="0.25">
      <c r="A385" s="9"/>
      <c r="B385" s="106">
        <v>46222</v>
      </c>
      <c r="C385" s="26">
        <v>384</v>
      </c>
      <c r="D385" s="9"/>
      <c r="E385" s="9">
        <f t="shared" si="10"/>
        <v>384</v>
      </c>
      <c r="F385" s="136">
        <f t="shared" si="11"/>
        <v>46222</v>
      </c>
      <c r="G385" s="9"/>
    </row>
    <row r="386" spans="1:7" x14ac:dyDescent="0.25">
      <c r="A386" s="9"/>
      <c r="B386" s="106">
        <v>46223</v>
      </c>
      <c r="C386" s="26">
        <v>385</v>
      </c>
      <c r="D386" s="9"/>
      <c r="E386" s="9">
        <f t="shared" si="10"/>
        <v>385</v>
      </c>
      <c r="F386" s="136">
        <f t="shared" si="11"/>
        <v>46223</v>
      </c>
      <c r="G386" s="9"/>
    </row>
    <row r="387" spans="1:7" x14ac:dyDescent="0.25">
      <c r="A387" s="9"/>
      <c r="B387" s="106">
        <v>46224</v>
      </c>
      <c r="C387" s="26">
        <v>386</v>
      </c>
      <c r="D387" s="9"/>
      <c r="E387" s="9">
        <f t="shared" ref="E387:E450" si="12">C387</f>
        <v>386</v>
      </c>
      <c r="F387" s="136">
        <f t="shared" ref="F387:F450" si="13">B387</f>
        <v>46224</v>
      </c>
      <c r="G387" s="9"/>
    </row>
    <row r="388" spans="1:7" x14ac:dyDescent="0.25">
      <c r="A388" s="9"/>
      <c r="B388" s="106">
        <v>46225</v>
      </c>
      <c r="C388" s="26">
        <v>387</v>
      </c>
      <c r="D388" s="9"/>
      <c r="E388" s="9">
        <f t="shared" si="12"/>
        <v>387</v>
      </c>
      <c r="F388" s="136">
        <f t="shared" si="13"/>
        <v>46225</v>
      </c>
      <c r="G388" s="9"/>
    </row>
    <row r="389" spans="1:7" x14ac:dyDescent="0.25">
      <c r="A389" s="9"/>
      <c r="B389" s="106">
        <v>46226</v>
      </c>
      <c r="C389" s="26">
        <v>388</v>
      </c>
      <c r="D389" s="9"/>
      <c r="E389" s="9">
        <f t="shared" si="12"/>
        <v>388</v>
      </c>
      <c r="F389" s="136">
        <f t="shared" si="13"/>
        <v>46226</v>
      </c>
      <c r="G389" s="9"/>
    </row>
    <row r="390" spans="1:7" x14ac:dyDescent="0.25">
      <c r="A390" s="9"/>
      <c r="B390" s="106">
        <v>46227</v>
      </c>
      <c r="C390" s="26">
        <v>389</v>
      </c>
      <c r="D390" s="9"/>
      <c r="E390" s="9">
        <f t="shared" si="12"/>
        <v>389</v>
      </c>
      <c r="F390" s="136">
        <f t="shared" si="13"/>
        <v>46227</v>
      </c>
      <c r="G390" s="9"/>
    </row>
    <row r="391" spans="1:7" x14ac:dyDescent="0.25">
      <c r="A391" s="9"/>
      <c r="B391" s="106">
        <v>46228</v>
      </c>
      <c r="C391" s="26">
        <v>390</v>
      </c>
      <c r="D391" s="9"/>
      <c r="E391" s="9">
        <f t="shared" si="12"/>
        <v>390</v>
      </c>
      <c r="F391" s="136">
        <f t="shared" si="13"/>
        <v>46228</v>
      </c>
      <c r="G391" s="9"/>
    </row>
    <row r="392" spans="1:7" x14ac:dyDescent="0.25">
      <c r="A392" s="9"/>
      <c r="B392" s="106">
        <v>46229</v>
      </c>
      <c r="C392" s="26">
        <v>391</v>
      </c>
      <c r="D392" s="9"/>
      <c r="E392" s="9">
        <f t="shared" si="12"/>
        <v>391</v>
      </c>
      <c r="F392" s="136">
        <f t="shared" si="13"/>
        <v>46229</v>
      </c>
      <c r="G392" s="9"/>
    </row>
    <row r="393" spans="1:7" x14ac:dyDescent="0.25">
      <c r="A393" s="9"/>
      <c r="B393" s="106">
        <v>46230</v>
      </c>
      <c r="C393" s="26">
        <v>392</v>
      </c>
      <c r="D393" s="9"/>
      <c r="E393" s="9">
        <f t="shared" si="12"/>
        <v>392</v>
      </c>
      <c r="F393" s="136">
        <f t="shared" si="13"/>
        <v>46230</v>
      </c>
      <c r="G393" s="9"/>
    </row>
    <row r="394" spans="1:7" x14ac:dyDescent="0.25">
      <c r="A394" s="9"/>
      <c r="B394" s="106">
        <v>46231</v>
      </c>
      <c r="C394" s="26">
        <v>393</v>
      </c>
      <c r="D394" s="9"/>
      <c r="E394" s="9">
        <f t="shared" si="12"/>
        <v>393</v>
      </c>
      <c r="F394" s="136">
        <f t="shared" si="13"/>
        <v>46231</v>
      </c>
      <c r="G394" s="9"/>
    </row>
    <row r="395" spans="1:7" x14ac:dyDescent="0.25">
      <c r="A395" s="9"/>
      <c r="B395" s="106">
        <v>46232</v>
      </c>
      <c r="C395" s="26">
        <v>394</v>
      </c>
      <c r="D395" s="9"/>
      <c r="E395" s="9">
        <f t="shared" si="12"/>
        <v>394</v>
      </c>
      <c r="F395" s="136">
        <f t="shared" si="13"/>
        <v>46232</v>
      </c>
      <c r="G395" s="9"/>
    </row>
    <row r="396" spans="1:7" x14ac:dyDescent="0.25">
      <c r="A396" s="9"/>
      <c r="B396" s="106">
        <v>46233</v>
      </c>
      <c r="C396" s="26">
        <v>395</v>
      </c>
      <c r="D396" s="9"/>
      <c r="E396" s="9">
        <f t="shared" si="12"/>
        <v>395</v>
      </c>
      <c r="F396" s="136">
        <f t="shared" si="13"/>
        <v>46233</v>
      </c>
      <c r="G396" s="9"/>
    </row>
    <row r="397" spans="1:7" x14ac:dyDescent="0.25">
      <c r="A397" s="9"/>
      <c r="B397" s="106">
        <v>46234</v>
      </c>
      <c r="C397" s="26">
        <v>396</v>
      </c>
      <c r="D397" s="9"/>
      <c r="E397" s="9">
        <f t="shared" si="12"/>
        <v>396</v>
      </c>
      <c r="F397" s="136">
        <f t="shared" si="13"/>
        <v>46234</v>
      </c>
      <c r="G397" s="9"/>
    </row>
    <row r="398" spans="1:7" x14ac:dyDescent="0.25">
      <c r="A398" s="9"/>
      <c r="B398" s="106">
        <v>46235</v>
      </c>
      <c r="C398" s="26">
        <v>397</v>
      </c>
      <c r="D398" s="9"/>
      <c r="E398" s="9">
        <f t="shared" si="12"/>
        <v>397</v>
      </c>
      <c r="F398" s="136">
        <f t="shared" si="13"/>
        <v>46235</v>
      </c>
      <c r="G398" s="9"/>
    </row>
    <row r="399" spans="1:7" x14ac:dyDescent="0.25">
      <c r="A399" s="9"/>
      <c r="B399" s="106">
        <v>46236</v>
      </c>
      <c r="C399" s="26">
        <v>398</v>
      </c>
      <c r="D399" s="9"/>
      <c r="E399" s="9">
        <f t="shared" si="12"/>
        <v>398</v>
      </c>
      <c r="F399" s="136">
        <f t="shared" si="13"/>
        <v>46236</v>
      </c>
      <c r="G399" s="9"/>
    </row>
    <row r="400" spans="1:7" x14ac:dyDescent="0.25">
      <c r="A400" s="9"/>
      <c r="B400" s="106">
        <v>46237</v>
      </c>
      <c r="C400" s="26">
        <v>399</v>
      </c>
      <c r="D400" s="9"/>
      <c r="E400" s="9">
        <f t="shared" si="12"/>
        <v>399</v>
      </c>
      <c r="F400" s="136">
        <f t="shared" si="13"/>
        <v>46237</v>
      </c>
      <c r="G400" s="9"/>
    </row>
    <row r="401" spans="1:7" x14ac:dyDescent="0.25">
      <c r="A401" s="9"/>
      <c r="B401" s="106">
        <v>46238</v>
      </c>
      <c r="C401" s="26">
        <v>400</v>
      </c>
      <c r="D401" s="9"/>
      <c r="E401" s="9">
        <f t="shared" si="12"/>
        <v>400</v>
      </c>
      <c r="F401" s="136">
        <f t="shared" si="13"/>
        <v>46238</v>
      </c>
      <c r="G401" s="9"/>
    </row>
    <row r="402" spans="1:7" x14ac:dyDescent="0.25">
      <c r="A402" s="9"/>
      <c r="B402" s="106">
        <v>46239</v>
      </c>
      <c r="C402" s="26">
        <v>401</v>
      </c>
      <c r="D402" s="9"/>
      <c r="E402" s="9">
        <f t="shared" si="12"/>
        <v>401</v>
      </c>
      <c r="F402" s="136">
        <f t="shared" si="13"/>
        <v>46239</v>
      </c>
      <c r="G402" s="9"/>
    </row>
    <row r="403" spans="1:7" x14ac:dyDescent="0.25">
      <c r="A403" s="9"/>
      <c r="B403" s="106">
        <v>46240</v>
      </c>
      <c r="C403" s="26">
        <v>402</v>
      </c>
      <c r="D403" s="9"/>
      <c r="E403" s="9">
        <f t="shared" si="12"/>
        <v>402</v>
      </c>
      <c r="F403" s="136">
        <f t="shared" si="13"/>
        <v>46240</v>
      </c>
      <c r="G403" s="9"/>
    </row>
    <row r="404" spans="1:7" x14ac:dyDescent="0.25">
      <c r="A404" s="9"/>
      <c r="B404" s="106">
        <v>46241</v>
      </c>
      <c r="C404" s="26">
        <v>403</v>
      </c>
      <c r="D404" s="9"/>
      <c r="E404" s="9">
        <f t="shared" si="12"/>
        <v>403</v>
      </c>
      <c r="F404" s="136">
        <f t="shared" si="13"/>
        <v>46241</v>
      </c>
      <c r="G404" s="9"/>
    </row>
    <row r="405" spans="1:7" x14ac:dyDescent="0.25">
      <c r="A405" s="9"/>
      <c r="B405" s="106">
        <v>46242</v>
      </c>
      <c r="C405" s="26">
        <v>404</v>
      </c>
      <c r="D405" s="9"/>
      <c r="E405" s="9">
        <f t="shared" si="12"/>
        <v>404</v>
      </c>
      <c r="F405" s="136">
        <f t="shared" si="13"/>
        <v>46242</v>
      </c>
      <c r="G405" s="9"/>
    </row>
    <row r="406" spans="1:7" x14ac:dyDescent="0.25">
      <c r="A406" s="9"/>
      <c r="B406" s="106">
        <v>46243</v>
      </c>
      <c r="C406" s="26">
        <v>405</v>
      </c>
      <c r="D406" s="9"/>
      <c r="E406" s="9">
        <f t="shared" si="12"/>
        <v>405</v>
      </c>
      <c r="F406" s="136">
        <f t="shared" si="13"/>
        <v>46243</v>
      </c>
      <c r="G406" s="9"/>
    </row>
    <row r="407" spans="1:7" x14ac:dyDescent="0.25">
      <c r="A407" s="9"/>
      <c r="B407" s="106">
        <v>46244</v>
      </c>
      <c r="C407" s="26">
        <v>406</v>
      </c>
      <c r="D407" s="9"/>
      <c r="E407" s="9">
        <f t="shared" si="12"/>
        <v>406</v>
      </c>
      <c r="F407" s="136">
        <f t="shared" si="13"/>
        <v>46244</v>
      </c>
      <c r="G407" s="9"/>
    </row>
    <row r="408" spans="1:7" x14ac:dyDescent="0.25">
      <c r="A408" s="9"/>
      <c r="B408" s="106">
        <v>46245</v>
      </c>
      <c r="C408" s="26">
        <v>407</v>
      </c>
      <c r="D408" s="9"/>
      <c r="E408" s="9">
        <f t="shared" si="12"/>
        <v>407</v>
      </c>
      <c r="F408" s="136">
        <f t="shared" si="13"/>
        <v>46245</v>
      </c>
      <c r="G408" s="9"/>
    </row>
    <row r="409" spans="1:7" x14ac:dyDescent="0.25">
      <c r="A409" s="9"/>
      <c r="B409" s="106">
        <v>46246</v>
      </c>
      <c r="C409" s="26">
        <v>408</v>
      </c>
      <c r="D409" s="9"/>
      <c r="E409" s="9">
        <f t="shared" si="12"/>
        <v>408</v>
      </c>
      <c r="F409" s="136">
        <f t="shared" si="13"/>
        <v>46246</v>
      </c>
      <c r="G409" s="9"/>
    </row>
    <row r="410" spans="1:7" x14ac:dyDescent="0.25">
      <c r="A410" s="9"/>
      <c r="B410" s="106">
        <v>46247</v>
      </c>
      <c r="C410" s="26">
        <v>409</v>
      </c>
      <c r="D410" s="9"/>
      <c r="E410" s="9">
        <f t="shared" si="12"/>
        <v>409</v>
      </c>
      <c r="F410" s="136">
        <f t="shared" si="13"/>
        <v>46247</v>
      </c>
      <c r="G410" s="9"/>
    </row>
    <row r="411" spans="1:7" x14ac:dyDescent="0.25">
      <c r="A411" s="9"/>
      <c r="B411" s="106">
        <v>46248</v>
      </c>
      <c r="C411" s="26">
        <v>410</v>
      </c>
      <c r="D411" s="9"/>
      <c r="E411" s="9">
        <f t="shared" si="12"/>
        <v>410</v>
      </c>
      <c r="F411" s="136">
        <f t="shared" si="13"/>
        <v>46248</v>
      </c>
      <c r="G411" s="9"/>
    </row>
    <row r="412" spans="1:7" x14ac:dyDescent="0.25">
      <c r="A412" s="9"/>
      <c r="B412" s="106">
        <v>46249</v>
      </c>
      <c r="C412" s="26">
        <v>411</v>
      </c>
      <c r="D412" s="9"/>
      <c r="E412" s="9">
        <f t="shared" si="12"/>
        <v>411</v>
      </c>
      <c r="F412" s="136">
        <f t="shared" si="13"/>
        <v>46249</v>
      </c>
      <c r="G412" s="9"/>
    </row>
    <row r="413" spans="1:7" x14ac:dyDescent="0.25">
      <c r="A413" s="9"/>
      <c r="B413" s="106">
        <v>46250</v>
      </c>
      <c r="C413" s="26">
        <v>412</v>
      </c>
      <c r="D413" s="9"/>
      <c r="E413" s="9">
        <f t="shared" si="12"/>
        <v>412</v>
      </c>
      <c r="F413" s="136">
        <f t="shared" si="13"/>
        <v>46250</v>
      </c>
      <c r="G413" s="9"/>
    </row>
    <row r="414" spans="1:7" x14ac:dyDescent="0.25">
      <c r="A414" s="9"/>
      <c r="B414" s="106">
        <v>46251</v>
      </c>
      <c r="C414" s="26">
        <v>413</v>
      </c>
      <c r="D414" s="9"/>
      <c r="E414" s="9">
        <f t="shared" si="12"/>
        <v>413</v>
      </c>
      <c r="F414" s="136">
        <f t="shared" si="13"/>
        <v>46251</v>
      </c>
      <c r="G414" s="9"/>
    </row>
    <row r="415" spans="1:7" x14ac:dyDescent="0.25">
      <c r="A415" s="9"/>
      <c r="B415" s="106">
        <v>46252</v>
      </c>
      <c r="C415" s="26">
        <v>414</v>
      </c>
      <c r="D415" s="9"/>
      <c r="E415" s="9">
        <f t="shared" si="12"/>
        <v>414</v>
      </c>
      <c r="F415" s="136">
        <f t="shared" si="13"/>
        <v>46252</v>
      </c>
      <c r="G415" s="9"/>
    </row>
    <row r="416" spans="1:7" x14ac:dyDescent="0.25">
      <c r="A416" s="9"/>
      <c r="B416" s="106">
        <v>46253</v>
      </c>
      <c r="C416" s="26">
        <v>415</v>
      </c>
      <c r="D416" s="9"/>
      <c r="E416" s="9">
        <f t="shared" si="12"/>
        <v>415</v>
      </c>
      <c r="F416" s="136">
        <f t="shared" si="13"/>
        <v>46253</v>
      </c>
      <c r="G416" s="9"/>
    </row>
    <row r="417" spans="1:7" x14ac:dyDescent="0.25">
      <c r="A417" s="9"/>
      <c r="B417" s="106">
        <v>46254</v>
      </c>
      <c r="C417" s="26">
        <v>416</v>
      </c>
      <c r="D417" s="9"/>
      <c r="E417" s="9">
        <f t="shared" si="12"/>
        <v>416</v>
      </c>
      <c r="F417" s="136">
        <f t="shared" si="13"/>
        <v>46254</v>
      </c>
      <c r="G417" s="9"/>
    </row>
    <row r="418" spans="1:7" x14ac:dyDescent="0.25">
      <c r="A418" s="9"/>
      <c r="B418" s="106">
        <v>46255</v>
      </c>
      <c r="C418" s="26">
        <v>417</v>
      </c>
      <c r="D418" s="9"/>
      <c r="E418" s="9">
        <f t="shared" si="12"/>
        <v>417</v>
      </c>
      <c r="F418" s="136">
        <f t="shared" si="13"/>
        <v>46255</v>
      </c>
      <c r="G418" s="9"/>
    </row>
    <row r="419" spans="1:7" x14ac:dyDescent="0.25">
      <c r="A419" s="9"/>
      <c r="B419" s="106">
        <v>46256</v>
      </c>
      <c r="C419" s="26">
        <v>418</v>
      </c>
      <c r="D419" s="9"/>
      <c r="E419" s="9">
        <f t="shared" si="12"/>
        <v>418</v>
      </c>
      <c r="F419" s="136">
        <f t="shared" si="13"/>
        <v>46256</v>
      </c>
      <c r="G419" s="9"/>
    </row>
    <row r="420" spans="1:7" x14ac:dyDescent="0.25">
      <c r="A420" s="9"/>
      <c r="B420" s="106">
        <v>46257</v>
      </c>
      <c r="C420" s="26">
        <v>419</v>
      </c>
      <c r="D420" s="9"/>
      <c r="E420" s="9">
        <f t="shared" si="12"/>
        <v>419</v>
      </c>
      <c r="F420" s="136">
        <f t="shared" si="13"/>
        <v>46257</v>
      </c>
      <c r="G420" s="9"/>
    </row>
    <row r="421" spans="1:7" x14ac:dyDescent="0.25">
      <c r="A421" s="9"/>
      <c r="B421" s="106">
        <v>46258</v>
      </c>
      <c r="C421" s="26">
        <v>420</v>
      </c>
      <c r="D421" s="9"/>
      <c r="E421" s="9">
        <f t="shared" si="12"/>
        <v>420</v>
      </c>
      <c r="F421" s="136">
        <f t="shared" si="13"/>
        <v>46258</v>
      </c>
      <c r="G421" s="9"/>
    </row>
    <row r="422" spans="1:7" x14ac:dyDescent="0.25">
      <c r="A422" s="9"/>
      <c r="B422" s="106">
        <v>46259</v>
      </c>
      <c r="C422" s="26">
        <v>421</v>
      </c>
      <c r="D422" s="9"/>
      <c r="E422" s="9">
        <f t="shared" si="12"/>
        <v>421</v>
      </c>
      <c r="F422" s="136">
        <f t="shared" si="13"/>
        <v>46259</v>
      </c>
      <c r="G422" s="9"/>
    </row>
    <row r="423" spans="1:7" x14ac:dyDescent="0.25">
      <c r="A423" s="9"/>
      <c r="B423" s="106">
        <v>46260</v>
      </c>
      <c r="C423" s="26">
        <v>422</v>
      </c>
      <c r="D423" s="9"/>
      <c r="E423" s="9">
        <f t="shared" si="12"/>
        <v>422</v>
      </c>
      <c r="F423" s="136">
        <f t="shared" si="13"/>
        <v>46260</v>
      </c>
      <c r="G423" s="9"/>
    </row>
    <row r="424" spans="1:7" x14ac:dyDescent="0.25">
      <c r="A424" s="9"/>
      <c r="B424" s="106">
        <v>46261</v>
      </c>
      <c r="C424" s="26">
        <v>423</v>
      </c>
      <c r="D424" s="9"/>
      <c r="E424" s="9">
        <f t="shared" si="12"/>
        <v>423</v>
      </c>
      <c r="F424" s="136">
        <f t="shared" si="13"/>
        <v>46261</v>
      </c>
      <c r="G424" s="9"/>
    </row>
    <row r="425" spans="1:7" x14ac:dyDescent="0.25">
      <c r="A425" s="9"/>
      <c r="B425" s="106">
        <v>46262</v>
      </c>
      <c r="C425" s="26">
        <v>424</v>
      </c>
      <c r="D425" s="9"/>
      <c r="E425" s="9">
        <f t="shared" si="12"/>
        <v>424</v>
      </c>
      <c r="F425" s="136">
        <f t="shared" si="13"/>
        <v>46262</v>
      </c>
      <c r="G425" s="9"/>
    </row>
    <row r="426" spans="1:7" x14ac:dyDescent="0.25">
      <c r="A426" s="9"/>
      <c r="B426" s="106">
        <v>46263</v>
      </c>
      <c r="C426" s="26">
        <v>425</v>
      </c>
      <c r="D426" s="9"/>
      <c r="E426" s="9">
        <f t="shared" si="12"/>
        <v>425</v>
      </c>
      <c r="F426" s="136">
        <f t="shared" si="13"/>
        <v>46263</v>
      </c>
      <c r="G426" s="9"/>
    </row>
    <row r="427" spans="1:7" x14ac:dyDescent="0.25">
      <c r="A427" s="9"/>
      <c r="B427" s="106">
        <v>46264</v>
      </c>
      <c r="C427" s="26">
        <v>426</v>
      </c>
      <c r="D427" s="9"/>
      <c r="E427" s="9">
        <f t="shared" si="12"/>
        <v>426</v>
      </c>
      <c r="F427" s="136">
        <f t="shared" si="13"/>
        <v>46264</v>
      </c>
      <c r="G427" s="9"/>
    </row>
    <row r="428" spans="1:7" x14ac:dyDescent="0.25">
      <c r="A428" s="9"/>
      <c r="B428" s="106">
        <v>46265</v>
      </c>
      <c r="C428" s="26">
        <v>427</v>
      </c>
      <c r="D428" s="9"/>
      <c r="E428" s="9">
        <f t="shared" si="12"/>
        <v>427</v>
      </c>
      <c r="F428" s="136">
        <f t="shared" si="13"/>
        <v>46265</v>
      </c>
      <c r="G428" s="9"/>
    </row>
    <row r="429" spans="1:7" x14ac:dyDescent="0.25">
      <c r="A429" s="9"/>
      <c r="B429" s="106">
        <v>46266</v>
      </c>
      <c r="C429" s="26">
        <v>428</v>
      </c>
      <c r="D429" s="9"/>
      <c r="E429" s="9">
        <f t="shared" si="12"/>
        <v>428</v>
      </c>
      <c r="F429" s="136">
        <f t="shared" si="13"/>
        <v>46266</v>
      </c>
      <c r="G429" s="9"/>
    </row>
    <row r="430" spans="1:7" x14ac:dyDescent="0.25">
      <c r="A430" s="9"/>
      <c r="B430" s="106">
        <v>46267</v>
      </c>
      <c r="C430" s="26">
        <v>429</v>
      </c>
      <c r="D430" s="9"/>
      <c r="E430" s="9">
        <f t="shared" si="12"/>
        <v>429</v>
      </c>
      <c r="F430" s="136">
        <f t="shared" si="13"/>
        <v>46267</v>
      </c>
      <c r="G430" s="9"/>
    </row>
    <row r="431" spans="1:7" x14ac:dyDescent="0.25">
      <c r="A431" s="9"/>
      <c r="B431" s="106">
        <v>46268</v>
      </c>
      <c r="C431" s="26">
        <v>430</v>
      </c>
      <c r="D431" s="9"/>
      <c r="E431" s="9">
        <f t="shared" si="12"/>
        <v>430</v>
      </c>
      <c r="F431" s="136">
        <f t="shared" si="13"/>
        <v>46268</v>
      </c>
      <c r="G431" s="9"/>
    </row>
    <row r="432" spans="1:7" x14ac:dyDescent="0.25">
      <c r="A432" s="9"/>
      <c r="B432" s="106">
        <v>46269</v>
      </c>
      <c r="C432" s="26">
        <v>431</v>
      </c>
      <c r="D432" s="9"/>
      <c r="E432" s="9">
        <f t="shared" si="12"/>
        <v>431</v>
      </c>
      <c r="F432" s="136">
        <f t="shared" si="13"/>
        <v>46269</v>
      </c>
      <c r="G432" s="9"/>
    </row>
    <row r="433" spans="1:7" x14ac:dyDescent="0.25">
      <c r="A433" s="9"/>
      <c r="B433" s="106">
        <v>46270</v>
      </c>
      <c r="C433" s="26">
        <v>432</v>
      </c>
      <c r="D433" s="9"/>
      <c r="E433" s="9">
        <f t="shared" si="12"/>
        <v>432</v>
      </c>
      <c r="F433" s="136">
        <f t="shared" si="13"/>
        <v>46270</v>
      </c>
      <c r="G433" s="9"/>
    </row>
    <row r="434" spans="1:7" x14ac:dyDescent="0.25">
      <c r="A434" s="9"/>
      <c r="B434" s="106">
        <v>46271</v>
      </c>
      <c r="C434" s="26">
        <v>433</v>
      </c>
      <c r="D434" s="9"/>
      <c r="E434" s="9">
        <f t="shared" si="12"/>
        <v>433</v>
      </c>
      <c r="F434" s="136">
        <f t="shared" si="13"/>
        <v>46271</v>
      </c>
      <c r="G434" s="9"/>
    </row>
    <row r="435" spans="1:7" x14ac:dyDescent="0.25">
      <c r="A435" s="9"/>
      <c r="B435" s="106">
        <v>46272</v>
      </c>
      <c r="C435" s="26">
        <v>434</v>
      </c>
      <c r="D435" s="9"/>
      <c r="E435" s="9">
        <f t="shared" si="12"/>
        <v>434</v>
      </c>
      <c r="F435" s="136">
        <f t="shared" si="13"/>
        <v>46272</v>
      </c>
      <c r="G435" s="9"/>
    </row>
    <row r="436" spans="1:7" x14ac:dyDescent="0.25">
      <c r="A436" s="9"/>
      <c r="B436" s="106">
        <v>46273</v>
      </c>
      <c r="C436" s="26">
        <v>435</v>
      </c>
      <c r="D436" s="9"/>
      <c r="E436" s="9">
        <f t="shared" si="12"/>
        <v>435</v>
      </c>
      <c r="F436" s="136">
        <f t="shared" si="13"/>
        <v>46273</v>
      </c>
      <c r="G436" s="9"/>
    </row>
    <row r="437" spans="1:7" x14ac:dyDescent="0.25">
      <c r="A437" s="9"/>
      <c r="B437" s="106">
        <v>46274</v>
      </c>
      <c r="C437" s="26">
        <v>436</v>
      </c>
      <c r="D437" s="9"/>
      <c r="E437" s="9">
        <f t="shared" si="12"/>
        <v>436</v>
      </c>
      <c r="F437" s="136">
        <f t="shared" si="13"/>
        <v>46274</v>
      </c>
      <c r="G437" s="9"/>
    </row>
    <row r="438" spans="1:7" x14ac:dyDescent="0.25">
      <c r="A438" s="9"/>
      <c r="B438" s="106">
        <v>46275</v>
      </c>
      <c r="C438" s="26">
        <v>437</v>
      </c>
      <c r="D438" s="9"/>
      <c r="E438" s="9">
        <f t="shared" si="12"/>
        <v>437</v>
      </c>
      <c r="F438" s="136">
        <f t="shared" si="13"/>
        <v>46275</v>
      </c>
      <c r="G438" s="9"/>
    </row>
    <row r="439" spans="1:7" x14ac:dyDescent="0.25">
      <c r="A439" s="9"/>
      <c r="B439" s="106">
        <v>46276</v>
      </c>
      <c r="C439" s="26">
        <v>438</v>
      </c>
      <c r="D439" s="9"/>
      <c r="E439" s="9">
        <f t="shared" si="12"/>
        <v>438</v>
      </c>
      <c r="F439" s="136">
        <f t="shared" si="13"/>
        <v>46276</v>
      </c>
      <c r="G439" s="9"/>
    </row>
    <row r="440" spans="1:7" x14ac:dyDescent="0.25">
      <c r="A440" s="9"/>
      <c r="B440" s="106">
        <v>46277</v>
      </c>
      <c r="C440" s="26">
        <v>439</v>
      </c>
      <c r="D440" s="9"/>
      <c r="E440" s="9">
        <f t="shared" si="12"/>
        <v>439</v>
      </c>
      <c r="F440" s="136">
        <f t="shared" si="13"/>
        <v>46277</v>
      </c>
      <c r="G440" s="9"/>
    </row>
    <row r="441" spans="1:7" x14ac:dyDescent="0.25">
      <c r="A441" s="9"/>
      <c r="B441" s="106">
        <v>46278</v>
      </c>
      <c r="C441" s="26">
        <v>440</v>
      </c>
      <c r="D441" s="9"/>
      <c r="E441" s="9">
        <f t="shared" si="12"/>
        <v>440</v>
      </c>
      <c r="F441" s="136">
        <f t="shared" si="13"/>
        <v>46278</v>
      </c>
      <c r="G441" s="9"/>
    </row>
    <row r="442" spans="1:7" x14ac:dyDescent="0.25">
      <c r="A442" s="9"/>
      <c r="B442" s="106">
        <v>46279</v>
      </c>
      <c r="C442" s="26">
        <v>441</v>
      </c>
      <c r="D442" s="9"/>
      <c r="E442" s="9">
        <f t="shared" si="12"/>
        <v>441</v>
      </c>
      <c r="F442" s="136">
        <f t="shared" si="13"/>
        <v>46279</v>
      </c>
      <c r="G442" s="9"/>
    </row>
    <row r="443" spans="1:7" x14ac:dyDescent="0.25">
      <c r="A443" s="9"/>
      <c r="B443" s="106">
        <v>46280</v>
      </c>
      <c r="C443" s="26">
        <v>442</v>
      </c>
      <c r="D443" s="9"/>
      <c r="E443" s="9">
        <f t="shared" si="12"/>
        <v>442</v>
      </c>
      <c r="F443" s="136">
        <f t="shared" si="13"/>
        <v>46280</v>
      </c>
      <c r="G443" s="9"/>
    </row>
    <row r="444" spans="1:7" x14ac:dyDescent="0.25">
      <c r="A444" s="9"/>
      <c r="B444" s="106">
        <v>46281</v>
      </c>
      <c r="C444" s="26">
        <v>443</v>
      </c>
      <c r="D444" s="9"/>
      <c r="E444" s="9">
        <f t="shared" si="12"/>
        <v>443</v>
      </c>
      <c r="F444" s="136">
        <f t="shared" si="13"/>
        <v>46281</v>
      </c>
      <c r="G444" s="9"/>
    </row>
    <row r="445" spans="1:7" x14ac:dyDescent="0.25">
      <c r="A445" s="9"/>
      <c r="B445" s="106">
        <v>46282</v>
      </c>
      <c r="C445" s="26">
        <v>444</v>
      </c>
      <c r="D445" s="9"/>
      <c r="E445" s="9">
        <f t="shared" si="12"/>
        <v>444</v>
      </c>
      <c r="F445" s="136">
        <f t="shared" si="13"/>
        <v>46282</v>
      </c>
      <c r="G445" s="9"/>
    </row>
    <row r="446" spans="1:7" x14ac:dyDescent="0.25">
      <c r="A446" s="9"/>
      <c r="B446" s="106">
        <v>46283</v>
      </c>
      <c r="C446" s="26">
        <v>445</v>
      </c>
      <c r="D446" s="9"/>
      <c r="E446" s="9">
        <f t="shared" si="12"/>
        <v>445</v>
      </c>
      <c r="F446" s="136">
        <f t="shared" si="13"/>
        <v>46283</v>
      </c>
      <c r="G446" s="9"/>
    </row>
    <row r="447" spans="1:7" x14ac:dyDescent="0.25">
      <c r="A447" s="9"/>
      <c r="B447" s="106">
        <v>46284</v>
      </c>
      <c r="C447" s="26">
        <v>446</v>
      </c>
      <c r="D447" s="9"/>
      <c r="E447" s="9">
        <f t="shared" si="12"/>
        <v>446</v>
      </c>
      <c r="F447" s="136">
        <f t="shared" si="13"/>
        <v>46284</v>
      </c>
      <c r="G447" s="9"/>
    </row>
    <row r="448" spans="1:7" x14ac:dyDescent="0.25">
      <c r="A448" s="9"/>
      <c r="B448" s="106">
        <v>46285</v>
      </c>
      <c r="C448" s="26">
        <v>447</v>
      </c>
      <c r="D448" s="9"/>
      <c r="E448" s="9">
        <f t="shared" si="12"/>
        <v>447</v>
      </c>
      <c r="F448" s="136">
        <f t="shared" si="13"/>
        <v>46285</v>
      </c>
      <c r="G448" s="9"/>
    </row>
    <row r="449" spans="1:7" x14ac:dyDescent="0.25">
      <c r="A449" s="9"/>
      <c r="B449" s="106">
        <v>46286</v>
      </c>
      <c r="C449" s="26">
        <v>448</v>
      </c>
      <c r="D449" s="9"/>
      <c r="E449" s="9">
        <f t="shared" si="12"/>
        <v>448</v>
      </c>
      <c r="F449" s="136">
        <f t="shared" si="13"/>
        <v>46286</v>
      </c>
      <c r="G449" s="9"/>
    </row>
    <row r="450" spans="1:7" x14ac:dyDescent="0.25">
      <c r="A450" s="9"/>
      <c r="B450" s="106">
        <v>46287</v>
      </c>
      <c r="C450" s="26">
        <v>449</v>
      </c>
      <c r="D450" s="9"/>
      <c r="E450" s="9">
        <f t="shared" si="12"/>
        <v>449</v>
      </c>
      <c r="F450" s="136">
        <f t="shared" si="13"/>
        <v>46287</v>
      </c>
      <c r="G450" s="9"/>
    </row>
    <row r="451" spans="1:7" x14ac:dyDescent="0.25">
      <c r="A451" s="9"/>
      <c r="B451" s="106">
        <v>46288</v>
      </c>
      <c r="C451" s="26">
        <v>450</v>
      </c>
      <c r="D451" s="9"/>
      <c r="E451" s="9">
        <f t="shared" ref="E451:E514" si="14">C451</f>
        <v>450</v>
      </c>
      <c r="F451" s="136">
        <f t="shared" ref="F451:F514" si="15">B451</f>
        <v>46288</v>
      </c>
      <c r="G451" s="9"/>
    </row>
    <row r="452" spans="1:7" x14ac:dyDescent="0.25">
      <c r="A452" s="9"/>
      <c r="B452" s="106">
        <v>46289</v>
      </c>
      <c r="C452" s="26">
        <v>451</v>
      </c>
      <c r="D452" s="9"/>
      <c r="E452" s="9">
        <f t="shared" si="14"/>
        <v>451</v>
      </c>
      <c r="F452" s="136">
        <f t="shared" si="15"/>
        <v>46289</v>
      </c>
      <c r="G452" s="9"/>
    </row>
    <row r="453" spans="1:7" x14ac:dyDescent="0.25">
      <c r="A453" s="9"/>
      <c r="B453" s="106">
        <v>46290</v>
      </c>
      <c r="C453" s="26">
        <v>452</v>
      </c>
      <c r="D453" s="9"/>
      <c r="E453" s="9">
        <f t="shared" si="14"/>
        <v>452</v>
      </c>
      <c r="F453" s="136">
        <f t="shared" si="15"/>
        <v>46290</v>
      </c>
      <c r="G453" s="9"/>
    </row>
    <row r="454" spans="1:7" x14ac:dyDescent="0.25">
      <c r="A454" s="9"/>
      <c r="B454" s="106">
        <v>46291</v>
      </c>
      <c r="C454" s="26">
        <v>453</v>
      </c>
      <c r="D454" s="9"/>
      <c r="E454" s="9">
        <f t="shared" si="14"/>
        <v>453</v>
      </c>
      <c r="F454" s="136">
        <f t="shared" si="15"/>
        <v>46291</v>
      </c>
      <c r="G454" s="9"/>
    </row>
    <row r="455" spans="1:7" x14ac:dyDescent="0.25">
      <c r="A455" s="9"/>
      <c r="B455" s="106">
        <v>46292</v>
      </c>
      <c r="C455" s="26">
        <v>454</v>
      </c>
      <c r="D455" s="9"/>
      <c r="E455" s="9">
        <f t="shared" si="14"/>
        <v>454</v>
      </c>
      <c r="F455" s="136">
        <f t="shared" si="15"/>
        <v>46292</v>
      </c>
      <c r="G455" s="9"/>
    </row>
    <row r="456" spans="1:7" x14ac:dyDescent="0.25">
      <c r="A456" s="9"/>
      <c r="B456" s="106">
        <v>46293</v>
      </c>
      <c r="C456" s="26">
        <v>455</v>
      </c>
      <c r="D456" s="9"/>
      <c r="E456" s="9">
        <f t="shared" si="14"/>
        <v>455</v>
      </c>
      <c r="F456" s="136">
        <f t="shared" si="15"/>
        <v>46293</v>
      </c>
      <c r="G456" s="9"/>
    </row>
    <row r="457" spans="1:7" x14ac:dyDescent="0.25">
      <c r="A457" s="9"/>
      <c r="B457" s="106">
        <v>46294</v>
      </c>
      <c r="C457" s="26">
        <v>456</v>
      </c>
      <c r="D457" s="9"/>
      <c r="E457" s="9">
        <f t="shared" si="14"/>
        <v>456</v>
      </c>
      <c r="F457" s="136">
        <f t="shared" si="15"/>
        <v>46294</v>
      </c>
      <c r="G457" s="9"/>
    </row>
    <row r="458" spans="1:7" x14ac:dyDescent="0.25">
      <c r="A458" s="9"/>
      <c r="B458" s="106">
        <v>46295</v>
      </c>
      <c r="C458" s="26">
        <v>457</v>
      </c>
      <c r="D458" s="9"/>
      <c r="E458" s="9">
        <f t="shared" si="14"/>
        <v>457</v>
      </c>
      <c r="F458" s="136">
        <f t="shared" si="15"/>
        <v>46295</v>
      </c>
      <c r="G458" s="9"/>
    </row>
    <row r="459" spans="1:7" x14ac:dyDescent="0.25">
      <c r="A459" s="9"/>
      <c r="B459" s="106">
        <v>46296</v>
      </c>
      <c r="C459" s="26">
        <v>458</v>
      </c>
      <c r="D459" s="9"/>
      <c r="E459" s="9">
        <f t="shared" si="14"/>
        <v>458</v>
      </c>
      <c r="F459" s="136">
        <f t="shared" si="15"/>
        <v>46296</v>
      </c>
      <c r="G459" s="9"/>
    </row>
    <row r="460" spans="1:7" x14ac:dyDescent="0.25">
      <c r="A460" s="9"/>
      <c r="B460" s="106">
        <v>46297</v>
      </c>
      <c r="C460" s="26">
        <v>459</v>
      </c>
      <c r="D460" s="9"/>
      <c r="E460" s="9">
        <f t="shared" si="14"/>
        <v>459</v>
      </c>
      <c r="F460" s="136">
        <f t="shared" si="15"/>
        <v>46297</v>
      </c>
      <c r="G460" s="9"/>
    </row>
    <row r="461" spans="1:7" x14ac:dyDescent="0.25">
      <c r="A461" s="9"/>
      <c r="B461" s="106">
        <v>46298</v>
      </c>
      <c r="C461" s="26">
        <v>460</v>
      </c>
      <c r="D461" s="9"/>
      <c r="E461" s="9">
        <f t="shared" si="14"/>
        <v>460</v>
      </c>
      <c r="F461" s="136">
        <f t="shared" si="15"/>
        <v>46298</v>
      </c>
      <c r="G461" s="9"/>
    </row>
    <row r="462" spans="1:7" x14ac:dyDescent="0.25">
      <c r="A462" s="9"/>
      <c r="B462" s="106">
        <v>46299</v>
      </c>
      <c r="C462" s="26">
        <v>461</v>
      </c>
      <c r="D462" s="9"/>
      <c r="E462" s="9">
        <f t="shared" si="14"/>
        <v>461</v>
      </c>
      <c r="F462" s="136">
        <f t="shared" si="15"/>
        <v>46299</v>
      </c>
      <c r="G462" s="9"/>
    </row>
    <row r="463" spans="1:7" x14ac:dyDescent="0.25">
      <c r="A463" s="9"/>
      <c r="B463" s="106">
        <v>46300</v>
      </c>
      <c r="C463" s="26">
        <v>462</v>
      </c>
      <c r="D463" s="9"/>
      <c r="E463" s="9">
        <f t="shared" si="14"/>
        <v>462</v>
      </c>
      <c r="F463" s="136">
        <f t="shared" si="15"/>
        <v>46300</v>
      </c>
      <c r="G463" s="9"/>
    </row>
    <row r="464" spans="1:7" x14ac:dyDescent="0.25">
      <c r="A464" s="9"/>
      <c r="B464" s="106">
        <v>46301</v>
      </c>
      <c r="C464" s="26">
        <v>463</v>
      </c>
      <c r="D464" s="9"/>
      <c r="E464" s="9">
        <f t="shared" si="14"/>
        <v>463</v>
      </c>
      <c r="F464" s="136">
        <f t="shared" si="15"/>
        <v>46301</v>
      </c>
      <c r="G464" s="9"/>
    </row>
    <row r="465" spans="1:7" x14ac:dyDescent="0.25">
      <c r="A465" s="9"/>
      <c r="B465" s="106">
        <v>46302</v>
      </c>
      <c r="C465" s="26">
        <v>464</v>
      </c>
      <c r="D465" s="9"/>
      <c r="E465" s="9">
        <f t="shared" si="14"/>
        <v>464</v>
      </c>
      <c r="F465" s="136">
        <f t="shared" si="15"/>
        <v>46302</v>
      </c>
      <c r="G465" s="9"/>
    </row>
    <row r="466" spans="1:7" x14ac:dyDescent="0.25">
      <c r="A466" s="9"/>
      <c r="B466" s="106">
        <v>46303</v>
      </c>
      <c r="C466" s="26">
        <v>465</v>
      </c>
      <c r="D466" s="9"/>
      <c r="E466" s="9">
        <f t="shared" si="14"/>
        <v>465</v>
      </c>
      <c r="F466" s="136">
        <f t="shared" si="15"/>
        <v>46303</v>
      </c>
      <c r="G466" s="9"/>
    </row>
    <row r="467" spans="1:7" x14ac:dyDescent="0.25">
      <c r="A467" s="9"/>
      <c r="B467" s="106">
        <v>46304</v>
      </c>
      <c r="C467" s="26">
        <v>466</v>
      </c>
      <c r="D467" s="9"/>
      <c r="E467" s="9">
        <f t="shared" si="14"/>
        <v>466</v>
      </c>
      <c r="F467" s="136">
        <f t="shared" si="15"/>
        <v>46304</v>
      </c>
      <c r="G467" s="9"/>
    </row>
    <row r="468" spans="1:7" x14ac:dyDescent="0.25">
      <c r="A468" s="9"/>
      <c r="B468" s="106">
        <v>46305</v>
      </c>
      <c r="C468" s="26">
        <v>467</v>
      </c>
      <c r="D468" s="9"/>
      <c r="E468" s="9">
        <f t="shared" si="14"/>
        <v>467</v>
      </c>
      <c r="F468" s="136">
        <f t="shared" si="15"/>
        <v>46305</v>
      </c>
      <c r="G468" s="9"/>
    </row>
    <row r="469" spans="1:7" x14ac:dyDescent="0.25">
      <c r="A469" s="9"/>
      <c r="B469" s="106">
        <v>46306</v>
      </c>
      <c r="C469" s="26">
        <v>468</v>
      </c>
      <c r="D469" s="9"/>
      <c r="E469" s="9">
        <f t="shared" si="14"/>
        <v>468</v>
      </c>
      <c r="F469" s="136">
        <f t="shared" si="15"/>
        <v>46306</v>
      </c>
      <c r="G469" s="9"/>
    </row>
    <row r="470" spans="1:7" x14ac:dyDescent="0.25">
      <c r="A470" s="9"/>
      <c r="B470" s="106">
        <v>46307</v>
      </c>
      <c r="C470" s="26">
        <v>469</v>
      </c>
      <c r="D470" s="9"/>
      <c r="E470" s="9">
        <f t="shared" si="14"/>
        <v>469</v>
      </c>
      <c r="F470" s="136">
        <f t="shared" si="15"/>
        <v>46307</v>
      </c>
      <c r="G470" s="9"/>
    </row>
    <row r="471" spans="1:7" x14ac:dyDescent="0.25">
      <c r="A471" s="9"/>
      <c r="B471" s="106">
        <v>46308</v>
      </c>
      <c r="C471" s="26">
        <v>470</v>
      </c>
      <c r="D471" s="9"/>
      <c r="E471" s="9">
        <f t="shared" si="14"/>
        <v>470</v>
      </c>
      <c r="F471" s="136">
        <f t="shared" si="15"/>
        <v>46308</v>
      </c>
      <c r="G471" s="9"/>
    </row>
    <row r="472" spans="1:7" x14ac:dyDescent="0.25">
      <c r="A472" s="9"/>
      <c r="B472" s="106">
        <v>46309</v>
      </c>
      <c r="C472" s="26">
        <v>471</v>
      </c>
      <c r="D472" s="9"/>
      <c r="E472" s="9">
        <f t="shared" si="14"/>
        <v>471</v>
      </c>
      <c r="F472" s="136">
        <f t="shared" si="15"/>
        <v>46309</v>
      </c>
      <c r="G472" s="9"/>
    </row>
    <row r="473" spans="1:7" x14ac:dyDescent="0.25">
      <c r="A473" s="9"/>
      <c r="B473" s="106">
        <v>46310</v>
      </c>
      <c r="C473" s="26">
        <v>472</v>
      </c>
      <c r="D473" s="9"/>
      <c r="E473" s="9">
        <f t="shared" si="14"/>
        <v>472</v>
      </c>
      <c r="F473" s="136">
        <f t="shared" si="15"/>
        <v>46310</v>
      </c>
      <c r="G473" s="9"/>
    </row>
    <row r="474" spans="1:7" x14ac:dyDescent="0.25">
      <c r="A474" s="9"/>
      <c r="B474" s="106">
        <v>46311</v>
      </c>
      <c r="C474" s="26">
        <v>473</v>
      </c>
      <c r="D474" s="9"/>
      <c r="E474" s="9">
        <f t="shared" si="14"/>
        <v>473</v>
      </c>
      <c r="F474" s="136">
        <f t="shared" si="15"/>
        <v>46311</v>
      </c>
      <c r="G474" s="9"/>
    </row>
    <row r="475" spans="1:7" x14ac:dyDescent="0.25">
      <c r="A475" s="9"/>
      <c r="B475" s="106">
        <v>46312</v>
      </c>
      <c r="C475" s="26">
        <v>474</v>
      </c>
      <c r="D475" s="9"/>
      <c r="E475" s="9">
        <f t="shared" si="14"/>
        <v>474</v>
      </c>
      <c r="F475" s="136">
        <f t="shared" si="15"/>
        <v>46312</v>
      </c>
      <c r="G475" s="9"/>
    </row>
    <row r="476" spans="1:7" x14ac:dyDescent="0.25">
      <c r="A476" s="9"/>
      <c r="B476" s="106">
        <v>46313</v>
      </c>
      <c r="C476" s="26">
        <v>475</v>
      </c>
      <c r="D476" s="9"/>
      <c r="E476" s="9">
        <f t="shared" si="14"/>
        <v>475</v>
      </c>
      <c r="F476" s="136">
        <f t="shared" si="15"/>
        <v>46313</v>
      </c>
      <c r="G476" s="9"/>
    </row>
    <row r="477" spans="1:7" x14ac:dyDescent="0.25">
      <c r="A477" s="9"/>
      <c r="B477" s="106">
        <v>46314</v>
      </c>
      <c r="C477" s="26">
        <v>476</v>
      </c>
      <c r="D477" s="9"/>
      <c r="E477" s="9">
        <f t="shared" si="14"/>
        <v>476</v>
      </c>
      <c r="F477" s="136">
        <f t="shared" si="15"/>
        <v>46314</v>
      </c>
      <c r="G477" s="9"/>
    </row>
    <row r="478" spans="1:7" x14ac:dyDescent="0.25">
      <c r="A478" s="9"/>
      <c r="B478" s="106">
        <v>46315</v>
      </c>
      <c r="C478" s="26">
        <v>477</v>
      </c>
      <c r="D478" s="9"/>
      <c r="E478" s="9">
        <f t="shared" si="14"/>
        <v>477</v>
      </c>
      <c r="F478" s="136">
        <f t="shared" si="15"/>
        <v>46315</v>
      </c>
      <c r="G478" s="9"/>
    </row>
    <row r="479" spans="1:7" x14ac:dyDescent="0.25">
      <c r="A479" s="9"/>
      <c r="B479" s="106">
        <v>46316</v>
      </c>
      <c r="C479" s="26">
        <v>478</v>
      </c>
      <c r="D479" s="9"/>
      <c r="E479" s="9">
        <f t="shared" si="14"/>
        <v>478</v>
      </c>
      <c r="F479" s="136">
        <f t="shared" si="15"/>
        <v>46316</v>
      </c>
      <c r="G479" s="9"/>
    </row>
    <row r="480" spans="1:7" x14ac:dyDescent="0.25">
      <c r="A480" s="9"/>
      <c r="B480" s="106">
        <v>46317</v>
      </c>
      <c r="C480" s="26">
        <v>479</v>
      </c>
      <c r="D480" s="9"/>
      <c r="E480" s="9">
        <f t="shared" si="14"/>
        <v>479</v>
      </c>
      <c r="F480" s="136">
        <f t="shared" si="15"/>
        <v>46317</v>
      </c>
      <c r="G480" s="9"/>
    </row>
    <row r="481" spans="1:7" x14ac:dyDescent="0.25">
      <c r="A481" s="9"/>
      <c r="B481" s="106">
        <v>46318</v>
      </c>
      <c r="C481" s="26">
        <v>480</v>
      </c>
      <c r="D481" s="9"/>
      <c r="E481" s="9">
        <f t="shared" si="14"/>
        <v>480</v>
      </c>
      <c r="F481" s="136">
        <f t="shared" si="15"/>
        <v>46318</v>
      </c>
      <c r="G481" s="9"/>
    </row>
    <row r="482" spans="1:7" x14ac:dyDescent="0.25">
      <c r="A482" s="9"/>
      <c r="B482" s="106">
        <v>46319</v>
      </c>
      <c r="C482" s="26">
        <v>481</v>
      </c>
      <c r="D482" s="9"/>
      <c r="E482" s="9">
        <f t="shared" si="14"/>
        <v>481</v>
      </c>
      <c r="F482" s="136">
        <f t="shared" si="15"/>
        <v>46319</v>
      </c>
      <c r="G482" s="9"/>
    </row>
    <row r="483" spans="1:7" x14ac:dyDescent="0.25">
      <c r="A483" s="9"/>
      <c r="B483" s="106">
        <v>46320</v>
      </c>
      <c r="C483" s="26">
        <v>482</v>
      </c>
      <c r="D483" s="9"/>
      <c r="E483" s="9">
        <f t="shared" si="14"/>
        <v>482</v>
      </c>
      <c r="F483" s="136">
        <f t="shared" si="15"/>
        <v>46320</v>
      </c>
      <c r="G483" s="9"/>
    </row>
    <row r="484" spans="1:7" x14ac:dyDescent="0.25">
      <c r="A484" s="9"/>
      <c r="B484" s="106">
        <v>46321</v>
      </c>
      <c r="C484" s="26">
        <v>483</v>
      </c>
      <c r="D484" s="9"/>
      <c r="E484" s="9">
        <f t="shared" si="14"/>
        <v>483</v>
      </c>
      <c r="F484" s="136">
        <f t="shared" si="15"/>
        <v>46321</v>
      </c>
      <c r="G484" s="9"/>
    </row>
    <row r="485" spans="1:7" x14ac:dyDescent="0.25">
      <c r="A485" s="9"/>
      <c r="B485" s="106">
        <v>46322</v>
      </c>
      <c r="C485" s="26">
        <v>484</v>
      </c>
      <c r="D485" s="9"/>
      <c r="E485" s="9">
        <f t="shared" si="14"/>
        <v>484</v>
      </c>
      <c r="F485" s="136">
        <f t="shared" si="15"/>
        <v>46322</v>
      </c>
      <c r="G485" s="9"/>
    </row>
    <row r="486" spans="1:7" x14ac:dyDescent="0.25">
      <c r="A486" s="9"/>
      <c r="B486" s="106">
        <v>46323</v>
      </c>
      <c r="C486" s="26">
        <v>485</v>
      </c>
      <c r="D486" s="9"/>
      <c r="E486" s="9">
        <f t="shared" si="14"/>
        <v>485</v>
      </c>
      <c r="F486" s="136">
        <f t="shared" si="15"/>
        <v>46323</v>
      </c>
      <c r="G486" s="9"/>
    </row>
    <row r="487" spans="1:7" x14ac:dyDescent="0.25">
      <c r="A487" s="9"/>
      <c r="B487" s="106">
        <v>46324</v>
      </c>
      <c r="C487" s="26">
        <v>486</v>
      </c>
      <c r="D487" s="9"/>
      <c r="E487" s="9">
        <f t="shared" si="14"/>
        <v>486</v>
      </c>
      <c r="F487" s="136">
        <f t="shared" si="15"/>
        <v>46324</v>
      </c>
      <c r="G487" s="9"/>
    </row>
    <row r="488" spans="1:7" x14ac:dyDescent="0.25">
      <c r="A488" s="9"/>
      <c r="B488" s="106">
        <v>46325</v>
      </c>
      <c r="C488" s="26">
        <v>487</v>
      </c>
      <c r="D488" s="9"/>
      <c r="E488" s="9">
        <f t="shared" si="14"/>
        <v>487</v>
      </c>
      <c r="F488" s="136">
        <f t="shared" si="15"/>
        <v>46325</v>
      </c>
      <c r="G488" s="9"/>
    </row>
    <row r="489" spans="1:7" x14ac:dyDescent="0.25">
      <c r="A489" s="9"/>
      <c r="B489" s="106">
        <v>46326</v>
      </c>
      <c r="C489" s="26">
        <v>488</v>
      </c>
      <c r="D489" s="9"/>
      <c r="E489" s="9">
        <f t="shared" si="14"/>
        <v>488</v>
      </c>
      <c r="F489" s="136">
        <f t="shared" si="15"/>
        <v>46326</v>
      </c>
      <c r="G489" s="9"/>
    </row>
    <row r="490" spans="1:7" x14ac:dyDescent="0.25">
      <c r="A490" s="9"/>
      <c r="B490" s="106">
        <v>46327</v>
      </c>
      <c r="C490" s="26">
        <v>489</v>
      </c>
      <c r="D490" s="9"/>
      <c r="E490" s="9">
        <f t="shared" si="14"/>
        <v>489</v>
      </c>
      <c r="F490" s="136">
        <f t="shared" si="15"/>
        <v>46327</v>
      </c>
      <c r="G490" s="9"/>
    </row>
    <row r="491" spans="1:7" x14ac:dyDescent="0.25">
      <c r="A491" s="9"/>
      <c r="B491" s="106">
        <v>46328</v>
      </c>
      <c r="C491" s="26">
        <v>490</v>
      </c>
      <c r="D491" s="9"/>
      <c r="E491" s="9">
        <f t="shared" si="14"/>
        <v>490</v>
      </c>
      <c r="F491" s="136">
        <f t="shared" si="15"/>
        <v>46328</v>
      </c>
      <c r="G491" s="9"/>
    </row>
    <row r="492" spans="1:7" x14ac:dyDescent="0.25">
      <c r="A492" s="9"/>
      <c r="B492" s="106">
        <v>46329</v>
      </c>
      <c r="C492" s="26">
        <v>491</v>
      </c>
      <c r="D492" s="9"/>
      <c r="E492" s="9">
        <f t="shared" si="14"/>
        <v>491</v>
      </c>
      <c r="F492" s="136">
        <f t="shared" si="15"/>
        <v>46329</v>
      </c>
      <c r="G492" s="9"/>
    </row>
    <row r="493" spans="1:7" x14ac:dyDescent="0.25">
      <c r="A493" s="9"/>
      <c r="B493" s="106">
        <v>46330</v>
      </c>
      <c r="C493" s="26">
        <v>492</v>
      </c>
      <c r="D493" s="9"/>
      <c r="E493" s="9">
        <f t="shared" si="14"/>
        <v>492</v>
      </c>
      <c r="F493" s="136">
        <f t="shared" si="15"/>
        <v>46330</v>
      </c>
      <c r="G493" s="9"/>
    </row>
    <row r="494" spans="1:7" x14ac:dyDescent="0.25">
      <c r="A494" s="9"/>
      <c r="B494" s="106">
        <v>46331</v>
      </c>
      <c r="C494" s="26">
        <v>493</v>
      </c>
      <c r="D494" s="9"/>
      <c r="E494" s="9">
        <f t="shared" si="14"/>
        <v>493</v>
      </c>
      <c r="F494" s="136">
        <f t="shared" si="15"/>
        <v>46331</v>
      </c>
      <c r="G494" s="9"/>
    </row>
    <row r="495" spans="1:7" x14ac:dyDescent="0.25">
      <c r="A495" s="9"/>
      <c r="B495" s="106">
        <v>46332</v>
      </c>
      <c r="C495" s="26">
        <v>494</v>
      </c>
      <c r="D495" s="9"/>
      <c r="E495" s="9">
        <f t="shared" si="14"/>
        <v>494</v>
      </c>
      <c r="F495" s="136">
        <f t="shared" si="15"/>
        <v>46332</v>
      </c>
      <c r="G495" s="9"/>
    </row>
    <row r="496" spans="1:7" x14ac:dyDescent="0.25">
      <c r="A496" s="9"/>
      <c r="B496" s="106">
        <v>46333</v>
      </c>
      <c r="C496" s="26">
        <v>495</v>
      </c>
      <c r="D496" s="9"/>
      <c r="E496" s="9">
        <f t="shared" si="14"/>
        <v>495</v>
      </c>
      <c r="F496" s="136">
        <f t="shared" si="15"/>
        <v>46333</v>
      </c>
      <c r="G496" s="9"/>
    </row>
    <row r="497" spans="1:7" x14ac:dyDescent="0.25">
      <c r="A497" s="9"/>
      <c r="B497" s="106">
        <v>46334</v>
      </c>
      <c r="C497" s="26">
        <v>496</v>
      </c>
      <c r="D497" s="9"/>
      <c r="E497" s="9">
        <f t="shared" si="14"/>
        <v>496</v>
      </c>
      <c r="F497" s="136">
        <f t="shared" si="15"/>
        <v>46334</v>
      </c>
      <c r="G497" s="9"/>
    </row>
    <row r="498" spans="1:7" x14ac:dyDescent="0.25">
      <c r="A498" s="9"/>
      <c r="B498" s="106">
        <v>46335</v>
      </c>
      <c r="C498" s="26">
        <v>497</v>
      </c>
      <c r="D498" s="9"/>
      <c r="E498" s="9">
        <f t="shared" si="14"/>
        <v>497</v>
      </c>
      <c r="F498" s="136">
        <f t="shared" si="15"/>
        <v>46335</v>
      </c>
      <c r="G498" s="9"/>
    </row>
    <row r="499" spans="1:7" x14ac:dyDescent="0.25">
      <c r="A499" s="9"/>
      <c r="B499" s="106">
        <v>46336</v>
      </c>
      <c r="C499" s="26">
        <v>498</v>
      </c>
      <c r="D499" s="9"/>
      <c r="E499" s="9">
        <f t="shared" si="14"/>
        <v>498</v>
      </c>
      <c r="F499" s="136">
        <f t="shared" si="15"/>
        <v>46336</v>
      </c>
      <c r="G499" s="9"/>
    </row>
    <row r="500" spans="1:7" x14ac:dyDescent="0.25">
      <c r="A500" s="9"/>
      <c r="B500" s="106">
        <v>46337</v>
      </c>
      <c r="C500" s="26">
        <v>499</v>
      </c>
      <c r="D500" s="9"/>
      <c r="E500" s="9">
        <f t="shared" si="14"/>
        <v>499</v>
      </c>
      <c r="F500" s="136">
        <f t="shared" si="15"/>
        <v>46337</v>
      </c>
      <c r="G500" s="9"/>
    </row>
    <row r="501" spans="1:7" x14ac:dyDescent="0.25">
      <c r="A501" s="9"/>
      <c r="B501" s="106">
        <v>46338</v>
      </c>
      <c r="C501" s="26">
        <v>500</v>
      </c>
      <c r="D501" s="9"/>
      <c r="E501" s="9">
        <f t="shared" si="14"/>
        <v>500</v>
      </c>
      <c r="F501" s="136">
        <f t="shared" si="15"/>
        <v>46338</v>
      </c>
      <c r="G501" s="9"/>
    </row>
    <row r="502" spans="1:7" x14ac:dyDescent="0.25">
      <c r="A502" s="9"/>
      <c r="B502" s="106">
        <v>46339</v>
      </c>
      <c r="C502" s="26">
        <v>501</v>
      </c>
      <c r="D502" s="9"/>
      <c r="E502" s="9">
        <f t="shared" si="14"/>
        <v>501</v>
      </c>
      <c r="F502" s="136">
        <f t="shared" si="15"/>
        <v>46339</v>
      </c>
      <c r="G502" s="9"/>
    </row>
    <row r="503" spans="1:7" x14ac:dyDescent="0.25">
      <c r="A503" s="9"/>
      <c r="B503" s="106">
        <v>46340</v>
      </c>
      <c r="C503" s="26">
        <v>502</v>
      </c>
      <c r="D503" s="9"/>
      <c r="E503" s="9">
        <f t="shared" si="14"/>
        <v>502</v>
      </c>
      <c r="F503" s="136">
        <f t="shared" si="15"/>
        <v>46340</v>
      </c>
      <c r="G503" s="9"/>
    </row>
    <row r="504" spans="1:7" x14ac:dyDescent="0.25">
      <c r="A504" s="9"/>
      <c r="B504" s="106">
        <v>46341</v>
      </c>
      <c r="C504" s="26">
        <v>503</v>
      </c>
      <c r="D504" s="9"/>
      <c r="E504" s="9">
        <f t="shared" si="14"/>
        <v>503</v>
      </c>
      <c r="F504" s="136">
        <f t="shared" si="15"/>
        <v>46341</v>
      </c>
      <c r="G504" s="9"/>
    </row>
    <row r="505" spans="1:7" x14ac:dyDescent="0.25">
      <c r="A505" s="9"/>
      <c r="B505" s="106">
        <v>46342</v>
      </c>
      <c r="C505" s="26">
        <v>504</v>
      </c>
      <c r="D505" s="9"/>
      <c r="E505" s="9">
        <f t="shared" si="14"/>
        <v>504</v>
      </c>
      <c r="F505" s="136">
        <f t="shared" si="15"/>
        <v>46342</v>
      </c>
      <c r="G505" s="9"/>
    </row>
    <row r="506" spans="1:7" x14ac:dyDescent="0.25">
      <c r="A506" s="9"/>
      <c r="B506" s="106">
        <v>46343</v>
      </c>
      <c r="C506" s="26">
        <v>505</v>
      </c>
      <c r="D506" s="9"/>
      <c r="E506" s="9">
        <f t="shared" si="14"/>
        <v>505</v>
      </c>
      <c r="F506" s="136">
        <f t="shared" si="15"/>
        <v>46343</v>
      </c>
      <c r="G506" s="9"/>
    </row>
    <row r="507" spans="1:7" x14ac:dyDescent="0.25">
      <c r="A507" s="9"/>
      <c r="B507" s="106">
        <v>46344</v>
      </c>
      <c r="C507" s="26">
        <v>506</v>
      </c>
      <c r="D507" s="9"/>
      <c r="E507" s="9">
        <f t="shared" si="14"/>
        <v>506</v>
      </c>
      <c r="F507" s="136">
        <f t="shared" si="15"/>
        <v>46344</v>
      </c>
      <c r="G507" s="9"/>
    </row>
    <row r="508" spans="1:7" x14ac:dyDescent="0.25">
      <c r="A508" s="9"/>
      <c r="B508" s="106">
        <v>46345</v>
      </c>
      <c r="C508" s="26">
        <v>507</v>
      </c>
      <c r="D508" s="9"/>
      <c r="E508" s="9">
        <f t="shared" si="14"/>
        <v>507</v>
      </c>
      <c r="F508" s="136">
        <f t="shared" si="15"/>
        <v>46345</v>
      </c>
      <c r="G508" s="9"/>
    </row>
    <row r="509" spans="1:7" x14ac:dyDescent="0.25">
      <c r="A509" s="9"/>
      <c r="B509" s="106">
        <v>46346</v>
      </c>
      <c r="C509" s="26">
        <v>508</v>
      </c>
      <c r="D509" s="9"/>
      <c r="E509" s="9">
        <f t="shared" si="14"/>
        <v>508</v>
      </c>
      <c r="F509" s="136">
        <f t="shared" si="15"/>
        <v>46346</v>
      </c>
      <c r="G509" s="9"/>
    </row>
    <row r="510" spans="1:7" x14ac:dyDescent="0.25">
      <c r="A510" s="9"/>
      <c r="B510" s="106">
        <v>46347</v>
      </c>
      <c r="C510" s="26">
        <v>509</v>
      </c>
      <c r="D510" s="9"/>
      <c r="E510" s="9">
        <f t="shared" si="14"/>
        <v>509</v>
      </c>
      <c r="F510" s="136">
        <f t="shared" si="15"/>
        <v>46347</v>
      </c>
      <c r="G510" s="9"/>
    </row>
    <row r="511" spans="1:7" x14ac:dyDescent="0.25">
      <c r="A511" s="9"/>
      <c r="B511" s="106">
        <v>46348</v>
      </c>
      <c r="C511" s="26">
        <v>510</v>
      </c>
      <c r="D511" s="9"/>
      <c r="E511" s="9">
        <f t="shared" si="14"/>
        <v>510</v>
      </c>
      <c r="F511" s="136">
        <f t="shared" si="15"/>
        <v>46348</v>
      </c>
      <c r="G511" s="9"/>
    </row>
    <row r="512" spans="1:7" x14ac:dyDescent="0.25">
      <c r="A512" s="9"/>
      <c r="B512" s="106">
        <v>46349</v>
      </c>
      <c r="C512" s="26">
        <v>511</v>
      </c>
      <c r="D512" s="9"/>
      <c r="E512" s="9">
        <f t="shared" si="14"/>
        <v>511</v>
      </c>
      <c r="F512" s="136">
        <f t="shared" si="15"/>
        <v>46349</v>
      </c>
      <c r="G512" s="9"/>
    </row>
    <row r="513" spans="1:7" x14ac:dyDescent="0.25">
      <c r="A513" s="9"/>
      <c r="B513" s="106">
        <v>46350</v>
      </c>
      <c r="C513" s="26">
        <v>512</v>
      </c>
      <c r="D513" s="9"/>
      <c r="E513" s="9">
        <f t="shared" si="14"/>
        <v>512</v>
      </c>
      <c r="F513" s="136">
        <f t="shared" si="15"/>
        <v>46350</v>
      </c>
      <c r="G513" s="9"/>
    </row>
    <row r="514" spans="1:7" x14ac:dyDescent="0.25">
      <c r="A514" s="9"/>
      <c r="B514" s="106">
        <v>46351</v>
      </c>
      <c r="C514" s="26">
        <v>513</v>
      </c>
      <c r="D514" s="9"/>
      <c r="E514" s="9">
        <f t="shared" si="14"/>
        <v>513</v>
      </c>
      <c r="F514" s="136">
        <f t="shared" si="15"/>
        <v>46351</v>
      </c>
      <c r="G514" s="9"/>
    </row>
    <row r="515" spans="1:7" x14ac:dyDescent="0.25">
      <c r="A515" s="9"/>
      <c r="B515" s="106">
        <v>46352</v>
      </c>
      <c r="C515" s="26">
        <v>514</v>
      </c>
      <c r="D515" s="9"/>
      <c r="E515" s="9">
        <f t="shared" ref="E515:E578" si="16">C515</f>
        <v>514</v>
      </c>
      <c r="F515" s="136">
        <f t="shared" ref="F515:F578" si="17">B515</f>
        <v>46352</v>
      </c>
      <c r="G515" s="9"/>
    </row>
    <row r="516" spans="1:7" x14ac:dyDescent="0.25">
      <c r="A516" s="9"/>
      <c r="B516" s="106">
        <v>46353</v>
      </c>
      <c r="C516" s="26">
        <v>515</v>
      </c>
      <c r="D516" s="9"/>
      <c r="E516" s="9">
        <f t="shared" si="16"/>
        <v>515</v>
      </c>
      <c r="F516" s="136">
        <f t="shared" si="17"/>
        <v>46353</v>
      </c>
      <c r="G516" s="9"/>
    </row>
    <row r="517" spans="1:7" x14ac:dyDescent="0.25">
      <c r="A517" s="9"/>
      <c r="B517" s="106">
        <v>46354</v>
      </c>
      <c r="C517" s="26">
        <v>516</v>
      </c>
      <c r="D517" s="9"/>
      <c r="E517" s="9">
        <f t="shared" si="16"/>
        <v>516</v>
      </c>
      <c r="F517" s="136">
        <f t="shared" si="17"/>
        <v>46354</v>
      </c>
      <c r="G517" s="9"/>
    </row>
    <row r="518" spans="1:7" x14ac:dyDescent="0.25">
      <c r="A518" s="9"/>
      <c r="B518" s="106">
        <v>46355</v>
      </c>
      <c r="C518" s="26">
        <v>517</v>
      </c>
      <c r="D518" s="9"/>
      <c r="E518" s="9">
        <f t="shared" si="16"/>
        <v>517</v>
      </c>
      <c r="F518" s="136">
        <f t="shared" si="17"/>
        <v>46355</v>
      </c>
      <c r="G518" s="9"/>
    </row>
    <row r="519" spans="1:7" x14ac:dyDescent="0.25">
      <c r="A519" s="9"/>
      <c r="B519" s="106">
        <v>46356</v>
      </c>
      <c r="C519" s="26">
        <v>518</v>
      </c>
      <c r="D519" s="9"/>
      <c r="E519" s="9">
        <f t="shared" si="16"/>
        <v>518</v>
      </c>
      <c r="F519" s="136">
        <f t="shared" si="17"/>
        <v>46356</v>
      </c>
      <c r="G519" s="9"/>
    </row>
    <row r="520" spans="1:7" x14ac:dyDescent="0.25">
      <c r="A520" s="9"/>
      <c r="B520" s="106">
        <v>46357</v>
      </c>
      <c r="C520" s="26">
        <v>519</v>
      </c>
      <c r="D520" s="9"/>
      <c r="E520" s="9">
        <f t="shared" si="16"/>
        <v>519</v>
      </c>
      <c r="F520" s="136">
        <f t="shared" si="17"/>
        <v>46357</v>
      </c>
      <c r="G520" s="9"/>
    </row>
    <row r="521" spans="1:7" x14ac:dyDescent="0.25">
      <c r="A521" s="9"/>
      <c r="B521" s="106">
        <v>46358</v>
      </c>
      <c r="C521" s="26">
        <v>520</v>
      </c>
      <c r="D521" s="9"/>
      <c r="E521" s="9">
        <f t="shared" si="16"/>
        <v>520</v>
      </c>
      <c r="F521" s="136">
        <f t="shared" si="17"/>
        <v>46358</v>
      </c>
      <c r="G521" s="9"/>
    </row>
    <row r="522" spans="1:7" x14ac:dyDescent="0.25">
      <c r="A522" s="9"/>
      <c r="B522" s="106">
        <v>46359</v>
      </c>
      <c r="C522" s="26">
        <v>521</v>
      </c>
      <c r="D522" s="9"/>
      <c r="E522" s="9">
        <f t="shared" si="16"/>
        <v>521</v>
      </c>
      <c r="F522" s="136">
        <f t="shared" si="17"/>
        <v>46359</v>
      </c>
      <c r="G522" s="9"/>
    </row>
    <row r="523" spans="1:7" x14ac:dyDescent="0.25">
      <c r="A523" s="9"/>
      <c r="B523" s="106">
        <v>46360</v>
      </c>
      <c r="C523" s="26">
        <v>522</v>
      </c>
      <c r="D523" s="9"/>
      <c r="E523" s="9">
        <f t="shared" si="16"/>
        <v>522</v>
      </c>
      <c r="F523" s="136">
        <f t="shared" si="17"/>
        <v>46360</v>
      </c>
      <c r="G523" s="9"/>
    </row>
    <row r="524" spans="1:7" x14ac:dyDescent="0.25">
      <c r="A524" s="9"/>
      <c r="B524" s="106">
        <v>46361</v>
      </c>
      <c r="C524" s="26">
        <v>523</v>
      </c>
      <c r="D524" s="9"/>
      <c r="E524" s="9">
        <f t="shared" si="16"/>
        <v>523</v>
      </c>
      <c r="F524" s="136">
        <f t="shared" si="17"/>
        <v>46361</v>
      </c>
      <c r="G524" s="9"/>
    </row>
    <row r="525" spans="1:7" x14ac:dyDescent="0.25">
      <c r="A525" s="9"/>
      <c r="B525" s="106">
        <v>46362</v>
      </c>
      <c r="C525" s="26">
        <v>524</v>
      </c>
      <c r="D525" s="9"/>
      <c r="E525" s="9">
        <f t="shared" si="16"/>
        <v>524</v>
      </c>
      <c r="F525" s="136">
        <f t="shared" si="17"/>
        <v>46362</v>
      </c>
      <c r="G525" s="9"/>
    </row>
    <row r="526" spans="1:7" x14ac:dyDescent="0.25">
      <c r="A526" s="9"/>
      <c r="B526" s="106">
        <v>46363</v>
      </c>
      <c r="C526" s="26">
        <v>525</v>
      </c>
      <c r="D526" s="9"/>
      <c r="E526" s="9">
        <f t="shared" si="16"/>
        <v>525</v>
      </c>
      <c r="F526" s="136">
        <f t="shared" si="17"/>
        <v>46363</v>
      </c>
      <c r="G526" s="9"/>
    </row>
    <row r="527" spans="1:7" x14ac:dyDescent="0.25">
      <c r="A527" s="9"/>
      <c r="B527" s="106">
        <v>46364</v>
      </c>
      <c r="C527" s="26">
        <v>526</v>
      </c>
      <c r="D527" s="9"/>
      <c r="E527" s="9">
        <f t="shared" si="16"/>
        <v>526</v>
      </c>
      <c r="F527" s="136">
        <f t="shared" si="17"/>
        <v>46364</v>
      </c>
      <c r="G527" s="9"/>
    </row>
    <row r="528" spans="1:7" x14ac:dyDescent="0.25">
      <c r="A528" s="9"/>
      <c r="B528" s="106">
        <v>46365</v>
      </c>
      <c r="C528" s="26">
        <v>527</v>
      </c>
      <c r="D528" s="9"/>
      <c r="E528" s="9">
        <f t="shared" si="16"/>
        <v>527</v>
      </c>
      <c r="F528" s="136">
        <f t="shared" si="17"/>
        <v>46365</v>
      </c>
      <c r="G528" s="9"/>
    </row>
    <row r="529" spans="1:7" x14ac:dyDescent="0.25">
      <c r="A529" s="9"/>
      <c r="B529" s="106">
        <v>46366</v>
      </c>
      <c r="C529" s="26">
        <v>528</v>
      </c>
      <c r="D529" s="9"/>
      <c r="E529" s="9">
        <f t="shared" si="16"/>
        <v>528</v>
      </c>
      <c r="F529" s="136">
        <f t="shared" si="17"/>
        <v>46366</v>
      </c>
      <c r="G529" s="9"/>
    </row>
    <row r="530" spans="1:7" x14ac:dyDescent="0.25">
      <c r="A530" s="9"/>
      <c r="B530" s="106">
        <v>46367</v>
      </c>
      <c r="C530" s="26">
        <v>529</v>
      </c>
      <c r="D530" s="9"/>
      <c r="E530" s="9">
        <f t="shared" si="16"/>
        <v>529</v>
      </c>
      <c r="F530" s="136">
        <f t="shared" si="17"/>
        <v>46367</v>
      </c>
      <c r="G530" s="9"/>
    </row>
    <row r="531" spans="1:7" x14ac:dyDescent="0.25">
      <c r="A531" s="9"/>
      <c r="B531" s="106">
        <v>46368</v>
      </c>
      <c r="C531" s="26">
        <v>530</v>
      </c>
      <c r="D531" s="9"/>
      <c r="E531" s="9">
        <f t="shared" si="16"/>
        <v>530</v>
      </c>
      <c r="F531" s="136">
        <f t="shared" si="17"/>
        <v>46368</v>
      </c>
      <c r="G531" s="9"/>
    </row>
    <row r="532" spans="1:7" x14ac:dyDescent="0.25">
      <c r="A532" s="9"/>
      <c r="B532" s="106">
        <v>46369</v>
      </c>
      <c r="C532" s="26">
        <v>531</v>
      </c>
      <c r="D532" s="9"/>
      <c r="E532" s="9">
        <f t="shared" si="16"/>
        <v>531</v>
      </c>
      <c r="F532" s="136">
        <f t="shared" si="17"/>
        <v>46369</v>
      </c>
      <c r="G532" s="9"/>
    </row>
    <row r="533" spans="1:7" x14ac:dyDescent="0.25">
      <c r="A533" s="9"/>
      <c r="B533" s="106">
        <v>46370</v>
      </c>
      <c r="C533" s="26">
        <v>532</v>
      </c>
      <c r="D533" s="9"/>
      <c r="E533" s="9">
        <f t="shared" si="16"/>
        <v>532</v>
      </c>
      <c r="F533" s="136">
        <f t="shared" si="17"/>
        <v>46370</v>
      </c>
      <c r="G533" s="9"/>
    </row>
    <row r="534" spans="1:7" x14ac:dyDescent="0.25">
      <c r="A534" s="9"/>
      <c r="B534" s="106">
        <v>46371</v>
      </c>
      <c r="C534" s="26">
        <v>533</v>
      </c>
      <c r="D534" s="9"/>
      <c r="E534" s="9">
        <f t="shared" si="16"/>
        <v>533</v>
      </c>
      <c r="F534" s="136">
        <f t="shared" si="17"/>
        <v>46371</v>
      </c>
      <c r="G534" s="9"/>
    </row>
    <row r="535" spans="1:7" x14ac:dyDescent="0.25">
      <c r="A535" s="9"/>
      <c r="B535" s="106">
        <v>46372</v>
      </c>
      <c r="C535" s="26">
        <v>534</v>
      </c>
      <c r="D535" s="9"/>
      <c r="E535" s="9">
        <f t="shared" si="16"/>
        <v>534</v>
      </c>
      <c r="F535" s="136">
        <f t="shared" si="17"/>
        <v>46372</v>
      </c>
      <c r="G535" s="9"/>
    </row>
    <row r="536" spans="1:7" x14ac:dyDescent="0.25">
      <c r="A536" s="9"/>
      <c r="B536" s="106">
        <v>46373</v>
      </c>
      <c r="C536" s="26">
        <v>535</v>
      </c>
      <c r="D536" s="9"/>
      <c r="E536" s="9">
        <f t="shared" si="16"/>
        <v>535</v>
      </c>
      <c r="F536" s="136">
        <f t="shared" si="17"/>
        <v>46373</v>
      </c>
      <c r="G536" s="9"/>
    </row>
    <row r="537" spans="1:7" x14ac:dyDescent="0.25">
      <c r="A537" s="9"/>
      <c r="B537" s="106">
        <v>46374</v>
      </c>
      <c r="C537" s="26">
        <v>536</v>
      </c>
      <c r="D537" s="9"/>
      <c r="E537" s="9">
        <f t="shared" si="16"/>
        <v>536</v>
      </c>
      <c r="F537" s="136">
        <f t="shared" si="17"/>
        <v>46374</v>
      </c>
      <c r="G537" s="9"/>
    </row>
    <row r="538" spans="1:7" x14ac:dyDescent="0.25">
      <c r="A538" s="9"/>
      <c r="B538" s="106">
        <v>46375</v>
      </c>
      <c r="C538" s="26">
        <v>537</v>
      </c>
      <c r="D538" s="9"/>
      <c r="E538" s="9">
        <f t="shared" si="16"/>
        <v>537</v>
      </c>
      <c r="F538" s="136">
        <f t="shared" si="17"/>
        <v>46375</v>
      </c>
      <c r="G538" s="9"/>
    </row>
    <row r="539" spans="1:7" x14ac:dyDescent="0.25">
      <c r="A539" s="9"/>
      <c r="B539" s="106">
        <v>46376</v>
      </c>
      <c r="C539" s="26">
        <v>538</v>
      </c>
      <c r="D539" s="9"/>
      <c r="E539" s="9">
        <f t="shared" si="16"/>
        <v>538</v>
      </c>
      <c r="F539" s="136">
        <f t="shared" si="17"/>
        <v>46376</v>
      </c>
      <c r="G539" s="9"/>
    </row>
    <row r="540" spans="1:7" x14ac:dyDescent="0.25">
      <c r="A540" s="9"/>
      <c r="B540" s="106">
        <v>46377</v>
      </c>
      <c r="C540" s="26">
        <v>539</v>
      </c>
      <c r="D540" s="9"/>
      <c r="E540" s="9">
        <f t="shared" si="16"/>
        <v>539</v>
      </c>
      <c r="F540" s="136">
        <f t="shared" si="17"/>
        <v>46377</v>
      </c>
      <c r="G540" s="9"/>
    </row>
    <row r="541" spans="1:7" x14ac:dyDescent="0.25">
      <c r="A541" s="9"/>
      <c r="B541" s="106">
        <v>46378</v>
      </c>
      <c r="C541" s="26">
        <v>540</v>
      </c>
      <c r="D541" s="9"/>
      <c r="E541" s="9">
        <f t="shared" si="16"/>
        <v>540</v>
      </c>
      <c r="F541" s="136">
        <f t="shared" si="17"/>
        <v>46378</v>
      </c>
      <c r="G541" s="9"/>
    </row>
    <row r="542" spans="1:7" x14ac:dyDescent="0.25">
      <c r="A542" s="9"/>
      <c r="B542" s="106">
        <v>46379</v>
      </c>
      <c r="C542" s="26">
        <v>541</v>
      </c>
      <c r="D542" s="9"/>
      <c r="E542" s="9">
        <f t="shared" si="16"/>
        <v>541</v>
      </c>
      <c r="F542" s="136">
        <f t="shared" si="17"/>
        <v>46379</v>
      </c>
      <c r="G542" s="9"/>
    </row>
    <row r="543" spans="1:7" x14ac:dyDescent="0.25">
      <c r="A543" s="9"/>
      <c r="B543" s="106">
        <v>46380</v>
      </c>
      <c r="C543" s="26">
        <v>542</v>
      </c>
      <c r="D543" s="9"/>
      <c r="E543" s="9">
        <f t="shared" si="16"/>
        <v>542</v>
      </c>
      <c r="F543" s="136">
        <f t="shared" si="17"/>
        <v>46380</v>
      </c>
      <c r="G543" s="9"/>
    </row>
    <row r="544" spans="1:7" x14ac:dyDescent="0.25">
      <c r="A544" s="9"/>
      <c r="B544" s="106">
        <v>46381</v>
      </c>
      <c r="C544" s="26">
        <v>543</v>
      </c>
      <c r="D544" s="9"/>
      <c r="E544" s="9">
        <f t="shared" si="16"/>
        <v>543</v>
      </c>
      <c r="F544" s="136">
        <f t="shared" si="17"/>
        <v>46381</v>
      </c>
      <c r="G544" s="9"/>
    </row>
    <row r="545" spans="1:7" x14ac:dyDescent="0.25">
      <c r="A545" s="9"/>
      <c r="B545" s="106">
        <v>46382</v>
      </c>
      <c r="C545" s="26">
        <v>544</v>
      </c>
      <c r="D545" s="9"/>
      <c r="E545" s="9">
        <f t="shared" si="16"/>
        <v>544</v>
      </c>
      <c r="F545" s="136">
        <f t="shared" si="17"/>
        <v>46382</v>
      </c>
      <c r="G545" s="9"/>
    </row>
    <row r="546" spans="1:7" x14ac:dyDescent="0.25">
      <c r="A546" s="9"/>
      <c r="B546" s="106">
        <v>46383</v>
      </c>
      <c r="C546" s="26">
        <v>545</v>
      </c>
      <c r="D546" s="9"/>
      <c r="E546" s="9">
        <f t="shared" si="16"/>
        <v>545</v>
      </c>
      <c r="F546" s="136">
        <f t="shared" si="17"/>
        <v>46383</v>
      </c>
      <c r="G546" s="9"/>
    </row>
    <row r="547" spans="1:7" x14ac:dyDescent="0.25">
      <c r="A547" s="9"/>
      <c r="B547" s="106">
        <v>46384</v>
      </c>
      <c r="C547" s="26">
        <v>546</v>
      </c>
      <c r="D547" s="9"/>
      <c r="E547" s="9">
        <f t="shared" si="16"/>
        <v>546</v>
      </c>
      <c r="F547" s="136">
        <f t="shared" si="17"/>
        <v>46384</v>
      </c>
      <c r="G547" s="9"/>
    </row>
    <row r="548" spans="1:7" x14ac:dyDescent="0.25">
      <c r="A548" s="9"/>
      <c r="B548" s="106">
        <v>46385</v>
      </c>
      <c r="C548" s="26">
        <v>547</v>
      </c>
      <c r="D548" s="9"/>
      <c r="E548" s="9">
        <f t="shared" si="16"/>
        <v>547</v>
      </c>
      <c r="F548" s="136">
        <f t="shared" si="17"/>
        <v>46385</v>
      </c>
      <c r="G548" s="9"/>
    </row>
    <row r="549" spans="1:7" x14ac:dyDescent="0.25">
      <c r="A549" s="9"/>
      <c r="B549" s="106">
        <v>46386</v>
      </c>
      <c r="C549" s="26">
        <v>548</v>
      </c>
      <c r="D549" s="9"/>
      <c r="E549" s="9">
        <f t="shared" si="16"/>
        <v>548</v>
      </c>
      <c r="F549" s="136">
        <f t="shared" si="17"/>
        <v>46386</v>
      </c>
      <c r="G549" s="9"/>
    </row>
    <row r="550" spans="1:7" x14ac:dyDescent="0.25">
      <c r="A550" s="9"/>
      <c r="B550" s="106">
        <v>46387</v>
      </c>
      <c r="C550" s="26">
        <v>549</v>
      </c>
      <c r="D550" s="9"/>
      <c r="E550" s="9">
        <f t="shared" si="16"/>
        <v>549</v>
      </c>
      <c r="F550" s="136">
        <f t="shared" si="17"/>
        <v>46387</v>
      </c>
      <c r="G550" s="9"/>
    </row>
    <row r="551" spans="1:7" x14ac:dyDescent="0.25">
      <c r="A551" s="9"/>
      <c r="B551" s="106">
        <v>46388</v>
      </c>
      <c r="C551" s="26">
        <v>550</v>
      </c>
      <c r="D551" s="9"/>
      <c r="E551" s="9">
        <f t="shared" si="16"/>
        <v>550</v>
      </c>
      <c r="F551" s="136">
        <f t="shared" si="17"/>
        <v>46388</v>
      </c>
      <c r="G551" s="9"/>
    </row>
    <row r="552" spans="1:7" x14ac:dyDescent="0.25">
      <c r="A552" s="9"/>
      <c r="B552" s="106">
        <v>46389</v>
      </c>
      <c r="C552" s="26">
        <v>551</v>
      </c>
      <c r="D552" s="9"/>
      <c r="E552" s="9">
        <f t="shared" si="16"/>
        <v>551</v>
      </c>
      <c r="F552" s="136">
        <f t="shared" si="17"/>
        <v>46389</v>
      </c>
      <c r="G552" s="9"/>
    </row>
    <row r="553" spans="1:7" x14ac:dyDescent="0.25">
      <c r="A553" s="9"/>
      <c r="B553" s="106">
        <v>46390</v>
      </c>
      <c r="C553" s="26">
        <v>552</v>
      </c>
      <c r="D553" s="9"/>
      <c r="E553" s="9">
        <f t="shared" si="16"/>
        <v>552</v>
      </c>
      <c r="F553" s="136">
        <f t="shared" si="17"/>
        <v>46390</v>
      </c>
      <c r="G553" s="9"/>
    </row>
    <row r="554" spans="1:7" x14ac:dyDescent="0.25">
      <c r="A554" s="9"/>
      <c r="B554" s="106">
        <v>46391</v>
      </c>
      <c r="C554" s="26">
        <v>553</v>
      </c>
      <c r="D554" s="9"/>
      <c r="E554" s="9">
        <f t="shared" si="16"/>
        <v>553</v>
      </c>
      <c r="F554" s="136">
        <f t="shared" si="17"/>
        <v>46391</v>
      </c>
      <c r="G554" s="9"/>
    </row>
    <row r="555" spans="1:7" x14ac:dyDescent="0.25">
      <c r="A555" s="9"/>
      <c r="B555" s="106">
        <v>46392</v>
      </c>
      <c r="C555" s="26">
        <v>554</v>
      </c>
      <c r="D555" s="9"/>
      <c r="E555" s="9">
        <f t="shared" si="16"/>
        <v>554</v>
      </c>
      <c r="F555" s="136">
        <f t="shared" si="17"/>
        <v>46392</v>
      </c>
      <c r="G555" s="9"/>
    </row>
    <row r="556" spans="1:7" x14ac:dyDescent="0.25">
      <c r="A556" s="9"/>
      <c r="B556" s="106">
        <v>46393</v>
      </c>
      <c r="C556" s="26">
        <v>555</v>
      </c>
      <c r="D556" s="9"/>
      <c r="E556" s="9">
        <f t="shared" si="16"/>
        <v>555</v>
      </c>
      <c r="F556" s="136">
        <f t="shared" si="17"/>
        <v>46393</v>
      </c>
      <c r="G556" s="9"/>
    </row>
    <row r="557" spans="1:7" x14ac:dyDescent="0.25">
      <c r="A557" s="9"/>
      <c r="B557" s="106">
        <v>46394</v>
      </c>
      <c r="C557" s="26">
        <v>556</v>
      </c>
      <c r="D557" s="9"/>
      <c r="E557" s="9">
        <f t="shared" si="16"/>
        <v>556</v>
      </c>
      <c r="F557" s="136">
        <f t="shared" si="17"/>
        <v>46394</v>
      </c>
      <c r="G557" s="9"/>
    </row>
    <row r="558" spans="1:7" x14ac:dyDescent="0.25">
      <c r="A558" s="9"/>
      <c r="B558" s="106">
        <v>46395</v>
      </c>
      <c r="C558" s="26">
        <v>557</v>
      </c>
      <c r="D558" s="9"/>
      <c r="E558" s="9">
        <f t="shared" si="16"/>
        <v>557</v>
      </c>
      <c r="F558" s="136">
        <f t="shared" si="17"/>
        <v>46395</v>
      </c>
      <c r="G558" s="9"/>
    </row>
    <row r="559" spans="1:7" x14ac:dyDescent="0.25">
      <c r="A559" s="9"/>
      <c r="B559" s="106">
        <v>46396</v>
      </c>
      <c r="C559" s="26">
        <v>558</v>
      </c>
      <c r="D559" s="9"/>
      <c r="E559" s="9">
        <f t="shared" si="16"/>
        <v>558</v>
      </c>
      <c r="F559" s="136">
        <f t="shared" si="17"/>
        <v>46396</v>
      </c>
      <c r="G559" s="9"/>
    </row>
    <row r="560" spans="1:7" x14ac:dyDescent="0.25">
      <c r="A560" s="9"/>
      <c r="B560" s="106">
        <v>46397</v>
      </c>
      <c r="C560" s="26">
        <v>559</v>
      </c>
      <c r="D560" s="9"/>
      <c r="E560" s="9">
        <f t="shared" si="16"/>
        <v>559</v>
      </c>
      <c r="F560" s="136">
        <f t="shared" si="17"/>
        <v>46397</v>
      </c>
      <c r="G560" s="9"/>
    </row>
    <row r="561" spans="1:7" x14ac:dyDescent="0.25">
      <c r="A561" s="9"/>
      <c r="B561" s="106">
        <v>46398</v>
      </c>
      <c r="C561" s="26">
        <v>560</v>
      </c>
      <c r="D561" s="9"/>
      <c r="E561" s="9">
        <f t="shared" si="16"/>
        <v>560</v>
      </c>
      <c r="F561" s="136">
        <f t="shared" si="17"/>
        <v>46398</v>
      </c>
      <c r="G561" s="9"/>
    </row>
    <row r="562" spans="1:7" x14ac:dyDescent="0.25">
      <c r="A562" s="9"/>
      <c r="B562" s="106">
        <v>46399</v>
      </c>
      <c r="C562" s="26">
        <v>561</v>
      </c>
      <c r="D562" s="9"/>
      <c r="E562" s="9">
        <f t="shared" si="16"/>
        <v>561</v>
      </c>
      <c r="F562" s="136">
        <f t="shared" si="17"/>
        <v>46399</v>
      </c>
      <c r="G562" s="9"/>
    </row>
    <row r="563" spans="1:7" x14ac:dyDescent="0.25">
      <c r="A563" s="9"/>
      <c r="B563" s="106">
        <v>46400</v>
      </c>
      <c r="C563" s="26">
        <v>562</v>
      </c>
      <c r="D563" s="9"/>
      <c r="E563" s="9">
        <f t="shared" si="16"/>
        <v>562</v>
      </c>
      <c r="F563" s="136">
        <f t="shared" si="17"/>
        <v>46400</v>
      </c>
      <c r="G563" s="9"/>
    </row>
    <row r="564" spans="1:7" x14ac:dyDescent="0.25">
      <c r="A564" s="9"/>
      <c r="B564" s="106">
        <v>46401</v>
      </c>
      <c r="C564" s="26">
        <v>563</v>
      </c>
      <c r="D564" s="9"/>
      <c r="E564" s="9">
        <f t="shared" si="16"/>
        <v>563</v>
      </c>
      <c r="F564" s="136">
        <f t="shared" si="17"/>
        <v>46401</v>
      </c>
      <c r="G564" s="9"/>
    </row>
    <row r="565" spans="1:7" x14ac:dyDescent="0.25">
      <c r="A565" s="9"/>
      <c r="B565" s="106">
        <v>46402</v>
      </c>
      <c r="C565" s="26">
        <v>564</v>
      </c>
      <c r="D565" s="9"/>
      <c r="E565" s="9">
        <f t="shared" si="16"/>
        <v>564</v>
      </c>
      <c r="F565" s="136">
        <f t="shared" si="17"/>
        <v>46402</v>
      </c>
      <c r="G565" s="9"/>
    </row>
    <row r="566" spans="1:7" x14ac:dyDescent="0.25">
      <c r="A566" s="9"/>
      <c r="B566" s="106">
        <v>46403</v>
      </c>
      <c r="C566" s="26">
        <v>565</v>
      </c>
      <c r="D566" s="9"/>
      <c r="E566" s="9">
        <f t="shared" si="16"/>
        <v>565</v>
      </c>
      <c r="F566" s="136">
        <f t="shared" si="17"/>
        <v>46403</v>
      </c>
      <c r="G566" s="9"/>
    </row>
    <row r="567" spans="1:7" x14ac:dyDescent="0.25">
      <c r="A567" s="9"/>
      <c r="B567" s="106">
        <v>46404</v>
      </c>
      <c r="C567" s="26">
        <v>566</v>
      </c>
      <c r="D567" s="9"/>
      <c r="E567" s="9">
        <f t="shared" si="16"/>
        <v>566</v>
      </c>
      <c r="F567" s="136">
        <f t="shared" si="17"/>
        <v>46404</v>
      </c>
      <c r="G567" s="9"/>
    </row>
    <row r="568" spans="1:7" x14ac:dyDescent="0.25">
      <c r="A568" s="9"/>
      <c r="B568" s="106">
        <v>46405</v>
      </c>
      <c r="C568" s="26">
        <v>567</v>
      </c>
      <c r="D568" s="9"/>
      <c r="E568" s="9">
        <f t="shared" si="16"/>
        <v>567</v>
      </c>
      <c r="F568" s="136">
        <f t="shared" si="17"/>
        <v>46405</v>
      </c>
      <c r="G568" s="9"/>
    </row>
    <row r="569" spans="1:7" x14ac:dyDescent="0.25">
      <c r="A569" s="9"/>
      <c r="B569" s="106">
        <v>46406</v>
      </c>
      <c r="C569" s="26">
        <v>568</v>
      </c>
      <c r="D569" s="9"/>
      <c r="E569" s="9">
        <f t="shared" si="16"/>
        <v>568</v>
      </c>
      <c r="F569" s="136">
        <f t="shared" si="17"/>
        <v>46406</v>
      </c>
      <c r="G569" s="9"/>
    </row>
    <row r="570" spans="1:7" x14ac:dyDescent="0.25">
      <c r="A570" s="9"/>
      <c r="B570" s="106">
        <v>46407</v>
      </c>
      <c r="C570" s="26">
        <v>569</v>
      </c>
      <c r="D570" s="9"/>
      <c r="E570" s="9">
        <f t="shared" si="16"/>
        <v>569</v>
      </c>
      <c r="F570" s="136">
        <f t="shared" si="17"/>
        <v>46407</v>
      </c>
      <c r="G570" s="9"/>
    </row>
    <row r="571" spans="1:7" x14ac:dyDescent="0.25">
      <c r="A571" s="9"/>
      <c r="B571" s="106">
        <v>46408</v>
      </c>
      <c r="C571" s="26">
        <v>570</v>
      </c>
      <c r="D571" s="9"/>
      <c r="E571" s="9">
        <f t="shared" si="16"/>
        <v>570</v>
      </c>
      <c r="F571" s="136">
        <f t="shared" si="17"/>
        <v>46408</v>
      </c>
      <c r="G571" s="9"/>
    </row>
    <row r="572" spans="1:7" x14ac:dyDescent="0.25">
      <c r="A572" s="9"/>
      <c r="B572" s="106">
        <v>46409</v>
      </c>
      <c r="C572" s="26">
        <v>571</v>
      </c>
      <c r="D572" s="9"/>
      <c r="E572" s="9">
        <f t="shared" si="16"/>
        <v>571</v>
      </c>
      <c r="F572" s="136">
        <f t="shared" si="17"/>
        <v>46409</v>
      </c>
      <c r="G572" s="9"/>
    </row>
    <row r="573" spans="1:7" x14ac:dyDescent="0.25">
      <c r="A573" s="9"/>
      <c r="B573" s="106">
        <v>46410</v>
      </c>
      <c r="C573" s="26">
        <v>572</v>
      </c>
      <c r="D573" s="9"/>
      <c r="E573" s="9">
        <f t="shared" si="16"/>
        <v>572</v>
      </c>
      <c r="F573" s="136">
        <f t="shared" si="17"/>
        <v>46410</v>
      </c>
      <c r="G573" s="9"/>
    </row>
    <row r="574" spans="1:7" x14ac:dyDescent="0.25">
      <c r="A574" s="9"/>
      <c r="B574" s="106">
        <v>46411</v>
      </c>
      <c r="C574" s="26">
        <v>573</v>
      </c>
      <c r="D574" s="9"/>
      <c r="E574" s="9">
        <f t="shared" si="16"/>
        <v>573</v>
      </c>
      <c r="F574" s="136">
        <f t="shared" si="17"/>
        <v>46411</v>
      </c>
      <c r="G574" s="9"/>
    </row>
    <row r="575" spans="1:7" x14ac:dyDescent="0.25">
      <c r="A575" s="9"/>
      <c r="B575" s="106">
        <v>46412</v>
      </c>
      <c r="C575" s="26">
        <v>574</v>
      </c>
      <c r="D575" s="9"/>
      <c r="E575" s="9">
        <f t="shared" si="16"/>
        <v>574</v>
      </c>
      <c r="F575" s="136">
        <f t="shared" si="17"/>
        <v>46412</v>
      </c>
      <c r="G575" s="9"/>
    </row>
    <row r="576" spans="1:7" x14ac:dyDescent="0.25">
      <c r="A576" s="9"/>
      <c r="B576" s="106">
        <v>46413</v>
      </c>
      <c r="C576" s="26">
        <v>575</v>
      </c>
      <c r="D576" s="9"/>
      <c r="E576" s="9">
        <f t="shared" si="16"/>
        <v>575</v>
      </c>
      <c r="F576" s="136">
        <f t="shared" si="17"/>
        <v>46413</v>
      </c>
      <c r="G576" s="9"/>
    </row>
    <row r="577" spans="1:7" x14ac:dyDescent="0.25">
      <c r="A577" s="9"/>
      <c r="B577" s="106">
        <v>46414</v>
      </c>
      <c r="C577" s="26">
        <v>576</v>
      </c>
      <c r="D577" s="9"/>
      <c r="E577" s="9">
        <f t="shared" si="16"/>
        <v>576</v>
      </c>
      <c r="F577" s="136">
        <f t="shared" si="17"/>
        <v>46414</v>
      </c>
      <c r="G577" s="9"/>
    </row>
    <row r="578" spans="1:7" x14ac:dyDescent="0.25">
      <c r="A578" s="9"/>
      <c r="B578" s="106">
        <v>46415</v>
      </c>
      <c r="C578" s="26">
        <v>577</v>
      </c>
      <c r="D578" s="9"/>
      <c r="E578" s="9">
        <f t="shared" si="16"/>
        <v>577</v>
      </c>
      <c r="F578" s="136">
        <f t="shared" si="17"/>
        <v>46415</v>
      </c>
      <c r="G578" s="9"/>
    </row>
    <row r="579" spans="1:7" x14ac:dyDescent="0.25">
      <c r="A579" s="9"/>
      <c r="B579" s="106">
        <v>46416</v>
      </c>
      <c r="C579" s="26">
        <v>578</v>
      </c>
      <c r="D579" s="9"/>
      <c r="E579" s="9">
        <f t="shared" ref="E579:E642" si="18">C579</f>
        <v>578</v>
      </c>
      <c r="F579" s="136">
        <f t="shared" ref="F579:F642" si="19">B579</f>
        <v>46416</v>
      </c>
      <c r="G579" s="9"/>
    </row>
    <row r="580" spans="1:7" x14ac:dyDescent="0.25">
      <c r="A580" s="9"/>
      <c r="B580" s="106">
        <v>46417</v>
      </c>
      <c r="C580" s="26">
        <v>579</v>
      </c>
      <c r="D580" s="9"/>
      <c r="E580" s="9">
        <f t="shared" si="18"/>
        <v>579</v>
      </c>
      <c r="F580" s="136">
        <f t="shared" si="19"/>
        <v>46417</v>
      </c>
      <c r="G580" s="9"/>
    </row>
    <row r="581" spans="1:7" x14ac:dyDescent="0.25">
      <c r="A581" s="9"/>
      <c r="B581" s="106">
        <v>46418</v>
      </c>
      <c r="C581" s="26">
        <v>580</v>
      </c>
      <c r="D581" s="9"/>
      <c r="E581" s="9">
        <f t="shared" si="18"/>
        <v>580</v>
      </c>
      <c r="F581" s="136">
        <f t="shared" si="19"/>
        <v>46418</v>
      </c>
      <c r="G581" s="9"/>
    </row>
    <row r="582" spans="1:7" x14ac:dyDescent="0.25">
      <c r="A582" s="9"/>
      <c r="B582" s="106">
        <v>46419</v>
      </c>
      <c r="C582" s="26">
        <v>581</v>
      </c>
      <c r="D582" s="9"/>
      <c r="E582" s="9">
        <f t="shared" si="18"/>
        <v>581</v>
      </c>
      <c r="F582" s="136">
        <f t="shared" si="19"/>
        <v>46419</v>
      </c>
      <c r="G582" s="9"/>
    </row>
    <row r="583" spans="1:7" x14ac:dyDescent="0.25">
      <c r="A583" s="9"/>
      <c r="B583" s="106">
        <v>46420</v>
      </c>
      <c r="C583" s="26">
        <v>582</v>
      </c>
      <c r="D583" s="9"/>
      <c r="E583" s="9">
        <f t="shared" si="18"/>
        <v>582</v>
      </c>
      <c r="F583" s="136">
        <f t="shared" si="19"/>
        <v>46420</v>
      </c>
      <c r="G583" s="9"/>
    </row>
    <row r="584" spans="1:7" x14ac:dyDescent="0.25">
      <c r="A584" s="9"/>
      <c r="B584" s="106">
        <v>46421</v>
      </c>
      <c r="C584" s="26">
        <v>583</v>
      </c>
      <c r="D584" s="9"/>
      <c r="E584" s="9">
        <f t="shared" si="18"/>
        <v>583</v>
      </c>
      <c r="F584" s="136">
        <f t="shared" si="19"/>
        <v>46421</v>
      </c>
      <c r="G584" s="9"/>
    </row>
    <row r="585" spans="1:7" x14ac:dyDescent="0.25">
      <c r="A585" s="9"/>
      <c r="B585" s="106">
        <v>46422</v>
      </c>
      <c r="C585" s="26">
        <v>584</v>
      </c>
      <c r="D585" s="9"/>
      <c r="E585" s="9">
        <f t="shared" si="18"/>
        <v>584</v>
      </c>
      <c r="F585" s="136">
        <f t="shared" si="19"/>
        <v>46422</v>
      </c>
      <c r="G585" s="9"/>
    </row>
    <row r="586" spans="1:7" x14ac:dyDescent="0.25">
      <c r="A586" s="9"/>
      <c r="B586" s="106">
        <v>46423</v>
      </c>
      <c r="C586" s="26">
        <v>585</v>
      </c>
      <c r="D586" s="9"/>
      <c r="E586" s="9">
        <f t="shared" si="18"/>
        <v>585</v>
      </c>
      <c r="F586" s="136">
        <f t="shared" si="19"/>
        <v>46423</v>
      </c>
      <c r="G586" s="9"/>
    </row>
    <row r="587" spans="1:7" x14ac:dyDescent="0.25">
      <c r="A587" s="9"/>
      <c r="B587" s="106">
        <v>46424</v>
      </c>
      <c r="C587" s="26">
        <v>586</v>
      </c>
      <c r="D587" s="9"/>
      <c r="E587" s="9">
        <f t="shared" si="18"/>
        <v>586</v>
      </c>
      <c r="F587" s="136">
        <f t="shared" si="19"/>
        <v>46424</v>
      </c>
      <c r="G587" s="9"/>
    </row>
    <row r="588" spans="1:7" x14ac:dyDescent="0.25">
      <c r="A588" s="9"/>
      <c r="B588" s="106">
        <v>46425</v>
      </c>
      <c r="C588" s="26">
        <v>587</v>
      </c>
      <c r="D588" s="9"/>
      <c r="E588" s="9">
        <f t="shared" si="18"/>
        <v>587</v>
      </c>
      <c r="F588" s="136">
        <f t="shared" si="19"/>
        <v>46425</v>
      </c>
      <c r="G588" s="9"/>
    </row>
    <row r="589" spans="1:7" x14ac:dyDescent="0.25">
      <c r="A589" s="9"/>
      <c r="B589" s="106">
        <v>46426</v>
      </c>
      <c r="C589" s="26">
        <v>588</v>
      </c>
      <c r="D589" s="9"/>
      <c r="E589" s="9">
        <f t="shared" si="18"/>
        <v>588</v>
      </c>
      <c r="F589" s="136">
        <f t="shared" si="19"/>
        <v>46426</v>
      </c>
      <c r="G589" s="9"/>
    </row>
    <row r="590" spans="1:7" x14ac:dyDescent="0.25">
      <c r="A590" s="9"/>
      <c r="B590" s="106">
        <v>46427</v>
      </c>
      <c r="C590" s="26">
        <v>589</v>
      </c>
      <c r="D590" s="9"/>
      <c r="E590" s="9">
        <f t="shared" si="18"/>
        <v>589</v>
      </c>
      <c r="F590" s="136">
        <f t="shared" si="19"/>
        <v>46427</v>
      </c>
      <c r="G590" s="9"/>
    </row>
    <row r="591" spans="1:7" x14ac:dyDescent="0.25">
      <c r="A591" s="9"/>
      <c r="B591" s="106">
        <v>46428</v>
      </c>
      <c r="C591" s="26">
        <v>590</v>
      </c>
      <c r="D591" s="9"/>
      <c r="E591" s="9">
        <f t="shared" si="18"/>
        <v>590</v>
      </c>
      <c r="F591" s="136">
        <f t="shared" si="19"/>
        <v>46428</v>
      </c>
      <c r="G591" s="9"/>
    </row>
    <row r="592" spans="1:7" x14ac:dyDescent="0.25">
      <c r="A592" s="9"/>
      <c r="B592" s="106">
        <v>46429</v>
      </c>
      <c r="C592" s="26">
        <v>591</v>
      </c>
      <c r="D592" s="9"/>
      <c r="E592" s="9">
        <f t="shared" si="18"/>
        <v>591</v>
      </c>
      <c r="F592" s="136">
        <f t="shared" si="19"/>
        <v>46429</v>
      </c>
      <c r="G592" s="9"/>
    </row>
    <row r="593" spans="1:7" x14ac:dyDescent="0.25">
      <c r="A593" s="9"/>
      <c r="B593" s="106">
        <v>46430</v>
      </c>
      <c r="C593" s="26">
        <v>592</v>
      </c>
      <c r="D593" s="9"/>
      <c r="E593" s="9">
        <f t="shared" si="18"/>
        <v>592</v>
      </c>
      <c r="F593" s="136">
        <f t="shared" si="19"/>
        <v>46430</v>
      </c>
      <c r="G593" s="9"/>
    </row>
    <row r="594" spans="1:7" x14ac:dyDescent="0.25">
      <c r="A594" s="9"/>
      <c r="B594" s="106">
        <v>46431</v>
      </c>
      <c r="C594" s="26">
        <v>593</v>
      </c>
      <c r="D594" s="9"/>
      <c r="E594" s="9">
        <f t="shared" si="18"/>
        <v>593</v>
      </c>
      <c r="F594" s="136">
        <f t="shared" si="19"/>
        <v>46431</v>
      </c>
      <c r="G594" s="9"/>
    </row>
    <row r="595" spans="1:7" x14ac:dyDescent="0.25">
      <c r="A595" s="9"/>
      <c r="B595" s="106">
        <v>46432</v>
      </c>
      <c r="C595" s="26">
        <v>594</v>
      </c>
      <c r="D595" s="9"/>
      <c r="E595" s="9">
        <f t="shared" si="18"/>
        <v>594</v>
      </c>
      <c r="F595" s="136">
        <f t="shared" si="19"/>
        <v>46432</v>
      </c>
      <c r="G595" s="9"/>
    </row>
    <row r="596" spans="1:7" x14ac:dyDescent="0.25">
      <c r="A596" s="9"/>
      <c r="B596" s="106">
        <v>46433</v>
      </c>
      <c r="C596" s="26">
        <v>595</v>
      </c>
      <c r="D596" s="9"/>
      <c r="E596" s="9">
        <f t="shared" si="18"/>
        <v>595</v>
      </c>
      <c r="F596" s="136">
        <f t="shared" si="19"/>
        <v>46433</v>
      </c>
      <c r="G596" s="9"/>
    </row>
    <row r="597" spans="1:7" x14ac:dyDescent="0.25">
      <c r="A597" s="9"/>
      <c r="B597" s="106">
        <v>46434</v>
      </c>
      <c r="C597" s="26">
        <v>596</v>
      </c>
      <c r="D597" s="9"/>
      <c r="E597" s="9">
        <f t="shared" si="18"/>
        <v>596</v>
      </c>
      <c r="F597" s="136">
        <f t="shared" si="19"/>
        <v>46434</v>
      </c>
      <c r="G597" s="9"/>
    </row>
    <row r="598" spans="1:7" x14ac:dyDescent="0.25">
      <c r="A598" s="9"/>
      <c r="B598" s="106">
        <v>46435</v>
      </c>
      <c r="C598" s="26">
        <v>597</v>
      </c>
      <c r="D598" s="9"/>
      <c r="E598" s="9">
        <f t="shared" si="18"/>
        <v>597</v>
      </c>
      <c r="F598" s="136">
        <f t="shared" si="19"/>
        <v>46435</v>
      </c>
      <c r="G598" s="9"/>
    </row>
    <row r="599" spans="1:7" x14ac:dyDescent="0.25">
      <c r="A599" s="9"/>
      <c r="B599" s="106">
        <v>46436</v>
      </c>
      <c r="C599" s="26">
        <v>598</v>
      </c>
      <c r="D599" s="9"/>
      <c r="E599" s="9">
        <f t="shared" si="18"/>
        <v>598</v>
      </c>
      <c r="F599" s="136">
        <f t="shared" si="19"/>
        <v>46436</v>
      </c>
      <c r="G599" s="9"/>
    </row>
    <row r="600" spans="1:7" x14ac:dyDescent="0.25">
      <c r="A600" s="9"/>
      <c r="B600" s="106">
        <v>46437</v>
      </c>
      <c r="C600" s="26">
        <v>599</v>
      </c>
      <c r="D600" s="9"/>
      <c r="E600" s="9">
        <f t="shared" si="18"/>
        <v>599</v>
      </c>
      <c r="F600" s="136">
        <f t="shared" si="19"/>
        <v>46437</v>
      </c>
      <c r="G600" s="9"/>
    </row>
    <row r="601" spans="1:7" x14ac:dyDescent="0.25">
      <c r="A601" s="9"/>
      <c r="B601" s="106">
        <v>46438</v>
      </c>
      <c r="C601" s="26">
        <v>600</v>
      </c>
      <c r="D601" s="9"/>
      <c r="E601" s="9">
        <f t="shared" si="18"/>
        <v>600</v>
      </c>
      <c r="F601" s="136">
        <f t="shared" si="19"/>
        <v>46438</v>
      </c>
      <c r="G601" s="9"/>
    </row>
    <row r="602" spans="1:7" x14ac:dyDescent="0.25">
      <c r="A602" s="9"/>
      <c r="B602" s="106">
        <v>46439</v>
      </c>
      <c r="C602" s="26">
        <v>601</v>
      </c>
      <c r="D602" s="9"/>
      <c r="E602" s="9">
        <f t="shared" si="18"/>
        <v>601</v>
      </c>
      <c r="F602" s="136">
        <f t="shared" si="19"/>
        <v>46439</v>
      </c>
      <c r="G602" s="9"/>
    </row>
    <row r="603" spans="1:7" x14ac:dyDescent="0.25">
      <c r="A603" s="9"/>
      <c r="B603" s="106">
        <v>46440</v>
      </c>
      <c r="C603" s="26">
        <v>602</v>
      </c>
      <c r="D603" s="9"/>
      <c r="E603" s="9">
        <f t="shared" si="18"/>
        <v>602</v>
      </c>
      <c r="F603" s="136">
        <f t="shared" si="19"/>
        <v>46440</v>
      </c>
      <c r="G603" s="9"/>
    </row>
    <row r="604" spans="1:7" x14ac:dyDescent="0.25">
      <c r="A604" s="9"/>
      <c r="B604" s="106">
        <v>46441</v>
      </c>
      <c r="C604" s="26">
        <v>603</v>
      </c>
      <c r="D604" s="9"/>
      <c r="E604" s="9">
        <f t="shared" si="18"/>
        <v>603</v>
      </c>
      <c r="F604" s="136">
        <f t="shared" si="19"/>
        <v>46441</v>
      </c>
      <c r="G604" s="9"/>
    </row>
    <row r="605" spans="1:7" x14ac:dyDescent="0.25">
      <c r="A605" s="9"/>
      <c r="B605" s="106">
        <v>46442</v>
      </c>
      <c r="C605" s="26">
        <v>604</v>
      </c>
      <c r="D605" s="9"/>
      <c r="E605" s="9">
        <f t="shared" si="18"/>
        <v>604</v>
      </c>
      <c r="F605" s="136">
        <f t="shared" si="19"/>
        <v>46442</v>
      </c>
      <c r="G605" s="9"/>
    </row>
    <row r="606" spans="1:7" x14ac:dyDescent="0.25">
      <c r="A606" s="9"/>
      <c r="B606" s="106">
        <v>46443</v>
      </c>
      <c r="C606" s="26">
        <v>605</v>
      </c>
      <c r="D606" s="9"/>
      <c r="E606" s="9">
        <f t="shared" si="18"/>
        <v>605</v>
      </c>
      <c r="F606" s="136">
        <f t="shared" si="19"/>
        <v>46443</v>
      </c>
      <c r="G606" s="9"/>
    </row>
    <row r="607" spans="1:7" x14ac:dyDescent="0.25">
      <c r="A607" s="9"/>
      <c r="B607" s="106">
        <v>46444</v>
      </c>
      <c r="C607" s="26">
        <v>606</v>
      </c>
      <c r="D607" s="9"/>
      <c r="E607" s="9">
        <f t="shared" si="18"/>
        <v>606</v>
      </c>
      <c r="F607" s="136">
        <f t="shared" si="19"/>
        <v>46444</v>
      </c>
      <c r="G607" s="9"/>
    </row>
    <row r="608" spans="1:7" x14ac:dyDescent="0.25">
      <c r="A608" s="9"/>
      <c r="B608" s="106">
        <v>46445</v>
      </c>
      <c r="C608" s="26">
        <v>607</v>
      </c>
      <c r="D608" s="9"/>
      <c r="E608" s="9">
        <f t="shared" si="18"/>
        <v>607</v>
      </c>
      <c r="F608" s="136">
        <f t="shared" si="19"/>
        <v>46445</v>
      </c>
      <c r="G608" s="9"/>
    </row>
    <row r="609" spans="1:7" x14ac:dyDescent="0.25">
      <c r="A609" s="9"/>
      <c r="B609" s="106">
        <v>46446</v>
      </c>
      <c r="C609" s="26">
        <v>608</v>
      </c>
      <c r="D609" s="9"/>
      <c r="E609" s="9">
        <f t="shared" si="18"/>
        <v>608</v>
      </c>
      <c r="F609" s="136">
        <f t="shared" si="19"/>
        <v>46446</v>
      </c>
      <c r="G609" s="9"/>
    </row>
    <row r="610" spans="1:7" x14ac:dyDescent="0.25">
      <c r="A610" s="9"/>
      <c r="B610" s="106">
        <v>46447</v>
      </c>
      <c r="C610" s="26">
        <v>609</v>
      </c>
      <c r="D610" s="9"/>
      <c r="E610" s="9">
        <f t="shared" si="18"/>
        <v>609</v>
      </c>
      <c r="F610" s="136">
        <f t="shared" si="19"/>
        <v>46447</v>
      </c>
      <c r="G610" s="9"/>
    </row>
    <row r="611" spans="1:7" x14ac:dyDescent="0.25">
      <c r="A611" s="9"/>
      <c r="B611" s="106">
        <v>46448</v>
      </c>
      <c r="C611" s="26">
        <v>610</v>
      </c>
      <c r="D611" s="9"/>
      <c r="E611" s="9">
        <f t="shared" si="18"/>
        <v>610</v>
      </c>
      <c r="F611" s="136">
        <f t="shared" si="19"/>
        <v>46448</v>
      </c>
      <c r="G611" s="9"/>
    </row>
    <row r="612" spans="1:7" x14ac:dyDescent="0.25">
      <c r="A612" s="9"/>
      <c r="B612" s="106">
        <v>46449</v>
      </c>
      <c r="C612" s="26">
        <v>611</v>
      </c>
      <c r="D612" s="9"/>
      <c r="E612" s="9">
        <f t="shared" si="18"/>
        <v>611</v>
      </c>
      <c r="F612" s="136">
        <f t="shared" si="19"/>
        <v>46449</v>
      </c>
      <c r="G612" s="9"/>
    </row>
    <row r="613" spans="1:7" x14ac:dyDescent="0.25">
      <c r="A613" s="9"/>
      <c r="B613" s="106">
        <v>46450</v>
      </c>
      <c r="C613" s="26">
        <v>612</v>
      </c>
      <c r="D613" s="9"/>
      <c r="E613" s="9">
        <f t="shared" si="18"/>
        <v>612</v>
      </c>
      <c r="F613" s="136">
        <f t="shared" si="19"/>
        <v>46450</v>
      </c>
      <c r="G613" s="9"/>
    </row>
    <row r="614" spans="1:7" x14ac:dyDescent="0.25">
      <c r="A614" s="9"/>
      <c r="B614" s="106">
        <v>46451</v>
      </c>
      <c r="C614" s="26">
        <v>613</v>
      </c>
      <c r="D614" s="9"/>
      <c r="E614" s="9">
        <f t="shared" si="18"/>
        <v>613</v>
      </c>
      <c r="F614" s="136">
        <f t="shared" si="19"/>
        <v>46451</v>
      </c>
      <c r="G614" s="9"/>
    </row>
    <row r="615" spans="1:7" x14ac:dyDescent="0.25">
      <c r="A615" s="9"/>
      <c r="B615" s="106">
        <v>46452</v>
      </c>
      <c r="C615" s="26">
        <v>614</v>
      </c>
      <c r="D615" s="9"/>
      <c r="E615" s="9">
        <f t="shared" si="18"/>
        <v>614</v>
      </c>
      <c r="F615" s="136">
        <f t="shared" si="19"/>
        <v>46452</v>
      </c>
      <c r="G615" s="9"/>
    </row>
    <row r="616" spans="1:7" x14ac:dyDescent="0.25">
      <c r="A616" s="9"/>
      <c r="B616" s="106">
        <v>46453</v>
      </c>
      <c r="C616" s="26">
        <v>615</v>
      </c>
      <c r="D616" s="9"/>
      <c r="E616" s="9">
        <f t="shared" si="18"/>
        <v>615</v>
      </c>
      <c r="F616" s="136">
        <f t="shared" si="19"/>
        <v>46453</v>
      </c>
      <c r="G616" s="9"/>
    </row>
    <row r="617" spans="1:7" x14ac:dyDescent="0.25">
      <c r="A617" s="9"/>
      <c r="B617" s="106">
        <v>46454</v>
      </c>
      <c r="C617" s="26">
        <v>616</v>
      </c>
      <c r="D617" s="9"/>
      <c r="E617" s="9">
        <f t="shared" si="18"/>
        <v>616</v>
      </c>
      <c r="F617" s="136">
        <f t="shared" si="19"/>
        <v>46454</v>
      </c>
      <c r="G617" s="9"/>
    </row>
    <row r="618" spans="1:7" x14ac:dyDescent="0.25">
      <c r="A618" s="9"/>
      <c r="B618" s="106">
        <v>46455</v>
      </c>
      <c r="C618" s="26">
        <v>617</v>
      </c>
      <c r="D618" s="9"/>
      <c r="E618" s="9">
        <f t="shared" si="18"/>
        <v>617</v>
      </c>
      <c r="F618" s="136">
        <f t="shared" si="19"/>
        <v>46455</v>
      </c>
      <c r="G618" s="9"/>
    </row>
    <row r="619" spans="1:7" x14ac:dyDescent="0.25">
      <c r="A619" s="9"/>
      <c r="B619" s="106">
        <v>46456</v>
      </c>
      <c r="C619" s="26">
        <v>618</v>
      </c>
      <c r="D619" s="9"/>
      <c r="E619" s="9">
        <f t="shared" si="18"/>
        <v>618</v>
      </c>
      <c r="F619" s="136">
        <f t="shared" si="19"/>
        <v>46456</v>
      </c>
      <c r="G619" s="9"/>
    </row>
    <row r="620" spans="1:7" x14ac:dyDescent="0.25">
      <c r="A620" s="9"/>
      <c r="B620" s="106">
        <v>46457</v>
      </c>
      <c r="C620" s="26">
        <v>619</v>
      </c>
      <c r="D620" s="9"/>
      <c r="E620" s="9">
        <f t="shared" si="18"/>
        <v>619</v>
      </c>
      <c r="F620" s="136">
        <f t="shared" si="19"/>
        <v>46457</v>
      </c>
      <c r="G620" s="9"/>
    </row>
    <row r="621" spans="1:7" x14ac:dyDescent="0.25">
      <c r="A621" s="9"/>
      <c r="B621" s="106">
        <v>46458</v>
      </c>
      <c r="C621" s="26">
        <v>620</v>
      </c>
      <c r="D621" s="9"/>
      <c r="E621" s="9">
        <f t="shared" si="18"/>
        <v>620</v>
      </c>
      <c r="F621" s="136">
        <f t="shared" si="19"/>
        <v>46458</v>
      </c>
      <c r="G621" s="9"/>
    </row>
    <row r="622" spans="1:7" x14ac:dyDescent="0.25">
      <c r="A622" s="9"/>
      <c r="B622" s="106">
        <v>46459</v>
      </c>
      <c r="C622" s="26">
        <v>621</v>
      </c>
      <c r="D622" s="9"/>
      <c r="E622" s="9">
        <f t="shared" si="18"/>
        <v>621</v>
      </c>
      <c r="F622" s="136">
        <f t="shared" si="19"/>
        <v>46459</v>
      </c>
      <c r="G622" s="9"/>
    </row>
    <row r="623" spans="1:7" x14ac:dyDescent="0.25">
      <c r="A623" s="9"/>
      <c r="B623" s="106">
        <v>46460</v>
      </c>
      <c r="C623" s="26">
        <v>622</v>
      </c>
      <c r="D623" s="9"/>
      <c r="E623" s="9">
        <f t="shared" si="18"/>
        <v>622</v>
      </c>
      <c r="F623" s="136">
        <f t="shared" si="19"/>
        <v>46460</v>
      </c>
      <c r="G623" s="9"/>
    </row>
    <row r="624" spans="1:7" x14ac:dyDescent="0.25">
      <c r="A624" s="9"/>
      <c r="B624" s="106">
        <v>46461</v>
      </c>
      <c r="C624" s="26">
        <v>623</v>
      </c>
      <c r="D624" s="9"/>
      <c r="E624" s="9">
        <f t="shared" si="18"/>
        <v>623</v>
      </c>
      <c r="F624" s="136">
        <f t="shared" si="19"/>
        <v>46461</v>
      </c>
      <c r="G624" s="9"/>
    </row>
    <row r="625" spans="1:7" x14ac:dyDescent="0.25">
      <c r="A625" s="9"/>
      <c r="B625" s="106">
        <v>46462</v>
      </c>
      <c r="C625" s="26">
        <v>624</v>
      </c>
      <c r="D625" s="9"/>
      <c r="E625" s="9">
        <f t="shared" si="18"/>
        <v>624</v>
      </c>
      <c r="F625" s="136">
        <f t="shared" si="19"/>
        <v>46462</v>
      </c>
      <c r="G625" s="9"/>
    </row>
    <row r="626" spans="1:7" x14ac:dyDescent="0.25">
      <c r="A626" s="9"/>
      <c r="B626" s="106">
        <v>46463</v>
      </c>
      <c r="C626" s="26">
        <v>625</v>
      </c>
      <c r="D626" s="9"/>
      <c r="E626" s="9">
        <f t="shared" si="18"/>
        <v>625</v>
      </c>
      <c r="F626" s="136">
        <f t="shared" si="19"/>
        <v>46463</v>
      </c>
      <c r="G626" s="9"/>
    </row>
    <row r="627" spans="1:7" x14ac:dyDescent="0.25">
      <c r="A627" s="9"/>
      <c r="B627" s="106">
        <v>46464</v>
      </c>
      <c r="C627" s="26">
        <v>626</v>
      </c>
      <c r="D627" s="9"/>
      <c r="E627" s="9">
        <f t="shared" si="18"/>
        <v>626</v>
      </c>
      <c r="F627" s="136">
        <f t="shared" si="19"/>
        <v>46464</v>
      </c>
      <c r="G627" s="9"/>
    </row>
    <row r="628" spans="1:7" x14ac:dyDescent="0.25">
      <c r="A628" s="9"/>
      <c r="B628" s="106">
        <v>46465</v>
      </c>
      <c r="C628" s="26">
        <v>627</v>
      </c>
      <c r="D628" s="9"/>
      <c r="E628" s="9">
        <f t="shared" si="18"/>
        <v>627</v>
      </c>
      <c r="F628" s="136">
        <f t="shared" si="19"/>
        <v>46465</v>
      </c>
      <c r="G628" s="9"/>
    </row>
    <row r="629" spans="1:7" x14ac:dyDescent="0.25">
      <c r="A629" s="9"/>
      <c r="B629" s="106">
        <v>46466</v>
      </c>
      <c r="C629" s="26">
        <v>628</v>
      </c>
      <c r="D629" s="9"/>
      <c r="E629" s="9">
        <f t="shared" si="18"/>
        <v>628</v>
      </c>
      <c r="F629" s="136">
        <f t="shared" si="19"/>
        <v>46466</v>
      </c>
      <c r="G629" s="9"/>
    </row>
    <row r="630" spans="1:7" x14ac:dyDescent="0.25">
      <c r="A630" s="9"/>
      <c r="B630" s="106">
        <v>46467</v>
      </c>
      <c r="C630" s="26">
        <v>629</v>
      </c>
      <c r="D630" s="9"/>
      <c r="E630" s="9">
        <f t="shared" si="18"/>
        <v>629</v>
      </c>
      <c r="F630" s="136">
        <f t="shared" si="19"/>
        <v>46467</v>
      </c>
      <c r="G630" s="9"/>
    </row>
    <row r="631" spans="1:7" x14ac:dyDescent="0.25">
      <c r="A631" s="9"/>
      <c r="B631" s="106">
        <v>46468</v>
      </c>
      <c r="C631" s="26">
        <v>630</v>
      </c>
      <c r="D631" s="9"/>
      <c r="E631" s="9">
        <f t="shared" si="18"/>
        <v>630</v>
      </c>
      <c r="F631" s="136">
        <f t="shared" si="19"/>
        <v>46468</v>
      </c>
      <c r="G631" s="9"/>
    </row>
    <row r="632" spans="1:7" x14ac:dyDescent="0.25">
      <c r="A632" s="9"/>
      <c r="B632" s="106">
        <v>46469</v>
      </c>
      <c r="C632" s="26">
        <v>631</v>
      </c>
      <c r="D632" s="9"/>
      <c r="E632" s="9">
        <f t="shared" si="18"/>
        <v>631</v>
      </c>
      <c r="F632" s="136">
        <f t="shared" si="19"/>
        <v>46469</v>
      </c>
      <c r="G632" s="9"/>
    </row>
    <row r="633" spans="1:7" x14ac:dyDescent="0.25">
      <c r="A633" s="9"/>
      <c r="B633" s="106">
        <v>46470</v>
      </c>
      <c r="C633" s="26">
        <v>632</v>
      </c>
      <c r="D633" s="9"/>
      <c r="E633" s="9">
        <f t="shared" si="18"/>
        <v>632</v>
      </c>
      <c r="F633" s="136">
        <f t="shared" si="19"/>
        <v>46470</v>
      </c>
      <c r="G633" s="9"/>
    </row>
    <row r="634" spans="1:7" x14ac:dyDescent="0.25">
      <c r="A634" s="9"/>
      <c r="B634" s="106">
        <v>46471</v>
      </c>
      <c r="C634" s="26">
        <v>633</v>
      </c>
      <c r="D634" s="9"/>
      <c r="E634" s="9">
        <f t="shared" si="18"/>
        <v>633</v>
      </c>
      <c r="F634" s="136">
        <f t="shared" si="19"/>
        <v>46471</v>
      </c>
      <c r="G634" s="9"/>
    </row>
    <row r="635" spans="1:7" x14ac:dyDescent="0.25">
      <c r="A635" s="9"/>
      <c r="B635" s="106">
        <v>46472</v>
      </c>
      <c r="C635" s="26">
        <v>634</v>
      </c>
      <c r="D635" s="9"/>
      <c r="E635" s="9">
        <f t="shared" si="18"/>
        <v>634</v>
      </c>
      <c r="F635" s="136">
        <f t="shared" si="19"/>
        <v>46472</v>
      </c>
      <c r="G635" s="9"/>
    </row>
    <row r="636" spans="1:7" x14ac:dyDescent="0.25">
      <c r="A636" s="9"/>
      <c r="B636" s="106">
        <v>46473</v>
      </c>
      <c r="C636" s="26">
        <v>635</v>
      </c>
      <c r="D636" s="9"/>
      <c r="E636" s="9">
        <f t="shared" si="18"/>
        <v>635</v>
      </c>
      <c r="F636" s="136">
        <f t="shared" si="19"/>
        <v>46473</v>
      </c>
      <c r="G636" s="9"/>
    </row>
    <row r="637" spans="1:7" x14ac:dyDescent="0.25">
      <c r="A637" s="9"/>
      <c r="B637" s="106">
        <v>46474</v>
      </c>
      <c r="C637" s="26">
        <v>636</v>
      </c>
      <c r="D637" s="9"/>
      <c r="E637" s="9">
        <f t="shared" si="18"/>
        <v>636</v>
      </c>
      <c r="F637" s="136">
        <f t="shared" si="19"/>
        <v>46474</v>
      </c>
      <c r="G637" s="9"/>
    </row>
    <row r="638" spans="1:7" x14ac:dyDescent="0.25">
      <c r="A638" s="9"/>
      <c r="B638" s="106">
        <v>46475</v>
      </c>
      <c r="C638" s="26">
        <v>637</v>
      </c>
      <c r="D638" s="9"/>
      <c r="E638" s="9">
        <f t="shared" si="18"/>
        <v>637</v>
      </c>
      <c r="F638" s="136">
        <f t="shared" si="19"/>
        <v>46475</v>
      </c>
      <c r="G638" s="9"/>
    </row>
    <row r="639" spans="1:7" x14ac:dyDescent="0.25">
      <c r="A639" s="9"/>
      <c r="B639" s="106">
        <v>46476</v>
      </c>
      <c r="C639" s="26">
        <v>638</v>
      </c>
      <c r="D639" s="9"/>
      <c r="E639" s="9">
        <f t="shared" si="18"/>
        <v>638</v>
      </c>
      <c r="F639" s="136">
        <f t="shared" si="19"/>
        <v>46476</v>
      </c>
      <c r="G639" s="9"/>
    </row>
    <row r="640" spans="1:7" x14ac:dyDescent="0.25">
      <c r="A640" s="9"/>
      <c r="B640" s="106">
        <v>46477</v>
      </c>
      <c r="C640" s="26">
        <v>639</v>
      </c>
      <c r="D640" s="9"/>
      <c r="E640" s="9">
        <f t="shared" si="18"/>
        <v>639</v>
      </c>
      <c r="F640" s="136">
        <f t="shared" si="19"/>
        <v>46477</v>
      </c>
      <c r="G640" s="9"/>
    </row>
    <row r="641" spans="1:7" x14ac:dyDescent="0.25">
      <c r="A641" s="9"/>
      <c r="B641" s="106">
        <v>46478</v>
      </c>
      <c r="C641" s="26">
        <v>640</v>
      </c>
      <c r="D641" s="9"/>
      <c r="E641" s="9">
        <f t="shared" si="18"/>
        <v>640</v>
      </c>
      <c r="F641" s="136">
        <f t="shared" si="19"/>
        <v>46478</v>
      </c>
      <c r="G641" s="9"/>
    </row>
    <row r="642" spans="1:7" x14ac:dyDescent="0.25">
      <c r="A642" s="9"/>
      <c r="B642" s="106">
        <v>46479</v>
      </c>
      <c r="C642" s="26">
        <v>641</v>
      </c>
      <c r="D642" s="9"/>
      <c r="E642" s="9">
        <f t="shared" si="18"/>
        <v>641</v>
      </c>
      <c r="F642" s="136">
        <f t="shared" si="19"/>
        <v>46479</v>
      </c>
      <c r="G642" s="9"/>
    </row>
    <row r="643" spans="1:7" x14ac:dyDescent="0.25">
      <c r="A643" s="9"/>
      <c r="B643" s="106">
        <v>46480</v>
      </c>
      <c r="C643" s="26">
        <v>642</v>
      </c>
      <c r="D643" s="9"/>
      <c r="E643" s="9">
        <f t="shared" ref="E643:E706" si="20">C643</f>
        <v>642</v>
      </c>
      <c r="F643" s="136">
        <f t="shared" ref="F643:F706" si="21">B643</f>
        <v>46480</v>
      </c>
      <c r="G643" s="9"/>
    </row>
    <row r="644" spans="1:7" x14ac:dyDescent="0.25">
      <c r="A644" s="9"/>
      <c r="B644" s="106">
        <v>46481</v>
      </c>
      <c r="C644" s="26">
        <v>643</v>
      </c>
      <c r="D644" s="9"/>
      <c r="E644" s="9">
        <f t="shared" si="20"/>
        <v>643</v>
      </c>
      <c r="F644" s="136">
        <f t="shared" si="21"/>
        <v>46481</v>
      </c>
      <c r="G644" s="9"/>
    </row>
    <row r="645" spans="1:7" x14ac:dyDescent="0.25">
      <c r="A645" s="9"/>
      <c r="B645" s="106">
        <v>46482</v>
      </c>
      <c r="C645" s="26">
        <v>644</v>
      </c>
      <c r="D645" s="9"/>
      <c r="E645" s="9">
        <f t="shared" si="20"/>
        <v>644</v>
      </c>
      <c r="F645" s="136">
        <f t="shared" si="21"/>
        <v>46482</v>
      </c>
      <c r="G645" s="9"/>
    </row>
    <row r="646" spans="1:7" x14ac:dyDescent="0.25">
      <c r="A646" s="9"/>
      <c r="B646" s="106">
        <v>46483</v>
      </c>
      <c r="C646" s="26">
        <v>645</v>
      </c>
      <c r="D646" s="9"/>
      <c r="E646" s="9">
        <f t="shared" si="20"/>
        <v>645</v>
      </c>
      <c r="F646" s="136">
        <f t="shared" si="21"/>
        <v>46483</v>
      </c>
      <c r="G646" s="9"/>
    </row>
    <row r="647" spans="1:7" x14ac:dyDescent="0.25">
      <c r="A647" s="9"/>
      <c r="B647" s="106">
        <v>46484</v>
      </c>
      <c r="C647" s="26">
        <v>646</v>
      </c>
      <c r="D647" s="9"/>
      <c r="E647" s="9">
        <f t="shared" si="20"/>
        <v>646</v>
      </c>
      <c r="F647" s="136">
        <f t="shared" si="21"/>
        <v>46484</v>
      </c>
      <c r="G647" s="9"/>
    </row>
    <row r="648" spans="1:7" x14ac:dyDescent="0.25">
      <c r="A648" s="9"/>
      <c r="B648" s="106">
        <v>46485</v>
      </c>
      <c r="C648" s="26">
        <v>647</v>
      </c>
      <c r="D648" s="9"/>
      <c r="E648" s="9">
        <f t="shared" si="20"/>
        <v>647</v>
      </c>
      <c r="F648" s="136">
        <f t="shared" si="21"/>
        <v>46485</v>
      </c>
      <c r="G648" s="9"/>
    </row>
    <row r="649" spans="1:7" x14ac:dyDescent="0.25">
      <c r="A649" s="9"/>
      <c r="B649" s="106">
        <v>46486</v>
      </c>
      <c r="C649" s="26">
        <v>648</v>
      </c>
      <c r="D649" s="9"/>
      <c r="E649" s="9">
        <f t="shared" si="20"/>
        <v>648</v>
      </c>
      <c r="F649" s="136">
        <f t="shared" si="21"/>
        <v>46486</v>
      </c>
      <c r="G649" s="9"/>
    </row>
    <row r="650" spans="1:7" x14ac:dyDescent="0.25">
      <c r="A650" s="9"/>
      <c r="B650" s="106">
        <v>46487</v>
      </c>
      <c r="C650" s="26">
        <v>649</v>
      </c>
      <c r="D650" s="9"/>
      <c r="E650" s="9">
        <f t="shared" si="20"/>
        <v>649</v>
      </c>
      <c r="F650" s="136">
        <f t="shared" si="21"/>
        <v>46487</v>
      </c>
      <c r="G650" s="9"/>
    </row>
    <row r="651" spans="1:7" x14ac:dyDescent="0.25">
      <c r="A651" s="9"/>
      <c r="B651" s="106">
        <v>46488</v>
      </c>
      <c r="C651" s="26">
        <v>650</v>
      </c>
      <c r="D651" s="9"/>
      <c r="E651" s="9">
        <f t="shared" si="20"/>
        <v>650</v>
      </c>
      <c r="F651" s="136">
        <f t="shared" si="21"/>
        <v>46488</v>
      </c>
      <c r="G651" s="9"/>
    </row>
    <row r="652" spans="1:7" x14ac:dyDescent="0.25">
      <c r="A652" s="9"/>
      <c r="B652" s="106">
        <v>46489</v>
      </c>
      <c r="C652" s="26">
        <v>651</v>
      </c>
      <c r="D652" s="9"/>
      <c r="E652" s="9">
        <f t="shared" si="20"/>
        <v>651</v>
      </c>
      <c r="F652" s="136">
        <f t="shared" si="21"/>
        <v>46489</v>
      </c>
      <c r="G652" s="9"/>
    </row>
    <row r="653" spans="1:7" x14ac:dyDescent="0.25">
      <c r="A653" s="9"/>
      <c r="B653" s="106">
        <v>46490</v>
      </c>
      <c r="C653" s="26">
        <v>652</v>
      </c>
      <c r="D653" s="9"/>
      <c r="E653" s="9">
        <f t="shared" si="20"/>
        <v>652</v>
      </c>
      <c r="F653" s="136">
        <f t="shared" si="21"/>
        <v>46490</v>
      </c>
      <c r="G653" s="9"/>
    </row>
    <row r="654" spans="1:7" x14ac:dyDescent="0.25">
      <c r="A654" s="9"/>
      <c r="B654" s="106">
        <v>46491</v>
      </c>
      <c r="C654" s="26">
        <v>653</v>
      </c>
      <c r="D654" s="9"/>
      <c r="E654" s="9">
        <f t="shared" si="20"/>
        <v>653</v>
      </c>
      <c r="F654" s="136">
        <f t="shared" si="21"/>
        <v>46491</v>
      </c>
      <c r="G654" s="9"/>
    </row>
    <row r="655" spans="1:7" x14ac:dyDescent="0.25">
      <c r="A655" s="9"/>
      <c r="B655" s="106">
        <v>46492</v>
      </c>
      <c r="C655" s="26">
        <v>654</v>
      </c>
      <c r="D655" s="9"/>
      <c r="E655" s="9">
        <f t="shared" si="20"/>
        <v>654</v>
      </c>
      <c r="F655" s="136">
        <f t="shared" si="21"/>
        <v>46492</v>
      </c>
      <c r="G655" s="9"/>
    </row>
    <row r="656" spans="1:7" x14ac:dyDescent="0.25">
      <c r="A656" s="9"/>
      <c r="B656" s="106">
        <v>46493</v>
      </c>
      <c r="C656" s="26">
        <v>655</v>
      </c>
      <c r="D656" s="9"/>
      <c r="E656" s="9">
        <f t="shared" si="20"/>
        <v>655</v>
      </c>
      <c r="F656" s="136">
        <f t="shared" si="21"/>
        <v>46493</v>
      </c>
      <c r="G656" s="9"/>
    </row>
    <row r="657" spans="1:7" x14ac:dyDescent="0.25">
      <c r="A657" s="9"/>
      <c r="B657" s="106">
        <v>46494</v>
      </c>
      <c r="C657" s="26">
        <v>656</v>
      </c>
      <c r="D657" s="9"/>
      <c r="E657" s="9">
        <f t="shared" si="20"/>
        <v>656</v>
      </c>
      <c r="F657" s="136">
        <f t="shared" si="21"/>
        <v>46494</v>
      </c>
      <c r="G657" s="9"/>
    </row>
    <row r="658" spans="1:7" x14ac:dyDescent="0.25">
      <c r="A658" s="9"/>
      <c r="B658" s="106">
        <v>46495</v>
      </c>
      <c r="C658" s="26">
        <v>657</v>
      </c>
      <c r="D658" s="9"/>
      <c r="E658" s="9">
        <f t="shared" si="20"/>
        <v>657</v>
      </c>
      <c r="F658" s="136">
        <f t="shared" si="21"/>
        <v>46495</v>
      </c>
      <c r="G658" s="9"/>
    </row>
    <row r="659" spans="1:7" x14ac:dyDescent="0.25">
      <c r="A659" s="9"/>
      <c r="B659" s="106">
        <v>46496</v>
      </c>
      <c r="C659" s="26">
        <v>658</v>
      </c>
      <c r="D659" s="9"/>
      <c r="E659" s="9">
        <f t="shared" si="20"/>
        <v>658</v>
      </c>
      <c r="F659" s="136">
        <f t="shared" si="21"/>
        <v>46496</v>
      </c>
      <c r="G659" s="9"/>
    </row>
    <row r="660" spans="1:7" x14ac:dyDescent="0.25">
      <c r="A660" s="9"/>
      <c r="B660" s="106">
        <v>46497</v>
      </c>
      <c r="C660" s="26">
        <v>659</v>
      </c>
      <c r="D660" s="9"/>
      <c r="E660" s="9">
        <f t="shared" si="20"/>
        <v>659</v>
      </c>
      <c r="F660" s="136">
        <f t="shared" si="21"/>
        <v>46497</v>
      </c>
      <c r="G660" s="9"/>
    </row>
    <row r="661" spans="1:7" x14ac:dyDescent="0.25">
      <c r="A661" s="9"/>
      <c r="B661" s="106">
        <v>46498</v>
      </c>
      <c r="C661" s="26">
        <v>660</v>
      </c>
      <c r="D661" s="9"/>
      <c r="E661" s="9">
        <f t="shared" si="20"/>
        <v>660</v>
      </c>
      <c r="F661" s="136">
        <f t="shared" si="21"/>
        <v>46498</v>
      </c>
      <c r="G661" s="9"/>
    </row>
    <row r="662" spans="1:7" x14ac:dyDescent="0.25">
      <c r="A662" s="9"/>
      <c r="B662" s="106">
        <v>46499</v>
      </c>
      <c r="C662" s="26">
        <v>661</v>
      </c>
      <c r="D662" s="9"/>
      <c r="E662" s="9">
        <f t="shared" si="20"/>
        <v>661</v>
      </c>
      <c r="F662" s="136">
        <f t="shared" si="21"/>
        <v>46499</v>
      </c>
      <c r="G662" s="9"/>
    </row>
    <row r="663" spans="1:7" x14ac:dyDescent="0.25">
      <c r="A663" s="9"/>
      <c r="B663" s="106">
        <v>46500</v>
      </c>
      <c r="C663" s="26">
        <v>662</v>
      </c>
      <c r="D663" s="9"/>
      <c r="E663" s="9">
        <f t="shared" si="20"/>
        <v>662</v>
      </c>
      <c r="F663" s="136">
        <f t="shared" si="21"/>
        <v>46500</v>
      </c>
      <c r="G663" s="9"/>
    </row>
    <row r="664" spans="1:7" x14ac:dyDescent="0.25">
      <c r="A664" s="9"/>
      <c r="B664" s="106">
        <v>46501</v>
      </c>
      <c r="C664" s="26">
        <v>663</v>
      </c>
      <c r="D664" s="9"/>
      <c r="E664" s="9">
        <f t="shared" si="20"/>
        <v>663</v>
      </c>
      <c r="F664" s="136">
        <f t="shared" si="21"/>
        <v>46501</v>
      </c>
      <c r="G664" s="9"/>
    </row>
    <row r="665" spans="1:7" x14ac:dyDescent="0.25">
      <c r="A665" s="9"/>
      <c r="B665" s="106">
        <v>46502</v>
      </c>
      <c r="C665" s="26">
        <v>664</v>
      </c>
      <c r="D665" s="9"/>
      <c r="E665" s="9">
        <f t="shared" si="20"/>
        <v>664</v>
      </c>
      <c r="F665" s="136">
        <f t="shared" si="21"/>
        <v>46502</v>
      </c>
      <c r="G665" s="9"/>
    </row>
    <row r="666" spans="1:7" x14ac:dyDescent="0.25">
      <c r="A666" s="9"/>
      <c r="B666" s="106">
        <v>46503</v>
      </c>
      <c r="C666" s="26">
        <v>665</v>
      </c>
      <c r="D666" s="9"/>
      <c r="E666" s="9">
        <f t="shared" si="20"/>
        <v>665</v>
      </c>
      <c r="F666" s="136">
        <f t="shared" si="21"/>
        <v>46503</v>
      </c>
      <c r="G666" s="9"/>
    </row>
    <row r="667" spans="1:7" x14ac:dyDescent="0.25">
      <c r="A667" s="9"/>
      <c r="B667" s="106">
        <v>46504</v>
      </c>
      <c r="C667" s="26">
        <v>666</v>
      </c>
      <c r="D667" s="9"/>
      <c r="E667" s="9">
        <f t="shared" si="20"/>
        <v>666</v>
      </c>
      <c r="F667" s="136">
        <f t="shared" si="21"/>
        <v>46504</v>
      </c>
      <c r="G667" s="9"/>
    </row>
    <row r="668" spans="1:7" x14ac:dyDescent="0.25">
      <c r="A668" s="9"/>
      <c r="B668" s="106">
        <v>46505</v>
      </c>
      <c r="C668" s="26">
        <v>667</v>
      </c>
      <c r="D668" s="9"/>
      <c r="E668" s="9">
        <f t="shared" si="20"/>
        <v>667</v>
      </c>
      <c r="F668" s="136">
        <f t="shared" si="21"/>
        <v>46505</v>
      </c>
      <c r="G668" s="9"/>
    </row>
    <row r="669" spans="1:7" x14ac:dyDescent="0.25">
      <c r="A669" s="9"/>
      <c r="B669" s="106">
        <v>46506</v>
      </c>
      <c r="C669" s="26">
        <v>668</v>
      </c>
      <c r="D669" s="9"/>
      <c r="E669" s="9">
        <f t="shared" si="20"/>
        <v>668</v>
      </c>
      <c r="F669" s="136">
        <f t="shared" si="21"/>
        <v>46506</v>
      </c>
      <c r="G669" s="9"/>
    </row>
    <row r="670" spans="1:7" x14ac:dyDescent="0.25">
      <c r="A670" s="9"/>
      <c r="B670" s="106">
        <v>46507</v>
      </c>
      <c r="C670" s="26">
        <v>669</v>
      </c>
      <c r="D670" s="9"/>
      <c r="E670" s="9">
        <f t="shared" si="20"/>
        <v>669</v>
      </c>
      <c r="F670" s="136">
        <f t="shared" si="21"/>
        <v>46507</v>
      </c>
      <c r="G670" s="9"/>
    </row>
    <row r="671" spans="1:7" x14ac:dyDescent="0.25">
      <c r="A671" s="9"/>
      <c r="B671" s="106">
        <v>46508</v>
      </c>
      <c r="C671" s="26">
        <v>670</v>
      </c>
      <c r="D671" s="9"/>
      <c r="E671" s="9">
        <f t="shared" si="20"/>
        <v>670</v>
      </c>
      <c r="F671" s="136">
        <f t="shared" si="21"/>
        <v>46508</v>
      </c>
      <c r="G671" s="9"/>
    </row>
    <row r="672" spans="1:7" x14ac:dyDescent="0.25">
      <c r="A672" s="9"/>
      <c r="B672" s="106">
        <v>46509</v>
      </c>
      <c r="C672" s="26">
        <v>671</v>
      </c>
      <c r="D672" s="9"/>
      <c r="E672" s="9">
        <f t="shared" si="20"/>
        <v>671</v>
      </c>
      <c r="F672" s="136">
        <f t="shared" si="21"/>
        <v>46509</v>
      </c>
      <c r="G672" s="9"/>
    </row>
    <row r="673" spans="1:7" x14ac:dyDescent="0.25">
      <c r="A673" s="9"/>
      <c r="B673" s="106">
        <v>46510</v>
      </c>
      <c r="C673" s="26">
        <v>672</v>
      </c>
      <c r="D673" s="9"/>
      <c r="E673" s="9">
        <f t="shared" si="20"/>
        <v>672</v>
      </c>
      <c r="F673" s="136">
        <f t="shared" si="21"/>
        <v>46510</v>
      </c>
      <c r="G673" s="9"/>
    </row>
    <row r="674" spans="1:7" x14ac:dyDescent="0.25">
      <c r="A674" s="9"/>
      <c r="B674" s="106">
        <v>46511</v>
      </c>
      <c r="C674" s="26">
        <v>673</v>
      </c>
      <c r="D674" s="9"/>
      <c r="E674" s="9">
        <f t="shared" si="20"/>
        <v>673</v>
      </c>
      <c r="F674" s="136">
        <f t="shared" si="21"/>
        <v>46511</v>
      </c>
      <c r="G674" s="9"/>
    </row>
    <row r="675" spans="1:7" x14ac:dyDescent="0.25">
      <c r="A675" s="9"/>
      <c r="B675" s="106">
        <v>46512</v>
      </c>
      <c r="C675" s="26">
        <v>674</v>
      </c>
      <c r="D675" s="9"/>
      <c r="E675" s="9">
        <f t="shared" si="20"/>
        <v>674</v>
      </c>
      <c r="F675" s="136">
        <f t="shared" si="21"/>
        <v>46512</v>
      </c>
      <c r="G675" s="9"/>
    </row>
    <row r="676" spans="1:7" x14ac:dyDescent="0.25">
      <c r="A676" s="9"/>
      <c r="B676" s="106">
        <v>46513</v>
      </c>
      <c r="C676" s="26">
        <v>675</v>
      </c>
      <c r="D676" s="9"/>
      <c r="E676" s="9">
        <f t="shared" si="20"/>
        <v>675</v>
      </c>
      <c r="F676" s="136">
        <f t="shared" si="21"/>
        <v>46513</v>
      </c>
      <c r="G676" s="9"/>
    </row>
    <row r="677" spans="1:7" x14ac:dyDescent="0.25">
      <c r="A677" s="9"/>
      <c r="B677" s="106">
        <v>46514</v>
      </c>
      <c r="C677" s="26">
        <v>676</v>
      </c>
      <c r="D677" s="9"/>
      <c r="E677" s="9">
        <f t="shared" si="20"/>
        <v>676</v>
      </c>
      <c r="F677" s="136">
        <f t="shared" si="21"/>
        <v>46514</v>
      </c>
      <c r="G677" s="9"/>
    </row>
    <row r="678" spans="1:7" x14ac:dyDescent="0.25">
      <c r="A678" s="9"/>
      <c r="B678" s="106">
        <v>46515</v>
      </c>
      <c r="C678" s="26">
        <v>677</v>
      </c>
      <c r="D678" s="9"/>
      <c r="E678" s="9">
        <f t="shared" si="20"/>
        <v>677</v>
      </c>
      <c r="F678" s="136">
        <f t="shared" si="21"/>
        <v>46515</v>
      </c>
      <c r="G678" s="9"/>
    </row>
    <row r="679" spans="1:7" x14ac:dyDescent="0.25">
      <c r="A679" s="9"/>
      <c r="B679" s="106">
        <v>46516</v>
      </c>
      <c r="C679" s="26">
        <v>678</v>
      </c>
      <c r="D679" s="9"/>
      <c r="E679" s="9">
        <f t="shared" si="20"/>
        <v>678</v>
      </c>
      <c r="F679" s="136">
        <f t="shared" si="21"/>
        <v>46516</v>
      </c>
      <c r="G679" s="9"/>
    </row>
    <row r="680" spans="1:7" x14ac:dyDescent="0.25">
      <c r="A680" s="9"/>
      <c r="B680" s="106">
        <v>46517</v>
      </c>
      <c r="C680" s="26">
        <v>679</v>
      </c>
      <c r="D680" s="9"/>
      <c r="E680" s="9">
        <f t="shared" si="20"/>
        <v>679</v>
      </c>
      <c r="F680" s="136">
        <f t="shared" si="21"/>
        <v>46517</v>
      </c>
      <c r="G680" s="9"/>
    </row>
    <row r="681" spans="1:7" x14ac:dyDescent="0.25">
      <c r="A681" s="9"/>
      <c r="B681" s="106">
        <v>46518</v>
      </c>
      <c r="C681" s="26">
        <v>680</v>
      </c>
      <c r="D681" s="9"/>
      <c r="E681" s="9">
        <f t="shared" si="20"/>
        <v>680</v>
      </c>
      <c r="F681" s="136">
        <f t="shared" si="21"/>
        <v>46518</v>
      </c>
      <c r="G681" s="9"/>
    </row>
    <row r="682" spans="1:7" x14ac:dyDescent="0.25">
      <c r="A682" s="9"/>
      <c r="B682" s="106">
        <v>46519</v>
      </c>
      <c r="C682" s="26">
        <v>681</v>
      </c>
      <c r="D682" s="9"/>
      <c r="E682" s="9">
        <f t="shared" si="20"/>
        <v>681</v>
      </c>
      <c r="F682" s="136">
        <f t="shared" si="21"/>
        <v>46519</v>
      </c>
      <c r="G682" s="9"/>
    </row>
    <row r="683" spans="1:7" x14ac:dyDescent="0.25">
      <c r="A683" s="9"/>
      <c r="B683" s="106">
        <v>46520</v>
      </c>
      <c r="C683" s="26">
        <v>682</v>
      </c>
      <c r="D683" s="9"/>
      <c r="E683" s="9">
        <f t="shared" si="20"/>
        <v>682</v>
      </c>
      <c r="F683" s="136">
        <f t="shared" si="21"/>
        <v>46520</v>
      </c>
      <c r="G683" s="9"/>
    </row>
    <row r="684" spans="1:7" x14ac:dyDescent="0.25">
      <c r="A684" s="9"/>
      <c r="B684" s="106">
        <v>46521</v>
      </c>
      <c r="C684" s="26">
        <v>683</v>
      </c>
      <c r="D684" s="9"/>
      <c r="E684" s="9">
        <f t="shared" si="20"/>
        <v>683</v>
      </c>
      <c r="F684" s="136">
        <f t="shared" si="21"/>
        <v>46521</v>
      </c>
      <c r="G684" s="9"/>
    </row>
    <row r="685" spans="1:7" x14ac:dyDescent="0.25">
      <c r="A685" s="9"/>
      <c r="B685" s="106">
        <v>46522</v>
      </c>
      <c r="C685" s="26">
        <v>684</v>
      </c>
      <c r="D685" s="9"/>
      <c r="E685" s="9">
        <f t="shared" si="20"/>
        <v>684</v>
      </c>
      <c r="F685" s="136">
        <f t="shared" si="21"/>
        <v>46522</v>
      </c>
      <c r="G685" s="9"/>
    </row>
    <row r="686" spans="1:7" x14ac:dyDescent="0.25">
      <c r="A686" s="9"/>
      <c r="B686" s="106">
        <v>46523</v>
      </c>
      <c r="C686" s="26">
        <v>685</v>
      </c>
      <c r="D686" s="9"/>
      <c r="E686" s="9">
        <f t="shared" si="20"/>
        <v>685</v>
      </c>
      <c r="F686" s="136">
        <f t="shared" si="21"/>
        <v>46523</v>
      </c>
      <c r="G686" s="9"/>
    </row>
    <row r="687" spans="1:7" x14ac:dyDescent="0.25">
      <c r="A687" s="9"/>
      <c r="B687" s="106">
        <v>46524</v>
      </c>
      <c r="C687" s="26">
        <v>686</v>
      </c>
      <c r="D687" s="9"/>
      <c r="E687" s="9">
        <f t="shared" si="20"/>
        <v>686</v>
      </c>
      <c r="F687" s="136">
        <f t="shared" si="21"/>
        <v>46524</v>
      </c>
      <c r="G687" s="9"/>
    </row>
    <row r="688" spans="1:7" x14ac:dyDescent="0.25">
      <c r="A688" s="9"/>
      <c r="B688" s="106">
        <v>46525</v>
      </c>
      <c r="C688" s="26">
        <v>687</v>
      </c>
      <c r="D688" s="9"/>
      <c r="E688" s="9">
        <f t="shared" si="20"/>
        <v>687</v>
      </c>
      <c r="F688" s="136">
        <f t="shared" si="21"/>
        <v>46525</v>
      </c>
      <c r="G688" s="9"/>
    </row>
    <row r="689" spans="1:7" x14ac:dyDescent="0.25">
      <c r="A689" s="9"/>
      <c r="B689" s="106">
        <v>46526</v>
      </c>
      <c r="C689" s="26">
        <v>688</v>
      </c>
      <c r="D689" s="9"/>
      <c r="E689" s="9">
        <f t="shared" si="20"/>
        <v>688</v>
      </c>
      <c r="F689" s="136">
        <f t="shared" si="21"/>
        <v>46526</v>
      </c>
      <c r="G689" s="9"/>
    </row>
    <row r="690" spans="1:7" x14ac:dyDescent="0.25">
      <c r="A690" s="9"/>
      <c r="B690" s="106">
        <v>46527</v>
      </c>
      <c r="C690" s="26">
        <v>689</v>
      </c>
      <c r="D690" s="9"/>
      <c r="E690" s="9">
        <f t="shared" si="20"/>
        <v>689</v>
      </c>
      <c r="F690" s="136">
        <f t="shared" si="21"/>
        <v>46527</v>
      </c>
      <c r="G690" s="9"/>
    </row>
    <row r="691" spans="1:7" x14ac:dyDescent="0.25">
      <c r="A691" s="9"/>
      <c r="B691" s="106">
        <v>46528</v>
      </c>
      <c r="C691" s="26">
        <v>690</v>
      </c>
      <c r="D691" s="9"/>
      <c r="E691" s="9">
        <f t="shared" si="20"/>
        <v>690</v>
      </c>
      <c r="F691" s="136">
        <f t="shared" si="21"/>
        <v>46528</v>
      </c>
      <c r="G691" s="9"/>
    </row>
    <row r="692" spans="1:7" x14ac:dyDescent="0.25">
      <c r="A692" s="9"/>
      <c r="B692" s="106">
        <v>46529</v>
      </c>
      <c r="C692" s="26">
        <v>691</v>
      </c>
      <c r="D692" s="9"/>
      <c r="E692" s="9">
        <f t="shared" si="20"/>
        <v>691</v>
      </c>
      <c r="F692" s="136">
        <f t="shared" si="21"/>
        <v>46529</v>
      </c>
      <c r="G692" s="9"/>
    </row>
    <row r="693" spans="1:7" x14ac:dyDescent="0.25">
      <c r="A693" s="9"/>
      <c r="B693" s="106">
        <v>46530</v>
      </c>
      <c r="C693" s="26">
        <v>692</v>
      </c>
      <c r="D693" s="9"/>
      <c r="E693" s="9">
        <f t="shared" si="20"/>
        <v>692</v>
      </c>
      <c r="F693" s="136">
        <f t="shared" si="21"/>
        <v>46530</v>
      </c>
      <c r="G693" s="9"/>
    </row>
    <row r="694" spans="1:7" x14ac:dyDescent="0.25">
      <c r="A694" s="9"/>
      <c r="B694" s="106">
        <v>46531</v>
      </c>
      <c r="C694" s="26">
        <v>693</v>
      </c>
      <c r="D694" s="9"/>
      <c r="E694" s="9">
        <f t="shared" si="20"/>
        <v>693</v>
      </c>
      <c r="F694" s="136">
        <f t="shared" si="21"/>
        <v>46531</v>
      </c>
      <c r="G694" s="9"/>
    </row>
    <row r="695" spans="1:7" x14ac:dyDescent="0.25">
      <c r="A695" s="9"/>
      <c r="B695" s="106">
        <v>46532</v>
      </c>
      <c r="C695" s="26">
        <v>694</v>
      </c>
      <c r="D695" s="9"/>
      <c r="E695" s="9">
        <f t="shared" si="20"/>
        <v>694</v>
      </c>
      <c r="F695" s="136">
        <f t="shared" si="21"/>
        <v>46532</v>
      </c>
      <c r="G695" s="9"/>
    </row>
    <row r="696" spans="1:7" x14ac:dyDescent="0.25">
      <c r="A696" s="9"/>
      <c r="B696" s="106">
        <v>46533</v>
      </c>
      <c r="C696" s="26">
        <v>695</v>
      </c>
      <c r="D696" s="9"/>
      <c r="E696" s="9">
        <f t="shared" si="20"/>
        <v>695</v>
      </c>
      <c r="F696" s="136">
        <f t="shared" si="21"/>
        <v>46533</v>
      </c>
      <c r="G696" s="9"/>
    </row>
    <row r="697" spans="1:7" x14ac:dyDescent="0.25">
      <c r="A697" s="9"/>
      <c r="B697" s="106">
        <v>46534</v>
      </c>
      <c r="C697" s="26">
        <v>696</v>
      </c>
      <c r="D697" s="9"/>
      <c r="E697" s="9">
        <f t="shared" si="20"/>
        <v>696</v>
      </c>
      <c r="F697" s="136">
        <f t="shared" si="21"/>
        <v>46534</v>
      </c>
      <c r="G697" s="9"/>
    </row>
    <row r="698" spans="1:7" x14ac:dyDescent="0.25">
      <c r="A698" s="9"/>
      <c r="B698" s="106">
        <v>46535</v>
      </c>
      <c r="C698" s="26">
        <v>697</v>
      </c>
      <c r="D698" s="9"/>
      <c r="E698" s="9">
        <f t="shared" si="20"/>
        <v>697</v>
      </c>
      <c r="F698" s="136">
        <f t="shared" si="21"/>
        <v>46535</v>
      </c>
      <c r="G698" s="9"/>
    </row>
    <row r="699" spans="1:7" x14ac:dyDescent="0.25">
      <c r="A699" s="9"/>
      <c r="B699" s="106">
        <v>46536</v>
      </c>
      <c r="C699" s="26">
        <v>698</v>
      </c>
      <c r="D699" s="9"/>
      <c r="E699" s="9">
        <f t="shared" si="20"/>
        <v>698</v>
      </c>
      <c r="F699" s="136">
        <f t="shared" si="21"/>
        <v>46536</v>
      </c>
      <c r="G699" s="9"/>
    </row>
    <row r="700" spans="1:7" x14ac:dyDescent="0.25">
      <c r="A700" s="9"/>
      <c r="B700" s="106">
        <v>46537</v>
      </c>
      <c r="C700" s="26">
        <v>699</v>
      </c>
      <c r="D700" s="9"/>
      <c r="E700" s="9">
        <f t="shared" si="20"/>
        <v>699</v>
      </c>
      <c r="F700" s="136">
        <f t="shared" si="21"/>
        <v>46537</v>
      </c>
      <c r="G700" s="9"/>
    </row>
    <row r="701" spans="1:7" x14ac:dyDescent="0.25">
      <c r="A701" s="9"/>
      <c r="B701" s="106">
        <v>46538</v>
      </c>
      <c r="C701" s="26">
        <v>700</v>
      </c>
      <c r="D701" s="9"/>
      <c r="E701" s="9">
        <f t="shared" si="20"/>
        <v>700</v>
      </c>
      <c r="F701" s="136">
        <f t="shared" si="21"/>
        <v>46538</v>
      </c>
      <c r="G701" s="9"/>
    </row>
    <row r="702" spans="1:7" x14ac:dyDescent="0.25">
      <c r="A702" s="9"/>
      <c r="B702" s="106">
        <v>46539</v>
      </c>
      <c r="C702" s="26">
        <v>701</v>
      </c>
      <c r="D702" s="9"/>
      <c r="E702" s="9">
        <f t="shared" si="20"/>
        <v>701</v>
      </c>
      <c r="F702" s="136">
        <f t="shared" si="21"/>
        <v>46539</v>
      </c>
      <c r="G702" s="9"/>
    </row>
    <row r="703" spans="1:7" x14ac:dyDescent="0.25">
      <c r="A703" s="9"/>
      <c r="B703" s="106">
        <v>46540</v>
      </c>
      <c r="C703" s="26">
        <v>702</v>
      </c>
      <c r="D703" s="9"/>
      <c r="E703" s="9">
        <f t="shared" si="20"/>
        <v>702</v>
      </c>
      <c r="F703" s="136">
        <f t="shared" si="21"/>
        <v>46540</v>
      </c>
      <c r="G703" s="9"/>
    </row>
    <row r="704" spans="1:7" x14ac:dyDescent="0.25">
      <c r="A704" s="9"/>
      <c r="B704" s="106">
        <v>46541</v>
      </c>
      <c r="C704" s="26">
        <v>703</v>
      </c>
      <c r="D704" s="9"/>
      <c r="E704" s="9">
        <f t="shared" si="20"/>
        <v>703</v>
      </c>
      <c r="F704" s="136">
        <f t="shared" si="21"/>
        <v>46541</v>
      </c>
      <c r="G704" s="9"/>
    </row>
    <row r="705" spans="1:7" x14ac:dyDescent="0.25">
      <c r="A705" s="9"/>
      <c r="B705" s="106">
        <v>46542</v>
      </c>
      <c r="C705" s="26">
        <v>704</v>
      </c>
      <c r="D705" s="9"/>
      <c r="E705" s="9">
        <f t="shared" si="20"/>
        <v>704</v>
      </c>
      <c r="F705" s="136">
        <f t="shared" si="21"/>
        <v>46542</v>
      </c>
      <c r="G705" s="9"/>
    </row>
    <row r="706" spans="1:7" x14ac:dyDescent="0.25">
      <c r="A706" s="9"/>
      <c r="B706" s="106">
        <v>46543</v>
      </c>
      <c r="C706" s="26">
        <v>705</v>
      </c>
      <c r="D706" s="9"/>
      <c r="E706" s="9">
        <f t="shared" si="20"/>
        <v>705</v>
      </c>
      <c r="F706" s="136">
        <f t="shared" si="21"/>
        <v>46543</v>
      </c>
      <c r="G706" s="9"/>
    </row>
    <row r="707" spans="1:7" x14ac:dyDescent="0.25">
      <c r="A707" s="9"/>
      <c r="B707" s="106">
        <v>46544</v>
      </c>
      <c r="C707" s="26">
        <v>706</v>
      </c>
      <c r="D707" s="9"/>
      <c r="E707" s="9">
        <f t="shared" ref="E707:E770" si="22">C707</f>
        <v>706</v>
      </c>
      <c r="F707" s="136">
        <f t="shared" ref="F707:F770" si="23">B707</f>
        <v>46544</v>
      </c>
      <c r="G707" s="9"/>
    </row>
    <row r="708" spans="1:7" x14ac:dyDescent="0.25">
      <c r="A708" s="9"/>
      <c r="B708" s="106">
        <v>46545</v>
      </c>
      <c r="C708" s="26">
        <v>707</v>
      </c>
      <c r="D708" s="9"/>
      <c r="E708" s="9">
        <f t="shared" si="22"/>
        <v>707</v>
      </c>
      <c r="F708" s="136">
        <f t="shared" si="23"/>
        <v>46545</v>
      </c>
      <c r="G708" s="9"/>
    </row>
    <row r="709" spans="1:7" x14ac:dyDescent="0.25">
      <c r="A709" s="9"/>
      <c r="B709" s="106">
        <v>46546</v>
      </c>
      <c r="C709" s="26">
        <v>708</v>
      </c>
      <c r="D709" s="9"/>
      <c r="E709" s="9">
        <f t="shared" si="22"/>
        <v>708</v>
      </c>
      <c r="F709" s="136">
        <f t="shared" si="23"/>
        <v>46546</v>
      </c>
      <c r="G709" s="9"/>
    </row>
    <row r="710" spans="1:7" x14ac:dyDescent="0.25">
      <c r="A710" s="9"/>
      <c r="B710" s="106">
        <v>46547</v>
      </c>
      <c r="C710" s="26">
        <v>709</v>
      </c>
      <c r="D710" s="9"/>
      <c r="E710" s="9">
        <f t="shared" si="22"/>
        <v>709</v>
      </c>
      <c r="F710" s="136">
        <f t="shared" si="23"/>
        <v>46547</v>
      </c>
      <c r="G710" s="9"/>
    </row>
    <row r="711" spans="1:7" x14ac:dyDescent="0.25">
      <c r="A711" s="9"/>
      <c r="B711" s="106">
        <v>46548</v>
      </c>
      <c r="C711" s="26">
        <v>710</v>
      </c>
      <c r="D711" s="9"/>
      <c r="E711" s="9">
        <f t="shared" si="22"/>
        <v>710</v>
      </c>
      <c r="F711" s="136">
        <f t="shared" si="23"/>
        <v>46548</v>
      </c>
      <c r="G711" s="9"/>
    </row>
    <row r="712" spans="1:7" x14ac:dyDescent="0.25">
      <c r="A712" s="9"/>
      <c r="B712" s="106">
        <v>46549</v>
      </c>
      <c r="C712" s="26">
        <v>711</v>
      </c>
      <c r="D712" s="9"/>
      <c r="E712" s="9">
        <f t="shared" si="22"/>
        <v>711</v>
      </c>
      <c r="F712" s="136">
        <f t="shared" si="23"/>
        <v>46549</v>
      </c>
      <c r="G712" s="9"/>
    </row>
    <row r="713" spans="1:7" x14ac:dyDescent="0.25">
      <c r="A713" s="9"/>
      <c r="B713" s="106">
        <v>46550</v>
      </c>
      <c r="C713" s="26">
        <v>712</v>
      </c>
      <c r="D713" s="9"/>
      <c r="E713" s="9">
        <f t="shared" si="22"/>
        <v>712</v>
      </c>
      <c r="F713" s="136">
        <f t="shared" si="23"/>
        <v>46550</v>
      </c>
      <c r="G713" s="9"/>
    </row>
    <row r="714" spans="1:7" x14ac:dyDescent="0.25">
      <c r="A714" s="9"/>
      <c r="B714" s="106">
        <v>46551</v>
      </c>
      <c r="C714" s="26">
        <v>713</v>
      </c>
      <c r="D714" s="9"/>
      <c r="E714" s="9">
        <f t="shared" si="22"/>
        <v>713</v>
      </c>
      <c r="F714" s="136">
        <f t="shared" si="23"/>
        <v>46551</v>
      </c>
      <c r="G714" s="9"/>
    </row>
    <row r="715" spans="1:7" x14ac:dyDescent="0.25">
      <c r="A715" s="9"/>
      <c r="B715" s="106">
        <v>46552</v>
      </c>
      <c r="C715" s="26">
        <v>714</v>
      </c>
      <c r="D715" s="9"/>
      <c r="E715" s="9">
        <f t="shared" si="22"/>
        <v>714</v>
      </c>
      <c r="F715" s="136">
        <f t="shared" si="23"/>
        <v>46552</v>
      </c>
      <c r="G715" s="9"/>
    </row>
    <row r="716" spans="1:7" x14ac:dyDescent="0.25">
      <c r="A716" s="9"/>
      <c r="B716" s="106">
        <v>46553</v>
      </c>
      <c r="C716" s="26">
        <v>715</v>
      </c>
      <c r="D716" s="9"/>
      <c r="E716" s="9">
        <f t="shared" si="22"/>
        <v>715</v>
      </c>
      <c r="F716" s="136">
        <f t="shared" si="23"/>
        <v>46553</v>
      </c>
      <c r="G716" s="9"/>
    </row>
    <row r="717" spans="1:7" x14ac:dyDescent="0.25">
      <c r="A717" s="9"/>
      <c r="B717" s="106">
        <v>46554</v>
      </c>
      <c r="C717" s="26">
        <v>716</v>
      </c>
      <c r="D717" s="9"/>
      <c r="E717" s="9">
        <f t="shared" si="22"/>
        <v>716</v>
      </c>
      <c r="F717" s="136">
        <f t="shared" si="23"/>
        <v>46554</v>
      </c>
      <c r="G717" s="9"/>
    </row>
    <row r="718" spans="1:7" x14ac:dyDescent="0.25">
      <c r="A718" s="9"/>
      <c r="B718" s="106">
        <v>46555</v>
      </c>
      <c r="C718" s="26">
        <v>717</v>
      </c>
      <c r="D718" s="9"/>
      <c r="E718" s="9">
        <f t="shared" si="22"/>
        <v>717</v>
      </c>
      <c r="F718" s="136">
        <f t="shared" si="23"/>
        <v>46555</v>
      </c>
      <c r="G718" s="9"/>
    </row>
    <row r="719" spans="1:7" x14ac:dyDescent="0.25">
      <c r="A719" s="9"/>
      <c r="B719" s="106">
        <v>46556</v>
      </c>
      <c r="C719" s="26">
        <v>718</v>
      </c>
      <c r="D719" s="9"/>
      <c r="E719" s="9">
        <f t="shared" si="22"/>
        <v>718</v>
      </c>
      <c r="F719" s="136">
        <f t="shared" si="23"/>
        <v>46556</v>
      </c>
      <c r="G719" s="9"/>
    </row>
    <row r="720" spans="1:7" x14ac:dyDescent="0.25">
      <c r="A720" s="9"/>
      <c r="B720" s="106">
        <v>46557</v>
      </c>
      <c r="C720" s="26">
        <v>719</v>
      </c>
      <c r="D720" s="9"/>
      <c r="E720" s="9">
        <f t="shared" si="22"/>
        <v>719</v>
      </c>
      <c r="F720" s="136">
        <f t="shared" si="23"/>
        <v>46557</v>
      </c>
      <c r="G720" s="9"/>
    </row>
    <row r="721" spans="1:7" x14ac:dyDescent="0.25">
      <c r="A721" s="9"/>
      <c r="B721" s="106">
        <v>46558</v>
      </c>
      <c r="C721" s="26">
        <v>720</v>
      </c>
      <c r="D721" s="9"/>
      <c r="E721" s="9">
        <f t="shared" si="22"/>
        <v>720</v>
      </c>
      <c r="F721" s="136">
        <f t="shared" si="23"/>
        <v>46558</v>
      </c>
      <c r="G721" s="9"/>
    </row>
    <row r="722" spans="1:7" x14ac:dyDescent="0.25">
      <c r="A722" s="9"/>
      <c r="B722" s="106">
        <v>46559</v>
      </c>
      <c r="C722" s="26">
        <v>721</v>
      </c>
      <c r="D722" s="9"/>
      <c r="E722" s="9">
        <f t="shared" si="22"/>
        <v>721</v>
      </c>
      <c r="F722" s="136">
        <f t="shared" si="23"/>
        <v>46559</v>
      </c>
      <c r="G722" s="9"/>
    </row>
    <row r="723" spans="1:7" x14ac:dyDescent="0.25">
      <c r="A723" s="9"/>
      <c r="B723" s="106">
        <v>46560</v>
      </c>
      <c r="C723" s="26">
        <v>722</v>
      </c>
      <c r="D723" s="9"/>
      <c r="E723" s="9">
        <f t="shared" si="22"/>
        <v>722</v>
      </c>
      <c r="F723" s="136">
        <f t="shared" si="23"/>
        <v>46560</v>
      </c>
      <c r="G723" s="9"/>
    </row>
    <row r="724" spans="1:7" x14ac:dyDescent="0.25">
      <c r="A724" s="9"/>
      <c r="B724" s="106">
        <v>46561</v>
      </c>
      <c r="C724" s="26">
        <v>723</v>
      </c>
      <c r="D724" s="9"/>
      <c r="E724" s="9">
        <f t="shared" si="22"/>
        <v>723</v>
      </c>
      <c r="F724" s="136">
        <f t="shared" si="23"/>
        <v>46561</v>
      </c>
      <c r="G724" s="9"/>
    </row>
    <row r="725" spans="1:7" x14ac:dyDescent="0.25">
      <c r="A725" s="9"/>
      <c r="B725" s="106">
        <v>46562</v>
      </c>
      <c r="C725" s="26">
        <v>724</v>
      </c>
      <c r="D725" s="9"/>
      <c r="E725" s="9">
        <f t="shared" si="22"/>
        <v>724</v>
      </c>
      <c r="F725" s="136">
        <f t="shared" si="23"/>
        <v>46562</v>
      </c>
      <c r="G725" s="9"/>
    </row>
    <row r="726" spans="1:7" x14ac:dyDescent="0.25">
      <c r="A726" s="9"/>
      <c r="B726" s="106">
        <v>46563</v>
      </c>
      <c r="C726" s="26">
        <v>725</v>
      </c>
      <c r="D726" s="9"/>
      <c r="E726" s="9">
        <f t="shared" si="22"/>
        <v>725</v>
      </c>
      <c r="F726" s="136">
        <f t="shared" si="23"/>
        <v>46563</v>
      </c>
      <c r="G726" s="9"/>
    </row>
    <row r="727" spans="1:7" x14ac:dyDescent="0.25">
      <c r="A727" s="9"/>
      <c r="B727" s="106">
        <v>46564</v>
      </c>
      <c r="C727" s="26">
        <v>726</v>
      </c>
      <c r="D727" s="9"/>
      <c r="E727" s="9">
        <f t="shared" si="22"/>
        <v>726</v>
      </c>
      <c r="F727" s="136">
        <f t="shared" si="23"/>
        <v>46564</v>
      </c>
      <c r="G727" s="9"/>
    </row>
    <row r="728" spans="1:7" x14ac:dyDescent="0.25">
      <c r="A728" s="9"/>
      <c r="B728" s="106">
        <v>46565</v>
      </c>
      <c r="C728" s="26">
        <v>727</v>
      </c>
      <c r="D728" s="9"/>
      <c r="E728" s="9">
        <f t="shared" si="22"/>
        <v>727</v>
      </c>
      <c r="F728" s="136">
        <f t="shared" si="23"/>
        <v>46565</v>
      </c>
      <c r="G728" s="9"/>
    </row>
    <row r="729" spans="1:7" x14ac:dyDescent="0.25">
      <c r="A729" s="9"/>
      <c r="B729" s="106">
        <v>46566</v>
      </c>
      <c r="C729" s="26">
        <v>728</v>
      </c>
      <c r="D729" s="9"/>
      <c r="E729" s="9">
        <f t="shared" si="22"/>
        <v>728</v>
      </c>
      <c r="F729" s="136">
        <f t="shared" si="23"/>
        <v>46566</v>
      </c>
      <c r="G729" s="9"/>
    </row>
    <row r="730" spans="1:7" x14ac:dyDescent="0.25">
      <c r="A730" s="9"/>
      <c r="B730" s="106">
        <v>46567</v>
      </c>
      <c r="C730" s="26">
        <v>729</v>
      </c>
      <c r="D730" s="9"/>
      <c r="E730" s="9">
        <f t="shared" si="22"/>
        <v>729</v>
      </c>
      <c r="F730" s="136">
        <f t="shared" si="23"/>
        <v>46567</v>
      </c>
      <c r="G730" s="9"/>
    </row>
    <row r="731" spans="1:7" x14ac:dyDescent="0.25">
      <c r="A731" s="9"/>
      <c r="B731" s="106">
        <v>46568</v>
      </c>
      <c r="C731" s="26">
        <v>730</v>
      </c>
      <c r="D731" s="9"/>
      <c r="E731" s="9">
        <f t="shared" si="22"/>
        <v>730</v>
      </c>
      <c r="F731" s="136">
        <f t="shared" si="23"/>
        <v>46568</v>
      </c>
      <c r="G731" s="9"/>
    </row>
    <row r="732" spans="1:7" x14ac:dyDescent="0.25">
      <c r="A732" s="9"/>
      <c r="B732" s="106">
        <v>46569</v>
      </c>
      <c r="C732" s="26">
        <v>731</v>
      </c>
      <c r="D732" s="9"/>
      <c r="E732" s="9">
        <f t="shared" si="22"/>
        <v>731</v>
      </c>
      <c r="F732" s="136">
        <f t="shared" si="23"/>
        <v>46569</v>
      </c>
      <c r="G732" s="9"/>
    </row>
    <row r="733" spans="1:7" x14ac:dyDescent="0.25">
      <c r="A733" s="9"/>
      <c r="B733" s="106">
        <v>46570</v>
      </c>
      <c r="C733" s="26">
        <v>732</v>
      </c>
      <c r="D733" s="9"/>
      <c r="E733" s="9">
        <f t="shared" si="22"/>
        <v>732</v>
      </c>
      <c r="F733" s="136">
        <f t="shared" si="23"/>
        <v>46570</v>
      </c>
      <c r="G733" s="9"/>
    </row>
    <row r="734" spans="1:7" x14ac:dyDescent="0.25">
      <c r="A734" s="9"/>
      <c r="B734" s="106">
        <v>46571</v>
      </c>
      <c r="C734" s="26">
        <v>733</v>
      </c>
      <c r="D734" s="9"/>
      <c r="E734" s="9">
        <f t="shared" si="22"/>
        <v>733</v>
      </c>
      <c r="F734" s="136">
        <f t="shared" si="23"/>
        <v>46571</v>
      </c>
      <c r="G734" s="9"/>
    </row>
    <row r="735" spans="1:7" x14ac:dyDescent="0.25">
      <c r="A735" s="9"/>
      <c r="B735" s="106">
        <v>46572</v>
      </c>
      <c r="C735" s="26">
        <v>734</v>
      </c>
      <c r="D735" s="9"/>
      <c r="E735" s="9">
        <f t="shared" si="22"/>
        <v>734</v>
      </c>
      <c r="F735" s="136">
        <f t="shared" si="23"/>
        <v>46572</v>
      </c>
      <c r="G735" s="9"/>
    </row>
    <row r="736" spans="1:7" x14ac:dyDescent="0.25">
      <c r="A736" s="9"/>
      <c r="B736" s="106">
        <v>46573</v>
      </c>
      <c r="C736" s="26">
        <v>735</v>
      </c>
      <c r="D736" s="9"/>
      <c r="E736" s="9">
        <f t="shared" si="22"/>
        <v>735</v>
      </c>
      <c r="F736" s="136">
        <f t="shared" si="23"/>
        <v>46573</v>
      </c>
      <c r="G736" s="9"/>
    </row>
    <row r="737" spans="1:7" x14ac:dyDescent="0.25">
      <c r="A737" s="9"/>
      <c r="B737" s="106">
        <v>46574</v>
      </c>
      <c r="C737" s="26">
        <v>736</v>
      </c>
      <c r="D737" s="9"/>
      <c r="E737" s="9">
        <f t="shared" si="22"/>
        <v>736</v>
      </c>
      <c r="F737" s="136">
        <f t="shared" si="23"/>
        <v>46574</v>
      </c>
      <c r="G737" s="9"/>
    </row>
    <row r="738" spans="1:7" x14ac:dyDescent="0.25">
      <c r="A738" s="9"/>
      <c r="B738" s="106">
        <v>46575</v>
      </c>
      <c r="C738" s="26">
        <v>737</v>
      </c>
      <c r="D738" s="9"/>
      <c r="E738" s="9">
        <f t="shared" si="22"/>
        <v>737</v>
      </c>
      <c r="F738" s="136">
        <f t="shared" si="23"/>
        <v>46575</v>
      </c>
      <c r="G738" s="9"/>
    </row>
    <row r="739" spans="1:7" x14ac:dyDescent="0.25">
      <c r="A739" s="9"/>
      <c r="B739" s="106">
        <v>46576</v>
      </c>
      <c r="C739" s="26">
        <v>738</v>
      </c>
      <c r="D739" s="9"/>
      <c r="E739" s="9">
        <f t="shared" si="22"/>
        <v>738</v>
      </c>
      <c r="F739" s="136">
        <f t="shared" si="23"/>
        <v>46576</v>
      </c>
      <c r="G739" s="9"/>
    </row>
    <row r="740" spans="1:7" x14ac:dyDescent="0.25">
      <c r="A740" s="9"/>
      <c r="B740" s="106">
        <v>46577</v>
      </c>
      <c r="C740" s="26">
        <v>739</v>
      </c>
      <c r="D740" s="9"/>
      <c r="E740" s="9">
        <f t="shared" si="22"/>
        <v>739</v>
      </c>
      <c r="F740" s="136">
        <f t="shared" si="23"/>
        <v>46577</v>
      </c>
      <c r="G740" s="9"/>
    </row>
    <row r="741" spans="1:7" x14ac:dyDescent="0.25">
      <c r="A741" s="9"/>
      <c r="B741" s="106">
        <v>46578</v>
      </c>
      <c r="C741" s="26">
        <v>740</v>
      </c>
      <c r="D741" s="9"/>
      <c r="E741" s="9">
        <f t="shared" si="22"/>
        <v>740</v>
      </c>
      <c r="F741" s="136">
        <f t="shared" si="23"/>
        <v>46578</v>
      </c>
      <c r="G741" s="9"/>
    </row>
    <row r="742" spans="1:7" x14ac:dyDescent="0.25">
      <c r="A742" s="9"/>
      <c r="B742" s="106">
        <v>46579</v>
      </c>
      <c r="C742" s="26">
        <v>741</v>
      </c>
      <c r="D742" s="9"/>
      <c r="E742" s="9">
        <f t="shared" si="22"/>
        <v>741</v>
      </c>
      <c r="F742" s="136">
        <f t="shared" si="23"/>
        <v>46579</v>
      </c>
      <c r="G742" s="9"/>
    </row>
    <row r="743" spans="1:7" x14ac:dyDescent="0.25">
      <c r="A743" s="9"/>
      <c r="B743" s="106">
        <v>46580</v>
      </c>
      <c r="C743" s="26">
        <v>742</v>
      </c>
      <c r="D743" s="9"/>
      <c r="E743" s="9">
        <f t="shared" si="22"/>
        <v>742</v>
      </c>
      <c r="F743" s="136">
        <f t="shared" si="23"/>
        <v>46580</v>
      </c>
      <c r="G743" s="9"/>
    </row>
    <row r="744" spans="1:7" x14ac:dyDescent="0.25">
      <c r="A744" s="9"/>
      <c r="B744" s="106">
        <v>46581</v>
      </c>
      <c r="C744" s="26">
        <v>743</v>
      </c>
      <c r="D744" s="9"/>
      <c r="E744" s="9">
        <f t="shared" si="22"/>
        <v>743</v>
      </c>
      <c r="F744" s="136">
        <f t="shared" si="23"/>
        <v>46581</v>
      </c>
      <c r="G744" s="9"/>
    </row>
    <row r="745" spans="1:7" x14ac:dyDescent="0.25">
      <c r="A745" s="9"/>
      <c r="B745" s="106">
        <v>46582</v>
      </c>
      <c r="C745" s="26">
        <v>744</v>
      </c>
      <c r="D745" s="9"/>
      <c r="E745" s="9">
        <f t="shared" si="22"/>
        <v>744</v>
      </c>
      <c r="F745" s="136">
        <f t="shared" si="23"/>
        <v>46582</v>
      </c>
      <c r="G745" s="9"/>
    </row>
    <row r="746" spans="1:7" x14ac:dyDescent="0.25">
      <c r="A746" s="9"/>
      <c r="B746" s="106">
        <v>46583</v>
      </c>
      <c r="C746" s="26">
        <v>745</v>
      </c>
      <c r="D746" s="9"/>
      <c r="E746" s="9">
        <f t="shared" si="22"/>
        <v>745</v>
      </c>
      <c r="F746" s="136">
        <f t="shared" si="23"/>
        <v>46583</v>
      </c>
      <c r="G746" s="9"/>
    </row>
    <row r="747" spans="1:7" x14ac:dyDescent="0.25">
      <c r="A747" s="9"/>
      <c r="B747" s="106">
        <v>46584</v>
      </c>
      <c r="C747" s="26">
        <v>746</v>
      </c>
      <c r="D747" s="9"/>
      <c r="E747" s="9">
        <f t="shared" si="22"/>
        <v>746</v>
      </c>
      <c r="F747" s="136">
        <f t="shared" si="23"/>
        <v>46584</v>
      </c>
      <c r="G747" s="9"/>
    </row>
    <row r="748" spans="1:7" x14ac:dyDescent="0.25">
      <c r="A748" s="9"/>
      <c r="B748" s="106">
        <v>46585</v>
      </c>
      <c r="C748" s="26">
        <v>747</v>
      </c>
      <c r="D748" s="9"/>
      <c r="E748" s="9">
        <f t="shared" si="22"/>
        <v>747</v>
      </c>
      <c r="F748" s="136">
        <f t="shared" si="23"/>
        <v>46585</v>
      </c>
      <c r="G748" s="9"/>
    </row>
    <row r="749" spans="1:7" x14ac:dyDescent="0.25">
      <c r="A749" s="9"/>
      <c r="B749" s="106">
        <v>46586</v>
      </c>
      <c r="C749" s="26">
        <v>748</v>
      </c>
      <c r="D749" s="9"/>
      <c r="E749" s="9">
        <f t="shared" si="22"/>
        <v>748</v>
      </c>
      <c r="F749" s="136">
        <f t="shared" si="23"/>
        <v>46586</v>
      </c>
      <c r="G749" s="9"/>
    </row>
    <row r="750" spans="1:7" x14ac:dyDescent="0.25">
      <c r="A750" s="9"/>
      <c r="B750" s="106">
        <v>46587</v>
      </c>
      <c r="C750" s="26">
        <v>749</v>
      </c>
      <c r="D750" s="9"/>
      <c r="E750" s="9">
        <f t="shared" si="22"/>
        <v>749</v>
      </c>
      <c r="F750" s="136">
        <f t="shared" si="23"/>
        <v>46587</v>
      </c>
      <c r="G750" s="9"/>
    </row>
    <row r="751" spans="1:7" x14ac:dyDescent="0.25">
      <c r="A751" s="9"/>
      <c r="B751" s="106">
        <v>46588</v>
      </c>
      <c r="C751" s="26">
        <v>750</v>
      </c>
      <c r="D751" s="9"/>
      <c r="E751" s="9">
        <f t="shared" si="22"/>
        <v>750</v>
      </c>
      <c r="F751" s="136">
        <f t="shared" si="23"/>
        <v>46588</v>
      </c>
      <c r="G751" s="9"/>
    </row>
    <row r="752" spans="1:7" x14ac:dyDescent="0.25">
      <c r="A752" s="9"/>
      <c r="B752" s="106">
        <v>46589</v>
      </c>
      <c r="C752" s="26">
        <v>751</v>
      </c>
      <c r="D752" s="9"/>
      <c r="E752" s="9">
        <f t="shared" si="22"/>
        <v>751</v>
      </c>
      <c r="F752" s="136">
        <f t="shared" si="23"/>
        <v>46589</v>
      </c>
      <c r="G752" s="9"/>
    </row>
    <row r="753" spans="1:7" x14ac:dyDescent="0.25">
      <c r="A753" s="9"/>
      <c r="B753" s="106">
        <v>46590</v>
      </c>
      <c r="C753" s="26">
        <v>752</v>
      </c>
      <c r="D753" s="9"/>
      <c r="E753" s="9">
        <f t="shared" si="22"/>
        <v>752</v>
      </c>
      <c r="F753" s="136">
        <f t="shared" si="23"/>
        <v>46590</v>
      </c>
      <c r="G753" s="9"/>
    </row>
    <row r="754" spans="1:7" x14ac:dyDescent="0.25">
      <c r="A754" s="9"/>
      <c r="B754" s="106">
        <v>46591</v>
      </c>
      <c r="C754" s="26">
        <v>753</v>
      </c>
      <c r="D754" s="9"/>
      <c r="E754" s="9">
        <f t="shared" si="22"/>
        <v>753</v>
      </c>
      <c r="F754" s="136">
        <f t="shared" si="23"/>
        <v>46591</v>
      </c>
      <c r="G754" s="9"/>
    </row>
    <row r="755" spans="1:7" x14ac:dyDescent="0.25">
      <c r="A755" s="9"/>
      <c r="B755" s="106">
        <v>46592</v>
      </c>
      <c r="C755" s="26">
        <v>754</v>
      </c>
      <c r="D755" s="9"/>
      <c r="E755" s="9">
        <f t="shared" si="22"/>
        <v>754</v>
      </c>
      <c r="F755" s="136">
        <f t="shared" si="23"/>
        <v>46592</v>
      </c>
      <c r="G755" s="9"/>
    </row>
    <row r="756" spans="1:7" x14ac:dyDescent="0.25">
      <c r="A756" s="9"/>
      <c r="B756" s="106">
        <v>46593</v>
      </c>
      <c r="C756" s="26">
        <v>755</v>
      </c>
      <c r="D756" s="9"/>
      <c r="E756" s="9">
        <f t="shared" si="22"/>
        <v>755</v>
      </c>
      <c r="F756" s="136">
        <f t="shared" si="23"/>
        <v>46593</v>
      </c>
      <c r="G756" s="9"/>
    </row>
    <row r="757" spans="1:7" x14ac:dyDescent="0.25">
      <c r="A757" s="9"/>
      <c r="B757" s="106">
        <v>46594</v>
      </c>
      <c r="C757" s="26">
        <v>756</v>
      </c>
      <c r="D757" s="9"/>
      <c r="E757" s="9">
        <f t="shared" si="22"/>
        <v>756</v>
      </c>
      <c r="F757" s="136">
        <f t="shared" si="23"/>
        <v>46594</v>
      </c>
      <c r="G757" s="9"/>
    </row>
    <row r="758" spans="1:7" x14ac:dyDescent="0.25">
      <c r="A758" s="9"/>
      <c r="B758" s="106">
        <v>46595</v>
      </c>
      <c r="C758" s="26">
        <v>757</v>
      </c>
      <c r="D758" s="9"/>
      <c r="E758" s="9">
        <f t="shared" si="22"/>
        <v>757</v>
      </c>
      <c r="F758" s="136">
        <f t="shared" si="23"/>
        <v>46595</v>
      </c>
      <c r="G758" s="9"/>
    </row>
    <row r="759" spans="1:7" x14ac:dyDescent="0.25">
      <c r="A759" s="9"/>
      <c r="B759" s="106">
        <v>46596</v>
      </c>
      <c r="C759" s="26">
        <v>758</v>
      </c>
      <c r="D759" s="9"/>
      <c r="E759" s="9">
        <f t="shared" si="22"/>
        <v>758</v>
      </c>
      <c r="F759" s="136">
        <f t="shared" si="23"/>
        <v>46596</v>
      </c>
      <c r="G759" s="9"/>
    </row>
    <row r="760" spans="1:7" x14ac:dyDescent="0.25">
      <c r="A760" s="9"/>
      <c r="B760" s="106">
        <v>46597</v>
      </c>
      <c r="C760" s="26">
        <v>759</v>
      </c>
      <c r="D760" s="9"/>
      <c r="E760" s="9">
        <f t="shared" si="22"/>
        <v>759</v>
      </c>
      <c r="F760" s="136">
        <f t="shared" si="23"/>
        <v>46597</v>
      </c>
      <c r="G760" s="9"/>
    </row>
    <row r="761" spans="1:7" x14ac:dyDescent="0.25">
      <c r="A761" s="9"/>
      <c r="B761" s="106">
        <v>46598</v>
      </c>
      <c r="C761" s="26">
        <v>760</v>
      </c>
      <c r="D761" s="9"/>
      <c r="E761" s="9">
        <f t="shared" si="22"/>
        <v>760</v>
      </c>
      <c r="F761" s="136">
        <f t="shared" si="23"/>
        <v>46598</v>
      </c>
      <c r="G761" s="9"/>
    </row>
    <row r="762" spans="1:7" x14ac:dyDescent="0.25">
      <c r="A762" s="9"/>
      <c r="B762" s="106">
        <v>46599</v>
      </c>
      <c r="C762" s="26">
        <v>761</v>
      </c>
      <c r="D762" s="9"/>
      <c r="E762" s="9">
        <f t="shared" si="22"/>
        <v>761</v>
      </c>
      <c r="F762" s="136">
        <f t="shared" si="23"/>
        <v>46599</v>
      </c>
      <c r="G762" s="9"/>
    </row>
    <row r="763" spans="1:7" x14ac:dyDescent="0.25">
      <c r="A763" s="9"/>
      <c r="B763" s="106">
        <v>46600</v>
      </c>
      <c r="C763" s="26">
        <v>762</v>
      </c>
      <c r="D763" s="9"/>
      <c r="E763" s="9">
        <f t="shared" si="22"/>
        <v>762</v>
      </c>
      <c r="F763" s="136">
        <f t="shared" si="23"/>
        <v>46600</v>
      </c>
      <c r="G763" s="9"/>
    </row>
    <row r="764" spans="1:7" x14ac:dyDescent="0.25">
      <c r="A764" s="9"/>
      <c r="B764" s="106">
        <v>46601</v>
      </c>
      <c r="C764" s="26">
        <v>763</v>
      </c>
      <c r="D764" s="9"/>
      <c r="E764" s="9">
        <f t="shared" si="22"/>
        <v>763</v>
      </c>
      <c r="F764" s="136">
        <f t="shared" si="23"/>
        <v>46601</v>
      </c>
      <c r="G764" s="9"/>
    </row>
    <row r="765" spans="1:7" x14ac:dyDescent="0.25">
      <c r="A765" s="9"/>
      <c r="B765" s="106">
        <v>46602</v>
      </c>
      <c r="C765" s="26">
        <v>764</v>
      </c>
      <c r="D765" s="9"/>
      <c r="E765" s="9">
        <f t="shared" si="22"/>
        <v>764</v>
      </c>
      <c r="F765" s="136">
        <f t="shared" si="23"/>
        <v>46602</v>
      </c>
      <c r="G765" s="9"/>
    </row>
    <row r="766" spans="1:7" x14ac:dyDescent="0.25">
      <c r="A766" s="9"/>
      <c r="B766" s="106">
        <v>46603</v>
      </c>
      <c r="C766" s="26">
        <v>765</v>
      </c>
      <c r="D766" s="9"/>
      <c r="E766" s="9">
        <f t="shared" si="22"/>
        <v>765</v>
      </c>
      <c r="F766" s="136">
        <f t="shared" si="23"/>
        <v>46603</v>
      </c>
      <c r="G766" s="9"/>
    </row>
    <row r="767" spans="1:7" x14ac:dyDescent="0.25">
      <c r="A767" s="9"/>
      <c r="B767" s="106">
        <v>46604</v>
      </c>
      <c r="C767" s="26">
        <v>766</v>
      </c>
      <c r="D767" s="9"/>
      <c r="E767" s="9">
        <f t="shared" si="22"/>
        <v>766</v>
      </c>
      <c r="F767" s="136">
        <f t="shared" si="23"/>
        <v>46604</v>
      </c>
      <c r="G767" s="9"/>
    </row>
    <row r="768" spans="1:7" x14ac:dyDescent="0.25">
      <c r="A768" s="9"/>
      <c r="B768" s="106">
        <v>46605</v>
      </c>
      <c r="C768" s="26">
        <v>767</v>
      </c>
      <c r="D768" s="9"/>
      <c r="E768" s="9">
        <f t="shared" si="22"/>
        <v>767</v>
      </c>
      <c r="F768" s="136">
        <f t="shared" si="23"/>
        <v>46605</v>
      </c>
      <c r="G768" s="9"/>
    </row>
    <row r="769" spans="1:7" x14ac:dyDescent="0.25">
      <c r="A769" s="9"/>
      <c r="B769" s="106">
        <v>46606</v>
      </c>
      <c r="C769" s="26">
        <v>768</v>
      </c>
      <c r="D769" s="9"/>
      <c r="E769" s="9">
        <f t="shared" si="22"/>
        <v>768</v>
      </c>
      <c r="F769" s="136">
        <f t="shared" si="23"/>
        <v>46606</v>
      </c>
      <c r="G769" s="9"/>
    </row>
    <row r="770" spans="1:7" x14ac:dyDescent="0.25">
      <c r="A770" s="9"/>
      <c r="B770" s="106">
        <v>46607</v>
      </c>
      <c r="C770" s="26">
        <v>769</v>
      </c>
      <c r="D770" s="9"/>
      <c r="E770" s="9">
        <f t="shared" si="22"/>
        <v>769</v>
      </c>
      <c r="F770" s="136">
        <f t="shared" si="23"/>
        <v>46607</v>
      </c>
      <c r="G770" s="9"/>
    </row>
    <row r="771" spans="1:7" x14ac:dyDescent="0.25">
      <c r="A771" s="9"/>
      <c r="B771" s="106">
        <v>46608</v>
      </c>
      <c r="C771" s="26">
        <v>770</v>
      </c>
      <c r="D771" s="9"/>
      <c r="E771" s="9">
        <f t="shared" ref="E771:E834" si="24">C771</f>
        <v>770</v>
      </c>
      <c r="F771" s="136">
        <f t="shared" ref="F771:F834" si="25">B771</f>
        <v>46608</v>
      </c>
      <c r="G771" s="9"/>
    </row>
    <row r="772" spans="1:7" x14ac:dyDescent="0.25">
      <c r="A772" s="9"/>
      <c r="B772" s="106">
        <v>46609</v>
      </c>
      <c r="C772" s="26">
        <v>771</v>
      </c>
      <c r="D772" s="9"/>
      <c r="E772" s="9">
        <f t="shared" si="24"/>
        <v>771</v>
      </c>
      <c r="F772" s="136">
        <f t="shared" si="25"/>
        <v>46609</v>
      </c>
      <c r="G772" s="9"/>
    </row>
    <row r="773" spans="1:7" x14ac:dyDescent="0.25">
      <c r="A773" s="9"/>
      <c r="B773" s="106">
        <v>46610</v>
      </c>
      <c r="C773" s="26">
        <v>772</v>
      </c>
      <c r="D773" s="9"/>
      <c r="E773" s="9">
        <f t="shared" si="24"/>
        <v>772</v>
      </c>
      <c r="F773" s="136">
        <f t="shared" si="25"/>
        <v>46610</v>
      </c>
      <c r="G773" s="9"/>
    </row>
    <row r="774" spans="1:7" x14ac:dyDescent="0.25">
      <c r="A774" s="9"/>
      <c r="B774" s="106">
        <v>46611</v>
      </c>
      <c r="C774" s="26">
        <v>773</v>
      </c>
      <c r="D774" s="9"/>
      <c r="E774" s="9">
        <f t="shared" si="24"/>
        <v>773</v>
      </c>
      <c r="F774" s="136">
        <f t="shared" si="25"/>
        <v>46611</v>
      </c>
      <c r="G774" s="9"/>
    </row>
    <row r="775" spans="1:7" x14ac:dyDescent="0.25">
      <c r="A775" s="9"/>
      <c r="B775" s="106">
        <v>46612</v>
      </c>
      <c r="C775" s="26">
        <v>774</v>
      </c>
      <c r="D775" s="9"/>
      <c r="E775" s="9">
        <f t="shared" si="24"/>
        <v>774</v>
      </c>
      <c r="F775" s="136">
        <f t="shared" si="25"/>
        <v>46612</v>
      </c>
      <c r="G775" s="9"/>
    </row>
    <row r="776" spans="1:7" x14ac:dyDescent="0.25">
      <c r="A776" s="9"/>
      <c r="B776" s="106">
        <v>46613</v>
      </c>
      <c r="C776" s="26">
        <v>775</v>
      </c>
      <c r="D776" s="9"/>
      <c r="E776" s="9">
        <f t="shared" si="24"/>
        <v>775</v>
      </c>
      <c r="F776" s="136">
        <f t="shared" si="25"/>
        <v>46613</v>
      </c>
      <c r="G776" s="9"/>
    </row>
    <row r="777" spans="1:7" x14ac:dyDescent="0.25">
      <c r="A777" s="9"/>
      <c r="B777" s="106">
        <v>46614</v>
      </c>
      <c r="C777" s="26">
        <v>776</v>
      </c>
      <c r="D777" s="9"/>
      <c r="E777" s="9">
        <f t="shared" si="24"/>
        <v>776</v>
      </c>
      <c r="F777" s="136">
        <f t="shared" si="25"/>
        <v>46614</v>
      </c>
      <c r="G777" s="9"/>
    </row>
    <row r="778" spans="1:7" x14ac:dyDescent="0.25">
      <c r="A778" s="9"/>
      <c r="B778" s="106">
        <v>46615</v>
      </c>
      <c r="C778" s="26">
        <v>777</v>
      </c>
      <c r="D778" s="9"/>
      <c r="E778" s="9">
        <f t="shared" si="24"/>
        <v>777</v>
      </c>
      <c r="F778" s="136">
        <f t="shared" si="25"/>
        <v>46615</v>
      </c>
      <c r="G778" s="9"/>
    </row>
    <row r="779" spans="1:7" x14ac:dyDescent="0.25">
      <c r="A779" s="9"/>
      <c r="B779" s="106">
        <v>46616</v>
      </c>
      <c r="C779" s="26">
        <v>778</v>
      </c>
      <c r="D779" s="9"/>
      <c r="E779" s="9">
        <f t="shared" si="24"/>
        <v>778</v>
      </c>
      <c r="F779" s="136">
        <f t="shared" si="25"/>
        <v>46616</v>
      </c>
      <c r="G779" s="9"/>
    </row>
    <row r="780" spans="1:7" x14ac:dyDescent="0.25">
      <c r="A780" s="9"/>
      <c r="B780" s="106">
        <v>46617</v>
      </c>
      <c r="C780" s="26">
        <v>779</v>
      </c>
      <c r="D780" s="9"/>
      <c r="E780" s="9">
        <f t="shared" si="24"/>
        <v>779</v>
      </c>
      <c r="F780" s="136">
        <f t="shared" si="25"/>
        <v>46617</v>
      </c>
      <c r="G780" s="9"/>
    </row>
    <row r="781" spans="1:7" x14ac:dyDescent="0.25">
      <c r="A781" s="9"/>
      <c r="B781" s="106">
        <v>46618</v>
      </c>
      <c r="C781" s="26">
        <v>780</v>
      </c>
      <c r="D781" s="9"/>
      <c r="E781" s="9">
        <f t="shared" si="24"/>
        <v>780</v>
      </c>
      <c r="F781" s="136">
        <f t="shared" si="25"/>
        <v>46618</v>
      </c>
      <c r="G781" s="9"/>
    </row>
    <row r="782" spans="1:7" x14ac:dyDescent="0.25">
      <c r="A782" s="9"/>
      <c r="B782" s="106">
        <v>46619</v>
      </c>
      <c r="C782" s="26">
        <v>781</v>
      </c>
      <c r="D782" s="9"/>
      <c r="E782" s="9">
        <f t="shared" si="24"/>
        <v>781</v>
      </c>
      <c r="F782" s="136">
        <f t="shared" si="25"/>
        <v>46619</v>
      </c>
      <c r="G782" s="9"/>
    </row>
    <row r="783" spans="1:7" x14ac:dyDescent="0.25">
      <c r="A783" s="9"/>
      <c r="B783" s="106">
        <v>46620</v>
      </c>
      <c r="C783" s="26">
        <v>782</v>
      </c>
      <c r="D783" s="9"/>
      <c r="E783" s="9">
        <f t="shared" si="24"/>
        <v>782</v>
      </c>
      <c r="F783" s="136">
        <f t="shared" si="25"/>
        <v>46620</v>
      </c>
      <c r="G783" s="9"/>
    </row>
    <row r="784" spans="1:7" x14ac:dyDescent="0.25">
      <c r="A784" s="9"/>
      <c r="B784" s="106">
        <v>46621</v>
      </c>
      <c r="C784" s="26">
        <v>783</v>
      </c>
      <c r="D784" s="9"/>
      <c r="E784" s="9">
        <f t="shared" si="24"/>
        <v>783</v>
      </c>
      <c r="F784" s="136">
        <f t="shared" si="25"/>
        <v>46621</v>
      </c>
      <c r="G784" s="9"/>
    </row>
    <row r="785" spans="1:7" x14ac:dyDescent="0.25">
      <c r="A785" s="9"/>
      <c r="B785" s="106">
        <v>46622</v>
      </c>
      <c r="C785" s="26">
        <v>784</v>
      </c>
      <c r="D785" s="9"/>
      <c r="E785" s="9">
        <f t="shared" si="24"/>
        <v>784</v>
      </c>
      <c r="F785" s="136">
        <f t="shared" si="25"/>
        <v>46622</v>
      </c>
      <c r="G785" s="9"/>
    </row>
    <row r="786" spans="1:7" x14ac:dyDescent="0.25">
      <c r="A786" s="9"/>
      <c r="B786" s="106">
        <v>46623</v>
      </c>
      <c r="C786" s="26">
        <v>785</v>
      </c>
      <c r="D786" s="9"/>
      <c r="E786" s="9">
        <f t="shared" si="24"/>
        <v>785</v>
      </c>
      <c r="F786" s="136">
        <f t="shared" si="25"/>
        <v>46623</v>
      </c>
      <c r="G786" s="9"/>
    </row>
    <row r="787" spans="1:7" x14ac:dyDescent="0.25">
      <c r="A787" s="9"/>
      <c r="B787" s="106">
        <v>46624</v>
      </c>
      <c r="C787" s="26">
        <v>786</v>
      </c>
      <c r="D787" s="9"/>
      <c r="E787" s="9">
        <f t="shared" si="24"/>
        <v>786</v>
      </c>
      <c r="F787" s="136">
        <f t="shared" si="25"/>
        <v>46624</v>
      </c>
      <c r="G787" s="9"/>
    </row>
    <row r="788" spans="1:7" x14ac:dyDescent="0.25">
      <c r="A788" s="9"/>
      <c r="B788" s="106">
        <v>46625</v>
      </c>
      <c r="C788" s="26">
        <v>787</v>
      </c>
      <c r="D788" s="9"/>
      <c r="E788" s="9">
        <f t="shared" si="24"/>
        <v>787</v>
      </c>
      <c r="F788" s="136">
        <f t="shared" si="25"/>
        <v>46625</v>
      </c>
      <c r="G788" s="9"/>
    </row>
    <row r="789" spans="1:7" x14ac:dyDescent="0.25">
      <c r="A789" s="9"/>
      <c r="B789" s="106">
        <v>46626</v>
      </c>
      <c r="C789" s="26">
        <v>788</v>
      </c>
      <c r="D789" s="9"/>
      <c r="E789" s="9">
        <f t="shared" si="24"/>
        <v>788</v>
      </c>
      <c r="F789" s="136">
        <f t="shared" si="25"/>
        <v>46626</v>
      </c>
      <c r="G789" s="9"/>
    </row>
    <row r="790" spans="1:7" x14ac:dyDescent="0.25">
      <c r="A790" s="9"/>
      <c r="B790" s="106">
        <v>46627</v>
      </c>
      <c r="C790" s="26">
        <v>789</v>
      </c>
      <c r="D790" s="9"/>
      <c r="E790" s="9">
        <f t="shared" si="24"/>
        <v>789</v>
      </c>
      <c r="F790" s="136">
        <f t="shared" si="25"/>
        <v>46627</v>
      </c>
      <c r="G790" s="9"/>
    </row>
    <row r="791" spans="1:7" x14ac:dyDescent="0.25">
      <c r="A791" s="9"/>
      <c r="B791" s="106">
        <v>46628</v>
      </c>
      <c r="C791" s="26">
        <v>790</v>
      </c>
      <c r="D791" s="9"/>
      <c r="E791" s="9">
        <f t="shared" si="24"/>
        <v>790</v>
      </c>
      <c r="F791" s="136">
        <f t="shared" si="25"/>
        <v>46628</v>
      </c>
      <c r="G791" s="9"/>
    </row>
    <row r="792" spans="1:7" x14ac:dyDescent="0.25">
      <c r="A792" s="9"/>
      <c r="B792" s="106">
        <v>46629</v>
      </c>
      <c r="C792" s="26">
        <v>791</v>
      </c>
      <c r="D792" s="9"/>
      <c r="E792" s="9">
        <f t="shared" si="24"/>
        <v>791</v>
      </c>
      <c r="F792" s="136">
        <f t="shared" si="25"/>
        <v>46629</v>
      </c>
      <c r="G792" s="9"/>
    </row>
    <row r="793" spans="1:7" x14ac:dyDescent="0.25">
      <c r="A793" s="9"/>
      <c r="B793" s="106">
        <v>46630</v>
      </c>
      <c r="C793" s="26">
        <v>792</v>
      </c>
      <c r="D793" s="9"/>
      <c r="E793" s="9">
        <f t="shared" si="24"/>
        <v>792</v>
      </c>
      <c r="F793" s="136">
        <f t="shared" si="25"/>
        <v>46630</v>
      </c>
      <c r="G793" s="9"/>
    </row>
    <row r="794" spans="1:7" x14ac:dyDescent="0.25">
      <c r="A794" s="9"/>
      <c r="B794" s="106">
        <v>46631</v>
      </c>
      <c r="C794" s="26">
        <v>793</v>
      </c>
      <c r="D794" s="9"/>
      <c r="E794" s="9">
        <f t="shared" si="24"/>
        <v>793</v>
      </c>
      <c r="F794" s="136">
        <f t="shared" si="25"/>
        <v>46631</v>
      </c>
      <c r="G794" s="9"/>
    </row>
    <row r="795" spans="1:7" x14ac:dyDescent="0.25">
      <c r="A795" s="9"/>
      <c r="B795" s="106">
        <v>46632</v>
      </c>
      <c r="C795" s="26">
        <v>794</v>
      </c>
      <c r="D795" s="9"/>
      <c r="E795" s="9">
        <f t="shared" si="24"/>
        <v>794</v>
      </c>
      <c r="F795" s="136">
        <f t="shared" si="25"/>
        <v>46632</v>
      </c>
      <c r="G795" s="9"/>
    </row>
    <row r="796" spans="1:7" x14ac:dyDescent="0.25">
      <c r="A796" s="9"/>
      <c r="B796" s="106">
        <v>46633</v>
      </c>
      <c r="C796" s="26">
        <v>795</v>
      </c>
      <c r="D796" s="9"/>
      <c r="E796" s="9">
        <f t="shared" si="24"/>
        <v>795</v>
      </c>
      <c r="F796" s="136">
        <f t="shared" si="25"/>
        <v>46633</v>
      </c>
      <c r="G796" s="9"/>
    </row>
    <row r="797" spans="1:7" x14ac:dyDescent="0.25">
      <c r="A797" s="9"/>
      <c r="B797" s="106">
        <v>46634</v>
      </c>
      <c r="C797" s="26">
        <v>796</v>
      </c>
      <c r="D797" s="9"/>
      <c r="E797" s="9">
        <f t="shared" si="24"/>
        <v>796</v>
      </c>
      <c r="F797" s="136">
        <f t="shared" si="25"/>
        <v>46634</v>
      </c>
      <c r="G797" s="9"/>
    </row>
    <row r="798" spans="1:7" x14ac:dyDescent="0.25">
      <c r="A798" s="9"/>
      <c r="B798" s="106">
        <v>46635</v>
      </c>
      <c r="C798" s="26">
        <v>797</v>
      </c>
      <c r="D798" s="9"/>
      <c r="E798" s="9">
        <f t="shared" si="24"/>
        <v>797</v>
      </c>
      <c r="F798" s="136">
        <f t="shared" si="25"/>
        <v>46635</v>
      </c>
      <c r="G798" s="9"/>
    </row>
    <row r="799" spans="1:7" x14ac:dyDescent="0.25">
      <c r="A799" s="9"/>
      <c r="B799" s="106">
        <v>46636</v>
      </c>
      <c r="C799" s="26">
        <v>798</v>
      </c>
      <c r="D799" s="9"/>
      <c r="E799" s="9">
        <f t="shared" si="24"/>
        <v>798</v>
      </c>
      <c r="F799" s="136">
        <f t="shared" si="25"/>
        <v>46636</v>
      </c>
      <c r="G799" s="9"/>
    </row>
    <row r="800" spans="1:7" x14ac:dyDescent="0.25">
      <c r="A800" s="9"/>
      <c r="B800" s="106">
        <v>46637</v>
      </c>
      <c r="C800" s="26">
        <v>799</v>
      </c>
      <c r="D800" s="9"/>
      <c r="E800" s="9">
        <f t="shared" si="24"/>
        <v>799</v>
      </c>
      <c r="F800" s="136">
        <f t="shared" si="25"/>
        <v>46637</v>
      </c>
      <c r="G800" s="9"/>
    </row>
    <row r="801" spans="1:7" x14ac:dyDescent="0.25">
      <c r="A801" s="9"/>
      <c r="B801" s="106">
        <v>46638</v>
      </c>
      <c r="C801" s="26">
        <v>800</v>
      </c>
      <c r="D801" s="9"/>
      <c r="E801" s="9">
        <f t="shared" si="24"/>
        <v>800</v>
      </c>
      <c r="F801" s="136">
        <f t="shared" si="25"/>
        <v>46638</v>
      </c>
      <c r="G801" s="9"/>
    </row>
    <row r="802" spans="1:7" x14ac:dyDescent="0.25">
      <c r="A802" s="9"/>
      <c r="B802" s="106">
        <v>46639</v>
      </c>
      <c r="C802" s="26">
        <v>801</v>
      </c>
      <c r="D802" s="9"/>
      <c r="E802" s="9">
        <f t="shared" si="24"/>
        <v>801</v>
      </c>
      <c r="F802" s="136">
        <f t="shared" si="25"/>
        <v>46639</v>
      </c>
      <c r="G802" s="9"/>
    </row>
    <row r="803" spans="1:7" x14ac:dyDescent="0.25">
      <c r="A803" s="9"/>
      <c r="B803" s="106">
        <v>46640</v>
      </c>
      <c r="C803" s="26">
        <v>802</v>
      </c>
      <c r="D803" s="9"/>
      <c r="E803" s="9">
        <f t="shared" si="24"/>
        <v>802</v>
      </c>
      <c r="F803" s="136">
        <f t="shared" si="25"/>
        <v>46640</v>
      </c>
      <c r="G803" s="9"/>
    </row>
    <row r="804" spans="1:7" x14ac:dyDescent="0.25">
      <c r="A804" s="9"/>
      <c r="B804" s="106">
        <v>46641</v>
      </c>
      <c r="C804" s="26">
        <v>803</v>
      </c>
      <c r="D804" s="9"/>
      <c r="E804" s="9">
        <f t="shared" si="24"/>
        <v>803</v>
      </c>
      <c r="F804" s="136">
        <f t="shared" si="25"/>
        <v>46641</v>
      </c>
      <c r="G804" s="9"/>
    </row>
    <row r="805" spans="1:7" x14ac:dyDescent="0.25">
      <c r="A805" s="9"/>
      <c r="B805" s="106">
        <v>46642</v>
      </c>
      <c r="C805" s="26">
        <v>804</v>
      </c>
      <c r="D805" s="9"/>
      <c r="E805" s="9">
        <f t="shared" si="24"/>
        <v>804</v>
      </c>
      <c r="F805" s="136">
        <f t="shared" si="25"/>
        <v>46642</v>
      </c>
      <c r="G805" s="9"/>
    </row>
    <row r="806" spans="1:7" x14ac:dyDescent="0.25">
      <c r="A806" s="9"/>
      <c r="B806" s="106">
        <v>46643</v>
      </c>
      <c r="C806" s="26">
        <v>805</v>
      </c>
      <c r="D806" s="9"/>
      <c r="E806" s="9">
        <f t="shared" si="24"/>
        <v>805</v>
      </c>
      <c r="F806" s="136">
        <f t="shared" si="25"/>
        <v>46643</v>
      </c>
      <c r="G806" s="9"/>
    </row>
    <row r="807" spans="1:7" x14ac:dyDescent="0.25">
      <c r="A807" s="9"/>
      <c r="B807" s="106">
        <v>46644</v>
      </c>
      <c r="C807" s="26">
        <v>806</v>
      </c>
      <c r="D807" s="9"/>
      <c r="E807" s="9">
        <f t="shared" si="24"/>
        <v>806</v>
      </c>
      <c r="F807" s="136">
        <f t="shared" si="25"/>
        <v>46644</v>
      </c>
      <c r="G807" s="9"/>
    </row>
    <row r="808" spans="1:7" x14ac:dyDescent="0.25">
      <c r="A808" s="9"/>
      <c r="B808" s="106">
        <v>46645</v>
      </c>
      <c r="C808" s="26">
        <v>807</v>
      </c>
      <c r="D808" s="9"/>
      <c r="E808" s="9">
        <f t="shared" si="24"/>
        <v>807</v>
      </c>
      <c r="F808" s="136">
        <f t="shared" si="25"/>
        <v>46645</v>
      </c>
      <c r="G808" s="9"/>
    </row>
    <row r="809" spans="1:7" x14ac:dyDescent="0.25">
      <c r="A809" s="9"/>
      <c r="B809" s="106">
        <v>46646</v>
      </c>
      <c r="C809" s="26">
        <v>808</v>
      </c>
      <c r="D809" s="9"/>
      <c r="E809" s="9">
        <f t="shared" si="24"/>
        <v>808</v>
      </c>
      <c r="F809" s="136">
        <f t="shared" si="25"/>
        <v>46646</v>
      </c>
      <c r="G809" s="9"/>
    </row>
    <row r="810" spans="1:7" x14ac:dyDescent="0.25">
      <c r="A810" s="9"/>
      <c r="B810" s="106">
        <v>46647</v>
      </c>
      <c r="C810" s="26">
        <v>809</v>
      </c>
      <c r="D810" s="9"/>
      <c r="E810" s="9">
        <f t="shared" si="24"/>
        <v>809</v>
      </c>
      <c r="F810" s="136">
        <f t="shared" si="25"/>
        <v>46647</v>
      </c>
      <c r="G810" s="9"/>
    </row>
    <row r="811" spans="1:7" x14ac:dyDescent="0.25">
      <c r="A811" s="9"/>
      <c r="B811" s="106">
        <v>46648</v>
      </c>
      <c r="C811" s="26">
        <v>810</v>
      </c>
      <c r="D811" s="9"/>
      <c r="E811" s="9">
        <f t="shared" si="24"/>
        <v>810</v>
      </c>
      <c r="F811" s="136">
        <f t="shared" si="25"/>
        <v>46648</v>
      </c>
      <c r="G811" s="9"/>
    </row>
    <row r="812" spans="1:7" x14ac:dyDescent="0.25">
      <c r="A812" s="9"/>
      <c r="B812" s="106">
        <v>46649</v>
      </c>
      <c r="C812" s="26">
        <v>811</v>
      </c>
      <c r="D812" s="9"/>
      <c r="E812" s="9">
        <f t="shared" si="24"/>
        <v>811</v>
      </c>
      <c r="F812" s="136">
        <f t="shared" si="25"/>
        <v>46649</v>
      </c>
      <c r="G812" s="9"/>
    </row>
    <row r="813" spans="1:7" x14ac:dyDescent="0.25">
      <c r="A813" s="9"/>
      <c r="B813" s="106">
        <v>46650</v>
      </c>
      <c r="C813" s="26">
        <v>812</v>
      </c>
      <c r="D813" s="9"/>
      <c r="E813" s="9">
        <f t="shared" si="24"/>
        <v>812</v>
      </c>
      <c r="F813" s="136">
        <f t="shared" si="25"/>
        <v>46650</v>
      </c>
      <c r="G813" s="9"/>
    </row>
    <row r="814" spans="1:7" x14ac:dyDescent="0.25">
      <c r="A814" s="9"/>
      <c r="B814" s="106">
        <v>46651</v>
      </c>
      <c r="C814" s="26">
        <v>813</v>
      </c>
      <c r="D814" s="9"/>
      <c r="E814" s="9">
        <f t="shared" si="24"/>
        <v>813</v>
      </c>
      <c r="F814" s="136">
        <f t="shared" si="25"/>
        <v>46651</v>
      </c>
      <c r="G814" s="9"/>
    </row>
    <row r="815" spans="1:7" x14ac:dyDescent="0.25">
      <c r="A815" s="9"/>
      <c r="B815" s="106">
        <v>46652</v>
      </c>
      <c r="C815" s="26">
        <v>814</v>
      </c>
      <c r="D815" s="9"/>
      <c r="E815" s="9">
        <f t="shared" si="24"/>
        <v>814</v>
      </c>
      <c r="F815" s="136">
        <f t="shared" si="25"/>
        <v>46652</v>
      </c>
      <c r="G815" s="9"/>
    </row>
    <row r="816" spans="1:7" x14ac:dyDescent="0.25">
      <c r="A816" s="9"/>
      <c r="B816" s="106">
        <v>46653</v>
      </c>
      <c r="C816" s="26">
        <v>815</v>
      </c>
      <c r="D816" s="9"/>
      <c r="E816" s="9">
        <f t="shared" si="24"/>
        <v>815</v>
      </c>
      <c r="F816" s="136">
        <f t="shared" si="25"/>
        <v>46653</v>
      </c>
      <c r="G816" s="9"/>
    </row>
    <row r="817" spans="1:7" x14ac:dyDescent="0.25">
      <c r="A817" s="9"/>
      <c r="B817" s="106">
        <v>46654</v>
      </c>
      <c r="C817" s="26">
        <v>816</v>
      </c>
      <c r="D817" s="9"/>
      <c r="E817" s="9">
        <f t="shared" si="24"/>
        <v>816</v>
      </c>
      <c r="F817" s="136">
        <f t="shared" si="25"/>
        <v>46654</v>
      </c>
      <c r="G817" s="9"/>
    </row>
    <row r="818" spans="1:7" x14ac:dyDescent="0.25">
      <c r="A818" s="9"/>
      <c r="B818" s="106">
        <v>46655</v>
      </c>
      <c r="C818" s="26">
        <v>817</v>
      </c>
      <c r="D818" s="9"/>
      <c r="E818" s="9">
        <f t="shared" si="24"/>
        <v>817</v>
      </c>
      <c r="F818" s="136">
        <f t="shared" si="25"/>
        <v>46655</v>
      </c>
      <c r="G818" s="9"/>
    </row>
    <row r="819" spans="1:7" x14ac:dyDescent="0.25">
      <c r="A819" s="9"/>
      <c r="B819" s="106">
        <v>46656</v>
      </c>
      <c r="C819" s="26">
        <v>818</v>
      </c>
      <c r="D819" s="9"/>
      <c r="E819" s="9">
        <f t="shared" si="24"/>
        <v>818</v>
      </c>
      <c r="F819" s="136">
        <f t="shared" si="25"/>
        <v>46656</v>
      </c>
      <c r="G819" s="9"/>
    </row>
    <row r="820" spans="1:7" x14ac:dyDescent="0.25">
      <c r="A820" s="9"/>
      <c r="B820" s="106">
        <v>46657</v>
      </c>
      <c r="C820" s="26">
        <v>819</v>
      </c>
      <c r="D820" s="9"/>
      <c r="E820" s="9">
        <f t="shared" si="24"/>
        <v>819</v>
      </c>
      <c r="F820" s="136">
        <f t="shared" si="25"/>
        <v>46657</v>
      </c>
      <c r="G820" s="9"/>
    </row>
    <row r="821" spans="1:7" x14ac:dyDescent="0.25">
      <c r="A821" s="9"/>
      <c r="B821" s="106">
        <v>46658</v>
      </c>
      <c r="C821" s="26">
        <v>820</v>
      </c>
      <c r="D821" s="9"/>
      <c r="E821" s="9">
        <f t="shared" si="24"/>
        <v>820</v>
      </c>
      <c r="F821" s="136">
        <f t="shared" si="25"/>
        <v>46658</v>
      </c>
      <c r="G821" s="9"/>
    </row>
    <row r="822" spans="1:7" x14ac:dyDescent="0.25">
      <c r="A822" s="9"/>
      <c r="B822" s="106">
        <v>46659</v>
      </c>
      <c r="C822" s="26">
        <v>821</v>
      </c>
      <c r="D822" s="9"/>
      <c r="E822" s="9">
        <f t="shared" si="24"/>
        <v>821</v>
      </c>
      <c r="F822" s="136">
        <f t="shared" si="25"/>
        <v>46659</v>
      </c>
      <c r="G822" s="9"/>
    </row>
    <row r="823" spans="1:7" x14ac:dyDescent="0.25">
      <c r="A823" s="9"/>
      <c r="B823" s="106">
        <v>46660</v>
      </c>
      <c r="C823" s="26">
        <v>822</v>
      </c>
      <c r="D823" s="9"/>
      <c r="E823" s="9">
        <f t="shared" si="24"/>
        <v>822</v>
      </c>
      <c r="F823" s="136">
        <f t="shared" si="25"/>
        <v>46660</v>
      </c>
      <c r="G823" s="9"/>
    </row>
    <row r="824" spans="1:7" x14ac:dyDescent="0.25">
      <c r="A824" s="9"/>
      <c r="B824" s="106">
        <v>46661</v>
      </c>
      <c r="C824" s="26">
        <v>823</v>
      </c>
      <c r="D824" s="9"/>
      <c r="E824" s="9">
        <f t="shared" si="24"/>
        <v>823</v>
      </c>
      <c r="F824" s="136">
        <f t="shared" si="25"/>
        <v>46661</v>
      </c>
      <c r="G824" s="9"/>
    </row>
    <row r="825" spans="1:7" x14ac:dyDescent="0.25">
      <c r="A825" s="9"/>
      <c r="B825" s="106">
        <v>46662</v>
      </c>
      <c r="C825" s="26">
        <v>824</v>
      </c>
      <c r="D825" s="9"/>
      <c r="E825" s="9">
        <f t="shared" si="24"/>
        <v>824</v>
      </c>
      <c r="F825" s="136">
        <f t="shared" si="25"/>
        <v>46662</v>
      </c>
      <c r="G825" s="9"/>
    </row>
    <row r="826" spans="1:7" x14ac:dyDescent="0.25">
      <c r="A826" s="9"/>
      <c r="B826" s="106">
        <v>46663</v>
      </c>
      <c r="C826" s="26">
        <v>825</v>
      </c>
      <c r="D826" s="9"/>
      <c r="E826" s="9">
        <f t="shared" si="24"/>
        <v>825</v>
      </c>
      <c r="F826" s="136">
        <f t="shared" si="25"/>
        <v>46663</v>
      </c>
      <c r="G826" s="9"/>
    </row>
    <row r="827" spans="1:7" x14ac:dyDescent="0.25">
      <c r="A827" s="9"/>
      <c r="B827" s="106">
        <v>46664</v>
      </c>
      <c r="C827" s="26">
        <v>826</v>
      </c>
      <c r="D827" s="9"/>
      <c r="E827" s="9">
        <f t="shared" si="24"/>
        <v>826</v>
      </c>
      <c r="F827" s="136">
        <f t="shared" si="25"/>
        <v>46664</v>
      </c>
      <c r="G827" s="9"/>
    </row>
    <row r="828" spans="1:7" x14ac:dyDescent="0.25">
      <c r="A828" s="9"/>
      <c r="B828" s="106">
        <v>46665</v>
      </c>
      <c r="C828" s="26">
        <v>827</v>
      </c>
      <c r="D828" s="9"/>
      <c r="E828" s="9">
        <f t="shared" si="24"/>
        <v>827</v>
      </c>
      <c r="F828" s="136">
        <f t="shared" si="25"/>
        <v>46665</v>
      </c>
      <c r="G828" s="9"/>
    </row>
    <row r="829" spans="1:7" x14ac:dyDescent="0.25">
      <c r="A829" s="9"/>
      <c r="B829" s="106">
        <v>46666</v>
      </c>
      <c r="C829" s="26">
        <v>828</v>
      </c>
      <c r="D829" s="9"/>
      <c r="E829" s="9">
        <f t="shared" si="24"/>
        <v>828</v>
      </c>
      <c r="F829" s="136">
        <f t="shared" si="25"/>
        <v>46666</v>
      </c>
      <c r="G829" s="9"/>
    </row>
    <row r="830" spans="1:7" x14ac:dyDescent="0.25">
      <c r="A830" s="9"/>
      <c r="B830" s="106">
        <v>46667</v>
      </c>
      <c r="C830" s="26">
        <v>829</v>
      </c>
      <c r="D830" s="9"/>
      <c r="E830" s="9">
        <f t="shared" si="24"/>
        <v>829</v>
      </c>
      <c r="F830" s="136">
        <f t="shared" si="25"/>
        <v>46667</v>
      </c>
      <c r="G830" s="9"/>
    </row>
    <row r="831" spans="1:7" x14ac:dyDescent="0.25">
      <c r="A831" s="9"/>
      <c r="B831" s="106">
        <v>46668</v>
      </c>
      <c r="C831" s="26">
        <v>830</v>
      </c>
      <c r="D831" s="9"/>
      <c r="E831" s="9">
        <f t="shared" si="24"/>
        <v>830</v>
      </c>
      <c r="F831" s="136">
        <f t="shared" si="25"/>
        <v>46668</v>
      </c>
      <c r="G831" s="9"/>
    </row>
    <row r="832" spans="1:7" x14ac:dyDescent="0.25">
      <c r="A832" s="9"/>
      <c r="B832" s="106">
        <v>46669</v>
      </c>
      <c r="C832" s="26">
        <v>831</v>
      </c>
      <c r="D832" s="9"/>
      <c r="E832" s="9">
        <f t="shared" si="24"/>
        <v>831</v>
      </c>
      <c r="F832" s="136">
        <f t="shared" si="25"/>
        <v>46669</v>
      </c>
      <c r="G832" s="9"/>
    </row>
    <row r="833" spans="1:7" x14ac:dyDescent="0.25">
      <c r="A833" s="9"/>
      <c r="B833" s="106">
        <v>46670</v>
      </c>
      <c r="C833" s="26">
        <v>832</v>
      </c>
      <c r="D833" s="9"/>
      <c r="E833" s="9">
        <f t="shared" si="24"/>
        <v>832</v>
      </c>
      <c r="F833" s="136">
        <f t="shared" si="25"/>
        <v>46670</v>
      </c>
      <c r="G833" s="9"/>
    </row>
    <row r="834" spans="1:7" x14ac:dyDescent="0.25">
      <c r="A834" s="9"/>
      <c r="B834" s="106">
        <v>46671</v>
      </c>
      <c r="C834" s="26">
        <v>833</v>
      </c>
      <c r="D834" s="9"/>
      <c r="E834" s="9">
        <f t="shared" si="24"/>
        <v>833</v>
      </c>
      <c r="F834" s="136">
        <f t="shared" si="25"/>
        <v>46671</v>
      </c>
      <c r="G834" s="9"/>
    </row>
    <row r="835" spans="1:7" x14ac:dyDescent="0.25">
      <c r="A835" s="9"/>
      <c r="B835" s="106">
        <v>46672</v>
      </c>
      <c r="C835" s="26">
        <v>834</v>
      </c>
      <c r="D835" s="9"/>
      <c r="E835" s="9">
        <f t="shared" ref="E835:E898" si="26">C835</f>
        <v>834</v>
      </c>
      <c r="F835" s="136">
        <f t="shared" ref="F835:F898" si="27">B835</f>
        <v>46672</v>
      </c>
      <c r="G835" s="9"/>
    </row>
    <row r="836" spans="1:7" x14ac:dyDescent="0.25">
      <c r="A836" s="9"/>
      <c r="B836" s="106">
        <v>46673</v>
      </c>
      <c r="C836" s="26">
        <v>835</v>
      </c>
      <c r="D836" s="9"/>
      <c r="E836" s="9">
        <f t="shared" si="26"/>
        <v>835</v>
      </c>
      <c r="F836" s="136">
        <f t="shared" si="27"/>
        <v>46673</v>
      </c>
      <c r="G836" s="9"/>
    </row>
    <row r="837" spans="1:7" x14ac:dyDescent="0.25">
      <c r="A837" s="9"/>
      <c r="B837" s="106">
        <v>46674</v>
      </c>
      <c r="C837" s="26">
        <v>836</v>
      </c>
      <c r="D837" s="9"/>
      <c r="E837" s="9">
        <f t="shared" si="26"/>
        <v>836</v>
      </c>
      <c r="F837" s="136">
        <f t="shared" si="27"/>
        <v>46674</v>
      </c>
      <c r="G837" s="9"/>
    </row>
    <row r="838" spans="1:7" x14ac:dyDescent="0.25">
      <c r="A838" s="9"/>
      <c r="B838" s="106">
        <v>46675</v>
      </c>
      <c r="C838" s="26">
        <v>837</v>
      </c>
      <c r="D838" s="9"/>
      <c r="E838" s="9">
        <f t="shared" si="26"/>
        <v>837</v>
      </c>
      <c r="F838" s="136">
        <f t="shared" si="27"/>
        <v>46675</v>
      </c>
      <c r="G838" s="9"/>
    </row>
    <row r="839" spans="1:7" x14ac:dyDescent="0.25">
      <c r="A839" s="9"/>
      <c r="B839" s="106">
        <v>46676</v>
      </c>
      <c r="C839" s="26">
        <v>838</v>
      </c>
      <c r="D839" s="9"/>
      <c r="E839" s="9">
        <f t="shared" si="26"/>
        <v>838</v>
      </c>
      <c r="F839" s="136">
        <f t="shared" si="27"/>
        <v>46676</v>
      </c>
      <c r="G839" s="9"/>
    </row>
    <row r="840" spans="1:7" x14ac:dyDescent="0.25">
      <c r="A840" s="9"/>
      <c r="B840" s="106">
        <v>46677</v>
      </c>
      <c r="C840" s="26">
        <v>839</v>
      </c>
      <c r="D840" s="9"/>
      <c r="E840" s="9">
        <f t="shared" si="26"/>
        <v>839</v>
      </c>
      <c r="F840" s="136">
        <f t="shared" si="27"/>
        <v>46677</v>
      </c>
      <c r="G840" s="9"/>
    </row>
    <row r="841" spans="1:7" x14ac:dyDescent="0.25">
      <c r="A841" s="9"/>
      <c r="B841" s="106">
        <v>46678</v>
      </c>
      <c r="C841" s="26">
        <v>840</v>
      </c>
      <c r="D841" s="9"/>
      <c r="E841" s="9">
        <f t="shared" si="26"/>
        <v>840</v>
      </c>
      <c r="F841" s="136">
        <f t="shared" si="27"/>
        <v>46678</v>
      </c>
      <c r="G841" s="9"/>
    </row>
    <row r="842" spans="1:7" x14ac:dyDescent="0.25">
      <c r="A842" s="9"/>
      <c r="B842" s="106">
        <v>46679</v>
      </c>
      <c r="C842" s="26">
        <v>841</v>
      </c>
      <c r="D842" s="9"/>
      <c r="E842" s="9">
        <f t="shared" si="26"/>
        <v>841</v>
      </c>
      <c r="F842" s="136">
        <f t="shared" si="27"/>
        <v>46679</v>
      </c>
      <c r="G842" s="9"/>
    </row>
    <row r="843" spans="1:7" x14ac:dyDescent="0.25">
      <c r="A843" s="9"/>
      <c r="B843" s="106">
        <v>46680</v>
      </c>
      <c r="C843" s="26">
        <v>842</v>
      </c>
      <c r="D843" s="9"/>
      <c r="E843" s="9">
        <f t="shared" si="26"/>
        <v>842</v>
      </c>
      <c r="F843" s="136">
        <f t="shared" si="27"/>
        <v>46680</v>
      </c>
      <c r="G843" s="9"/>
    </row>
    <row r="844" spans="1:7" x14ac:dyDescent="0.25">
      <c r="A844" s="9"/>
      <c r="B844" s="106">
        <v>46681</v>
      </c>
      <c r="C844" s="26">
        <v>843</v>
      </c>
      <c r="D844" s="9"/>
      <c r="E844" s="9">
        <f t="shared" si="26"/>
        <v>843</v>
      </c>
      <c r="F844" s="136">
        <f t="shared" si="27"/>
        <v>46681</v>
      </c>
      <c r="G844" s="9"/>
    </row>
    <row r="845" spans="1:7" x14ac:dyDescent="0.25">
      <c r="A845" s="9"/>
      <c r="B845" s="106">
        <v>46682</v>
      </c>
      <c r="C845" s="26">
        <v>844</v>
      </c>
      <c r="D845" s="9"/>
      <c r="E845" s="9">
        <f t="shared" si="26"/>
        <v>844</v>
      </c>
      <c r="F845" s="136">
        <f t="shared" si="27"/>
        <v>46682</v>
      </c>
      <c r="G845" s="9"/>
    </row>
    <row r="846" spans="1:7" x14ac:dyDescent="0.25">
      <c r="A846" s="9"/>
      <c r="B846" s="106">
        <v>46683</v>
      </c>
      <c r="C846" s="26">
        <v>845</v>
      </c>
      <c r="D846" s="9"/>
      <c r="E846" s="9">
        <f t="shared" si="26"/>
        <v>845</v>
      </c>
      <c r="F846" s="136">
        <f t="shared" si="27"/>
        <v>46683</v>
      </c>
      <c r="G846" s="9"/>
    </row>
    <row r="847" spans="1:7" x14ac:dyDescent="0.25">
      <c r="A847" s="9"/>
      <c r="B847" s="106">
        <v>46684</v>
      </c>
      <c r="C847" s="26">
        <v>846</v>
      </c>
      <c r="D847" s="9"/>
      <c r="E847" s="9">
        <f t="shared" si="26"/>
        <v>846</v>
      </c>
      <c r="F847" s="136">
        <f t="shared" si="27"/>
        <v>46684</v>
      </c>
      <c r="G847" s="9"/>
    </row>
    <row r="848" spans="1:7" x14ac:dyDescent="0.25">
      <c r="A848" s="9"/>
      <c r="B848" s="106">
        <v>46685</v>
      </c>
      <c r="C848" s="26">
        <v>847</v>
      </c>
      <c r="D848" s="9"/>
      <c r="E848" s="9">
        <f t="shared" si="26"/>
        <v>847</v>
      </c>
      <c r="F848" s="136">
        <f t="shared" si="27"/>
        <v>46685</v>
      </c>
      <c r="G848" s="9"/>
    </row>
    <row r="849" spans="1:7" x14ac:dyDescent="0.25">
      <c r="A849" s="9"/>
      <c r="B849" s="106">
        <v>46686</v>
      </c>
      <c r="C849" s="26">
        <v>848</v>
      </c>
      <c r="D849" s="9"/>
      <c r="E849" s="9">
        <f t="shared" si="26"/>
        <v>848</v>
      </c>
      <c r="F849" s="136">
        <f t="shared" si="27"/>
        <v>46686</v>
      </c>
      <c r="G849" s="9"/>
    </row>
    <row r="850" spans="1:7" x14ac:dyDescent="0.25">
      <c r="A850" s="9"/>
      <c r="B850" s="106">
        <v>46687</v>
      </c>
      <c r="C850" s="26">
        <v>849</v>
      </c>
      <c r="D850" s="9"/>
      <c r="E850" s="9">
        <f t="shared" si="26"/>
        <v>849</v>
      </c>
      <c r="F850" s="136">
        <f t="shared" si="27"/>
        <v>46687</v>
      </c>
      <c r="G850" s="9"/>
    </row>
    <row r="851" spans="1:7" x14ac:dyDescent="0.25">
      <c r="A851" s="9"/>
      <c r="B851" s="106">
        <v>46688</v>
      </c>
      <c r="C851" s="26">
        <v>850</v>
      </c>
      <c r="D851" s="9"/>
      <c r="E851" s="9">
        <f t="shared" si="26"/>
        <v>850</v>
      </c>
      <c r="F851" s="136">
        <f t="shared" si="27"/>
        <v>46688</v>
      </c>
      <c r="G851" s="9"/>
    </row>
    <row r="852" spans="1:7" x14ac:dyDescent="0.25">
      <c r="A852" s="9"/>
      <c r="B852" s="106">
        <v>46689</v>
      </c>
      <c r="C852" s="26">
        <v>851</v>
      </c>
      <c r="D852" s="9"/>
      <c r="E852" s="9">
        <f t="shared" si="26"/>
        <v>851</v>
      </c>
      <c r="F852" s="136">
        <f t="shared" si="27"/>
        <v>46689</v>
      </c>
      <c r="G852" s="9"/>
    </row>
    <row r="853" spans="1:7" x14ac:dyDescent="0.25">
      <c r="A853" s="9"/>
      <c r="B853" s="106">
        <v>46690</v>
      </c>
      <c r="C853" s="26">
        <v>852</v>
      </c>
      <c r="D853" s="9"/>
      <c r="E853" s="9">
        <f t="shared" si="26"/>
        <v>852</v>
      </c>
      <c r="F853" s="136">
        <f t="shared" si="27"/>
        <v>46690</v>
      </c>
      <c r="G853" s="9"/>
    </row>
    <row r="854" spans="1:7" x14ac:dyDescent="0.25">
      <c r="A854" s="9"/>
      <c r="B854" s="106">
        <v>46691</v>
      </c>
      <c r="C854" s="26">
        <v>853</v>
      </c>
      <c r="D854" s="9"/>
      <c r="E854" s="9">
        <f t="shared" si="26"/>
        <v>853</v>
      </c>
      <c r="F854" s="136">
        <f t="shared" si="27"/>
        <v>46691</v>
      </c>
      <c r="G854" s="9"/>
    </row>
    <row r="855" spans="1:7" x14ac:dyDescent="0.25">
      <c r="A855" s="9"/>
      <c r="B855" s="106">
        <v>46692</v>
      </c>
      <c r="C855" s="26">
        <v>854</v>
      </c>
      <c r="D855" s="9"/>
      <c r="E855" s="9">
        <f t="shared" si="26"/>
        <v>854</v>
      </c>
      <c r="F855" s="136">
        <f t="shared" si="27"/>
        <v>46692</v>
      </c>
      <c r="G855" s="9"/>
    </row>
    <row r="856" spans="1:7" x14ac:dyDescent="0.25">
      <c r="A856" s="9"/>
      <c r="B856" s="106">
        <v>46693</v>
      </c>
      <c r="C856" s="26">
        <v>855</v>
      </c>
      <c r="D856" s="9"/>
      <c r="E856" s="9">
        <f t="shared" si="26"/>
        <v>855</v>
      </c>
      <c r="F856" s="136">
        <f t="shared" si="27"/>
        <v>46693</v>
      </c>
      <c r="G856" s="9"/>
    </row>
    <row r="857" spans="1:7" x14ac:dyDescent="0.25">
      <c r="A857" s="9"/>
      <c r="B857" s="106">
        <v>46694</v>
      </c>
      <c r="C857" s="26">
        <v>856</v>
      </c>
      <c r="D857" s="9"/>
      <c r="E857" s="9">
        <f t="shared" si="26"/>
        <v>856</v>
      </c>
      <c r="F857" s="136">
        <f t="shared" si="27"/>
        <v>46694</v>
      </c>
      <c r="G857" s="9"/>
    </row>
    <row r="858" spans="1:7" x14ac:dyDescent="0.25">
      <c r="A858" s="9"/>
      <c r="B858" s="106">
        <v>46695</v>
      </c>
      <c r="C858" s="26">
        <v>857</v>
      </c>
      <c r="D858" s="9"/>
      <c r="E858" s="9">
        <f t="shared" si="26"/>
        <v>857</v>
      </c>
      <c r="F858" s="136">
        <f t="shared" si="27"/>
        <v>46695</v>
      </c>
      <c r="G858" s="9"/>
    </row>
    <row r="859" spans="1:7" x14ac:dyDescent="0.25">
      <c r="A859" s="9"/>
      <c r="B859" s="106">
        <v>46696</v>
      </c>
      <c r="C859" s="26">
        <v>858</v>
      </c>
      <c r="D859" s="9"/>
      <c r="E859" s="9">
        <f t="shared" si="26"/>
        <v>858</v>
      </c>
      <c r="F859" s="136">
        <f t="shared" si="27"/>
        <v>46696</v>
      </c>
      <c r="G859" s="9"/>
    </row>
    <row r="860" spans="1:7" x14ac:dyDescent="0.25">
      <c r="A860" s="9"/>
      <c r="B860" s="106">
        <v>46697</v>
      </c>
      <c r="C860" s="26">
        <v>859</v>
      </c>
      <c r="D860" s="9"/>
      <c r="E860" s="9">
        <f t="shared" si="26"/>
        <v>859</v>
      </c>
      <c r="F860" s="136">
        <f t="shared" si="27"/>
        <v>46697</v>
      </c>
      <c r="G860" s="9"/>
    </row>
    <row r="861" spans="1:7" x14ac:dyDescent="0.25">
      <c r="A861" s="9"/>
      <c r="B861" s="106">
        <v>46698</v>
      </c>
      <c r="C861" s="26">
        <v>860</v>
      </c>
      <c r="D861" s="9"/>
      <c r="E861" s="9">
        <f t="shared" si="26"/>
        <v>860</v>
      </c>
      <c r="F861" s="136">
        <f t="shared" si="27"/>
        <v>46698</v>
      </c>
      <c r="G861" s="9"/>
    </row>
    <row r="862" spans="1:7" x14ac:dyDescent="0.25">
      <c r="A862" s="9"/>
      <c r="B862" s="106">
        <v>46699</v>
      </c>
      <c r="C862" s="26">
        <v>861</v>
      </c>
      <c r="D862" s="9"/>
      <c r="E862" s="9">
        <f t="shared" si="26"/>
        <v>861</v>
      </c>
      <c r="F862" s="136">
        <f t="shared" si="27"/>
        <v>46699</v>
      </c>
      <c r="G862" s="9"/>
    </row>
    <row r="863" spans="1:7" x14ac:dyDescent="0.25">
      <c r="A863" s="9"/>
      <c r="B863" s="106">
        <v>46700</v>
      </c>
      <c r="C863" s="26">
        <v>862</v>
      </c>
      <c r="D863" s="9"/>
      <c r="E863" s="9">
        <f t="shared" si="26"/>
        <v>862</v>
      </c>
      <c r="F863" s="136">
        <f t="shared" si="27"/>
        <v>46700</v>
      </c>
      <c r="G863" s="9"/>
    </row>
    <row r="864" spans="1:7" x14ac:dyDescent="0.25">
      <c r="A864" s="9"/>
      <c r="B864" s="106">
        <v>46701</v>
      </c>
      <c r="C864" s="26">
        <v>863</v>
      </c>
      <c r="D864" s="9"/>
      <c r="E864" s="9">
        <f t="shared" si="26"/>
        <v>863</v>
      </c>
      <c r="F864" s="136">
        <f t="shared" si="27"/>
        <v>46701</v>
      </c>
      <c r="G864" s="9"/>
    </row>
    <row r="865" spans="1:7" x14ac:dyDescent="0.25">
      <c r="A865" s="9"/>
      <c r="B865" s="106">
        <v>46702</v>
      </c>
      <c r="C865" s="26">
        <v>864</v>
      </c>
      <c r="D865" s="9"/>
      <c r="E865" s="9">
        <f t="shared" si="26"/>
        <v>864</v>
      </c>
      <c r="F865" s="136">
        <f t="shared" si="27"/>
        <v>46702</v>
      </c>
      <c r="G865" s="9"/>
    </row>
    <row r="866" spans="1:7" x14ac:dyDescent="0.25">
      <c r="A866" s="9"/>
      <c r="B866" s="106">
        <v>46703</v>
      </c>
      <c r="C866" s="26">
        <v>865</v>
      </c>
      <c r="D866" s="9"/>
      <c r="E866" s="9">
        <f t="shared" si="26"/>
        <v>865</v>
      </c>
      <c r="F866" s="136">
        <f t="shared" si="27"/>
        <v>46703</v>
      </c>
      <c r="G866" s="9"/>
    </row>
    <row r="867" spans="1:7" x14ac:dyDescent="0.25">
      <c r="A867" s="9"/>
      <c r="B867" s="106">
        <v>46704</v>
      </c>
      <c r="C867" s="26">
        <v>866</v>
      </c>
      <c r="D867" s="9"/>
      <c r="E867" s="9">
        <f t="shared" si="26"/>
        <v>866</v>
      </c>
      <c r="F867" s="136">
        <f t="shared" si="27"/>
        <v>46704</v>
      </c>
      <c r="G867" s="9"/>
    </row>
    <row r="868" spans="1:7" x14ac:dyDescent="0.25">
      <c r="A868" s="9"/>
      <c r="B868" s="106">
        <v>46705</v>
      </c>
      <c r="C868" s="26">
        <v>867</v>
      </c>
      <c r="D868" s="9"/>
      <c r="E868" s="9">
        <f t="shared" si="26"/>
        <v>867</v>
      </c>
      <c r="F868" s="136">
        <f t="shared" si="27"/>
        <v>46705</v>
      </c>
      <c r="G868" s="9"/>
    </row>
    <row r="869" spans="1:7" x14ac:dyDescent="0.25">
      <c r="A869" s="9"/>
      <c r="B869" s="106">
        <v>46706</v>
      </c>
      <c r="C869" s="26">
        <v>868</v>
      </c>
      <c r="D869" s="9"/>
      <c r="E869" s="9">
        <f t="shared" si="26"/>
        <v>868</v>
      </c>
      <c r="F869" s="136">
        <f t="shared" si="27"/>
        <v>46706</v>
      </c>
      <c r="G869" s="9"/>
    </row>
    <row r="870" spans="1:7" x14ac:dyDescent="0.25">
      <c r="A870" s="9"/>
      <c r="B870" s="106">
        <v>46707</v>
      </c>
      <c r="C870" s="26">
        <v>869</v>
      </c>
      <c r="D870" s="9"/>
      <c r="E870" s="9">
        <f t="shared" si="26"/>
        <v>869</v>
      </c>
      <c r="F870" s="136">
        <f t="shared" si="27"/>
        <v>46707</v>
      </c>
      <c r="G870" s="9"/>
    </row>
    <row r="871" spans="1:7" x14ac:dyDescent="0.25">
      <c r="A871" s="9"/>
      <c r="B871" s="106">
        <v>46708</v>
      </c>
      <c r="C871" s="26">
        <v>870</v>
      </c>
      <c r="D871" s="9"/>
      <c r="E871" s="9">
        <f t="shared" si="26"/>
        <v>870</v>
      </c>
      <c r="F871" s="136">
        <f t="shared" si="27"/>
        <v>46708</v>
      </c>
      <c r="G871" s="9"/>
    </row>
    <row r="872" spans="1:7" x14ac:dyDescent="0.25">
      <c r="A872" s="9"/>
      <c r="B872" s="106">
        <v>46709</v>
      </c>
      <c r="C872" s="26">
        <v>871</v>
      </c>
      <c r="D872" s="9"/>
      <c r="E872" s="9">
        <f t="shared" si="26"/>
        <v>871</v>
      </c>
      <c r="F872" s="136">
        <f t="shared" si="27"/>
        <v>46709</v>
      </c>
      <c r="G872" s="9"/>
    </row>
    <row r="873" spans="1:7" x14ac:dyDescent="0.25">
      <c r="A873" s="9"/>
      <c r="B873" s="106">
        <v>46710</v>
      </c>
      <c r="C873" s="26">
        <v>872</v>
      </c>
      <c r="D873" s="9"/>
      <c r="E873" s="9">
        <f t="shared" si="26"/>
        <v>872</v>
      </c>
      <c r="F873" s="136">
        <f t="shared" si="27"/>
        <v>46710</v>
      </c>
      <c r="G873" s="9"/>
    </row>
    <row r="874" spans="1:7" x14ac:dyDescent="0.25">
      <c r="A874" s="9"/>
      <c r="B874" s="106">
        <v>46711</v>
      </c>
      <c r="C874" s="26">
        <v>873</v>
      </c>
      <c r="D874" s="9"/>
      <c r="E874" s="9">
        <f t="shared" si="26"/>
        <v>873</v>
      </c>
      <c r="F874" s="136">
        <f t="shared" si="27"/>
        <v>46711</v>
      </c>
      <c r="G874" s="9"/>
    </row>
    <row r="875" spans="1:7" x14ac:dyDescent="0.25">
      <c r="A875" s="9"/>
      <c r="B875" s="106">
        <v>46712</v>
      </c>
      <c r="C875" s="26">
        <v>874</v>
      </c>
      <c r="D875" s="9"/>
      <c r="E875" s="9">
        <f t="shared" si="26"/>
        <v>874</v>
      </c>
      <c r="F875" s="136">
        <f t="shared" si="27"/>
        <v>46712</v>
      </c>
      <c r="G875" s="9"/>
    </row>
    <row r="876" spans="1:7" x14ac:dyDescent="0.25">
      <c r="A876" s="9"/>
      <c r="B876" s="106">
        <v>46713</v>
      </c>
      <c r="C876" s="26">
        <v>875</v>
      </c>
      <c r="D876" s="9"/>
      <c r="E876" s="9">
        <f t="shared" si="26"/>
        <v>875</v>
      </c>
      <c r="F876" s="136">
        <f t="shared" si="27"/>
        <v>46713</v>
      </c>
      <c r="G876" s="9"/>
    </row>
    <row r="877" spans="1:7" x14ac:dyDescent="0.25">
      <c r="A877" s="9"/>
      <c r="B877" s="106">
        <v>46714</v>
      </c>
      <c r="C877" s="26">
        <v>876</v>
      </c>
      <c r="D877" s="9"/>
      <c r="E877" s="9">
        <f t="shared" si="26"/>
        <v>876</v>
      </c>
      <c r="F877" s="136">
        <f t="shared" si="27"/>
        <v>46714</v>
      </c>
      <c r="G877" s="9"/>
    </row>
    <row r="878" spans="1:7" x14ac:dyDescent="0.25">
      <c r="A878" s="9"/>
      <c r="B878" s="106">
        <v>46715</v>
      </c>
      <c r="C878" s="26">
        <v>877</v>
      </c>
      <c r="D878" s="9"/>
      <c r="E878" s="9">
        <f t="shared" si="26"/>
        <v>877</v>
      </c>
      <c r="F878" s="136">
        <f t="shared" si="27"/>
        <v>46715</v>
      </c>
      <c r="G878" s="9"/>
    </row>
    <row r="879" spans="1:7" x14ac:dyDescent="0.25">
      <c r="A879" s="9"/>
      <c r="B879" s="106">
        <v>46716</v>
      </c>
      <c r="C879" s="26">
        <v>878</v>
      </c>
      <c r="D879" s="9"/>
      <c r="E879" s="9">
        <f t="shared" si="26"/>
        <v>878</v>
      </c>
      <c r="F879" s="136">
        <f t="shared" si="27"/>
        <v>46716</v>
      </c>
      <c r="G879" s="9"/>
    </row>
    <row r="880" spans="1:7" x14ac:dyDescent="0.25">
      <c r="A880" s="9"/>
      <c r="B880" s="106">
        <v>46717</v>
      </c>
      <c r="C880" s="26">
        <v>879</v>
      </c>
      <c r="D880" s="9"/>
      <c r="E880" s="9">
        <f t="shared" si="26"/>
        <v>879</v>
      </c>
      <c r="F880" s="136">
        <f t="shared" si="27"/>
        <v>46717</v>
      </c>
      <c r="G880" s="9"/>
    </row>
    <row r="881" spans="1:7" x14ac:dyDescent="0.25">
      <c r="A881" s="9"/>
      <c r="B881" s="106">
        <v>46718</v>
      </c>
      <c r="C881" s="26">
        <v>880</v>
      </c>
      <c r="D881" s="9"/>
      <c r="E881" s="9">
        <f t="shared" si="26"/>
        <v>880</v>
      </c>
      <c r="F881" s="136">
        <f t="shared" si="27"/>
        <v>46718</v>
      </c>
      <c r="G881" s="9"/>
    </row>
    <row r="882" spans="1:7" x14ac:dyDescent="0.25">
      <c r="A882" s="9"/>
      <c r="B882" s="106">
        <v>46719</v>
      </c>
      <c r="C882" s="26">
        <v>881</v>
      </c>
      <c r="D882" s="9"/>
      <c r="E882" s="9">
        <f t="shared" si="26"/>
        <v>881</v>
      </c>
      <c r="F882" s="136">
        <f t="shared" si="27"/>
        <v>46719</v>
      </c>
      <c r="G882" s="9"/>
    </row>
    <row r="883" spans="1:7" x14ac:dyDescent="0.25">
      <c r="A883" s="9"/>
      <c r="B883" s="106">
        <v>46720</v>
      </c>
      <c r="C883" s="26">
        <v>882</v>
      </c>
      <c r="D883" s="9"/>
      <c r="E883" s="9">
        <f t="shared" si="26"/>
        <v>882</v>
      </c>
      <c r="F883" s="136">
        <f t="shared" si="27"/>
        <v>46720</v>
      </c>
      <c r="G883" s="9"/>
    </row>
    <row r="884" spans="1:7" x14ac:dyDescent="0.25">
      <c r="A884" s="9"/>
      <c r="B884" s="106">
        <v>46721</v>
      </c>
      <c r="C884" s="26">
        <v>883</v>
      </c>
      <c r="D884" s="9"/>
      <c r="E884" s="9">
        <f t="shared" si="26"/>
        <v>883</v>
      </c>
      <c r="F884" s="136">
        <f t="shared" si="27"/>
        <v>46721</v>
      </c>
      <c r="G884" s="9"/>
    </row>
    <row r="885" spans="1:7" x14ac:dyDescent="0.25">
      <c r="A885" s="9"/>
      <c r="B885" s="106">
        <v>46722</v>
      </c>
      <c r="C885" s="26">
        <v>884</v>
      </c>
      <c r="D885" s="9"/>
      <c r="E885" s="9">
        <f t="shared" si="26"/>
        <v>884</v>
      </c>
      <c r="F885" s="136">
        <f t="shared" si="27"/>
        <v>46722</v>
      </c>
      <c r="G885" s="9"/>
    </row>
    <row r="886" spans="1:7" x14ac:dyDescent="0.25">
      <c r="A886" s="9"/>
      <c r="B886" s="106">
        <v>46723</v>
      </c>
      <c r="C886" s="26">
        <v>885</v>
      </c>
      <c r="D886" s="9"/>
      <c r="E886" s="9">
        <f t="shared" si="26"/>
        <v>885</v>
      </c>
      <c r="F886" s="136">
        <f t="shared" si="27"/>
        <v>46723</v>
      </c>
      <c r="G886" s="9"/>
    </row>
    <row r="887" spans="1:7" x14ac:dyDescent="0.25">
      <c r="A887" s="9"/>
      <c r="B887" s="106">
        <v>46724</v>
      </c>
      <c r="C887" s="26">
        <v>886</v>
      </c>
      <c r="D887" s="9"/>
      <c r="E887" s="9">
        <f t="shared" si="26"/>
        <v>886</v>
      </c>
      <c r="F887" s="136">
        <f t="shared" si="27"/>
        <v>46724</v>
      </c>
      <c r="G887" s="9"/>
    </row>
    <row r="888" spans="1:7" x14ac:dyDescent="0.25">
      <c r="A888" s="9"/>
      <c r="B888" s="106">
        <v>46725</v>
      </c>
      <c r="C888" s="26">
        <v>887</v>
      </c>
      <c r="D888" s="9"/>
      <c r="E888" s="9">
        <f t="shared" si="26"/>
        <v>887</v>
      </c>
      <c r="F888" s="136">
        <f t="shared" si="27"/>
        <v>46725</v>
      </c>
      <c r="G888" s="9"/>
    </row>
    <row r="889" spans="1:7" x14ac:dyDescent="0.25">
      <c r="A889" s="9"/>
      <c r="B889" s="106">
        <v>46726</v>
      </c>
      <c r="C889" s="26">
        <v>888</v>
      </c>
      <c r="D889" s="9"/>
      <c r="E889" s="9">
        <f t="shared" si="26"/>
        <v>888</v>
      </c>
      <c r="F889" s="136">
        <f t="shared" si="27"/>
        <v>46726</v>
      </c>
      <c r="G889" s="9"/>
    </row>
    <row r="890" spans="1:7" x14ac:dyDescent="0.25">
      <c r="A890" s="9"/>
      <c r="B890" s="106">
        <v>46727</v>
      </c>
      <c r="C890" s="26">
        <v>889</v>
      </c>
      <c r="D890" s="9"/>
      <c r="E890" s="9">
        <f t="shared" si="26"/>
        <v>889</v>
      </c>
      <c r="F890" s="136">
        <f t="shared" si="27"/>
        <v>46727</v>
      </c>
      <c r="G890" s="9"/>
    </row>
    <row r="891" spans="1:7" x14ac:dyDescent="0.25">
      <c r="A891" s="9"/>
      <c r="B891" s="106">
        <v>46728</v>
      </c>
      <c r="C891" s="26">
        <v>890</v>
      </c>
      <c r="D891" s="9"/>
      <c r="E891" s="9">
        <f t="shared" si="26"/>
        <v>890</v>
      </c>
      <c r="F891" s="136">
        <f t="shared" si="27"/>
        <v>46728</v>
      </c>
      <c r="G891" s="9"/>
    </row>
    <row r="892" spans="1:7" x14ac:dyDescent="0.25">
      <c r="A892" s="9"/>
      <c r="B892" s="106">
        <v>46729</v>
      </c>
      <c r="C892" s="26">
        <v>891</v>
      </c>
      <c r="D892" s="9"/>
      <c r="E892" s="9">
        <f t="shared" si="26"/>
        <v>891</v>
      </c>
      <c r="F892" s="136">
        <f t="shared" si="27"/>
        <v>46729</v>
      </c>
      <c r="G892" s="9"/>
    </row>
    <row r="893" spans="1:7" x14ac:dyDescent="0.25">
      <c r="A893" s="9"/>
      <c r="B893" s="106">
        <v>46730</v>
      </c>
      <c r="C893" s="26">
        <v>892</v>
      </c>
      <c r="D893" s="9"/>
      <c r="E893" s="9">
        <f t="shared" si="26"/>
        <v>892</v>
      </c>
      <c r="F893" s="136">
        <f t="shared" si="27"/>
        <v>46730</v>
      </c>
      <c r="G893" s="9"/>
    </row>
    <row r="894" spans="1:7" x14ac:dyDescent="0.25">
      <c r="A894" s="9"/>
      <c r="B894" s="106">
        <v>46731</v>
      </c>
      <c r="C894" s="26">
        <v>893</v>
      </c>
      <c r="D894" s="9"/>
      <c r="E894" s="9">
        <f t="shared" si="26"/>
        <v>893</v>
      </c>
      <c r="F894" s="136">
        <f t="shared" si="27"/>
        <v>46731</v>
      </c>
      <c r="G894" s="9"/>
    </row>
    <row r="895" spans="1:7" x14ac:dyDescent="0.25">
      <c r="A895" s="9"/>
      <c r="B895" s="106">
        <v>46732</v>
      </c>
      <c r="C895" s="26">
        <v>894</v>
      </c>
      <c r="D895" s="9"/>
      <c r="E895" s="9">
        <f t="shared" si="26"/>
        <v>894</v>
      </c>
      <c r="F895" s="136">
        <f t="shared" si="27"/>
        <v>46732</v>
      </c>
      <c r="G895" s="9"/>
    </row>
    <row r="896" spans="1:7" x14ac:dyDescent="0.25">
      <c r="A896" s="9"/>
      <c r="B896" s="106">
        <v>46733</v>
      </c>
      <c r="C896" s="26">
        <v>895</v>
      </c>
      <c r="D896" s="9"/>
      <c r="E896" s="9">
        <f t="shared" si="26"/>
        <v>895</v>
      </c>
      <c r="F896" s="136">
        <f t="shared" si="27"/>
        <v>46733</v>
      </c>
      <c r="G896" s="9"/>
    </row>
    <row r="897" spans="1:7" x14ac:dyDescent="0.25">
      <c r="A897" s="9"/>
      <c r="B897" s="106">
        <v>46734</v>
      </c>
      <c r="C897" s="26">
        <v>896</v>
      </c>
      <c r="D897" s="9"/>
      <c r="E897" s="9">
        <f t="shared" si="26"/>
        <v>896</v>
      </c>
      <c r="F897" s="136">
        <f t="shared" si="27"/>
        <v>46734</v>
      </c>
      <c r="G897" s="9"/>
    </row>
    <row r="898" spans="1:7" x14ac:dyDescent="0.25">
      <c r="A898" s="9"/>
      <c r="B898" s="106">
        <v>46735</v>
      </c>
      <c r="C898" s="26">
        <v>897</v>
      </c>
      <c r="D898" s="9"/>
      <c r="E898" s="9">
        <f t="shared" si="26"/>
        <v>897</v>
      </c>
      <c r="F898" s="136">
        <f t="shared" si="27"/>
        <v>46735</v>
      </c>
      <c r="G898" s="9"/>
    </row>
    <row r="899" spans="1:7" x14ac:dyDescent="0.25">
      <c r="A899" s="9"/>
      <c r="B899" s="106">
        <v>46736</v>
      </c>
      <c r="C899" s="26">
        <v>898</v>
      </c>
      <c r="D899" s="9"/>
      <c r="E899" s="9">
        <f t="shared" ref="E899:E962" si="28">C899</f>
        <v>898</v>
      </c>
      <c r="F899" s="136">
        <f t="shared" ref="F899:F962" si="29">B899</f>
        <v>46736</v>
      </c>
      <c r="G899" s="9"/>
    </row>
    <row r="900" spans="1:7" x14ac:dyDescent="0.25">
      <c r="A900" s="9"/>
      <c r="B900" s="106">
        <v>46737</v>
      </c>
      <c r="C900" s="26">
        <v>899</v>
      </c>
      <c r="D900" s="9"/>
      <c r="E900" s="9">
        <f t="shared" si="28"/>
        <v>899</v>
      </c>
      <c r="F900" s="136">
        <f t="shared" si="29"/>
        <v>46737</v>
      </c>
      <c r="G900" s="9"/>
    </row>
    <row r="901" spans="1:7" x14ac:dyDescent="0.25">
      <c r="A901" s="9"/>
      <c r="B901" s="106">
        <v>46738</v>
      </c>
      <c r="C901" s="26">
        <v>900</v>
      </c>
      <c r="D901" s="9"/>
      <c r="E901" s="9">
        <f t="shared" si="28"/>
        <v>900</v>
      </c>
      <c r="F901" s="136">
        <f t="shared" si="29"/>
        <v>46738</v>
      </c>
      <c r="G901" s="9"/>
    </row>
    <row r="902" spans="1:7" x14ac:dyDescent="0.25">
      <c r="A902" s="9"/>
      <c r="B902" s="106">
        <v>46739</v>
      </c>
      <c r="C902" s="26">
        <v>901</v>
      </c>
      <c r="D902" s="9"/>
      <c r="E902" s="9">
        <f t="shared" si="28"/>
        <v>901</v>
      </c>
      <c r="F902" s="136">
        <f t="shared" si="29"/>
        <v>46739</v>
      </c>
      <c r="G902" s="9"/>
    </row>
    <row r="903" spans="1:7" x14ac:dyDescent="0.25">
      <c r="A903" s="9"/>
      <c r="B903" s="106">
        <v>46740</v>
      </c>
      <c r="C903" s="26">
        <v>902</v>
      </c>
      <c r="D903" s="9"/>
      <c r="E903" s="9">
        <f t="shared" si="28"/>
        <v>902</v>
      </c>
      <c r="F903" s="136">
        <f t="shared" si="29"/>
        <v>46740</v>
      </c>
      <c r="G903" s="9"/>
    </row>
    <row r="904" spans="1:7" x14ac:dyDescent="0.25">
      <c r="A904" s="9"/>
      <c r="B904" s="106">
        <v>46741</v>
      </c>
      <c r="C904" s="26">
        <v>903</v>
      </c>
      <c r="D904" s="9"/>
      <c r="E904" s="9">
        <f t="shared" si="28"/>
        <v>903</v>
      </c>
      <c r="F904" s="136">
        <f t="shared" si="29"/>
        <v>46741</v>
      </c>
      <c r="G904" s="9"/>
    </row>
    <row r="905" spans="1:7" x14ac:dyDescent="0.25">
      <c r="A905" s="9"/>
      <c r="B905" s="106">
        <v>46742</v>
      </c>
      <c r="C905" s="26">
        <v>904</v>
      </c>
      <c r="D905" s="9"/>
      <c r="E905" s="9">
        <f t="shared" si="28"/>
        <v>904</v>
      </c>
      <c r="F905" s="136">
        <f t="shared" si="29"/>
        <v>46742</v>
      </c>
      <c r="G905" s="9"/>
    </row>
    <row r="906" spans="1:7" x14ac:dyDescent="0.25">
      <c r="A906" s="9"/>
      <c r="B906" s="106">
        <v>46743</v>
      </c>
      <c r="C906" s="26">
        <v>905</v>
      </c>
      <c r="D906" s="9"/>
      <c r="E906" s="9">
        <f t="shared" si="28"/>
        <v>905</v>
      </c>
      <c r="F906" s="136">
        <f t="shared" si="29"/>
        <v>46743</v>
      </c>
      <c r="G906" s="9"/>
    </row>
    <row r="907" spans="1:7" x14ac:dyDescent="0.25">
      <c r="A907" s="9"/>
      <c r="B907" s="106">
        <v>46744</v>
      </c>
      <c r="C907" s="26">
        <v>906</v>
      </c>
      <c r="D907" s="9"/>
      <c r="E907" s="9">
        <f t="shared" si="28"/>
        <v>906</v>
      </c>
      <c r="F907" s="136">
        <f t="shared" si="29"/>
        <v>46744</v>
      </c>
      <c r="G907" s="9"/>
    </row>
    <row r="908" spans="1:7" x14ac:dyDescent="0.25">
      <c r="A908" s="9"/>
      <c r="B908" s="106">
        <v>46745</v>
      </c>
      <c r="C908" s="26">
        <v>907</v>
      </c>
      <c r="D908" s="9"/>
      <c r="E908" s="9">
        <f t="shared" si="28"/>
        <v>907</v>
      </c>
      <c r="F908" s="136">
        <f t="shared" si="29"/>
        <v>46745</v>
      </c>
      <c r="G908" s="9"/>
    </row>
    <row r="909" spans="1:7" x14ac:dyDescent="0.25">
      <c r="A909" s="9"/>
      <c r="B909" s="106">
        <v>46746</v>
      </c>
      <c r="C909" s="26">
        <v>908</v>
      </c>
      <c r="D909" s="9"/>
      <c r="E909" s="9">
        <f t="shared" si="28"/>
        <v>908</v>
      </c>
      <c r="F909" s="136">
        <f t="shared" si="29"/>
        <v>46746</v>
      </c>
      <c r="G909" s="9"/>
    </row>
    <row r="910" spans="1:7" x14ac:dyDescent="0.25">
      <c r="A910" s="9"/>
      <c r="B910" s="106">
        <v>46747</v>
      </c>
      <c r="C910" s="26">
        <v>909</v>
      </c>
      <c r="D910" s="9"/>
      <c r="E910" s="9">
        <f t="shared" si="28"/>
        <v>909</v>
      </c>
      <c r="F910" s="136">
        <f t="shared" si="29"/>
        <v>46747</v>
      </c>
      <c r="G910" s="9"/>
    </row>
    <row r="911" spans="1:7" x14ac:dyDescent="0.25">
      <c r="A911" s="9"/>
      <c r="B911" s="106">
        <v>46748</v>
      </c>
      <c r="C911" s="26">
        <v>910</v>
      </c>
      <c r="D911" s="9"/>
      <c r="E911" s="9">
        <f t="shared" si="28"/>
        <v>910</v>
      </c>
      <c r="F911" s="136">
        <f t="shared" si="29"/>
        <v>46748</v>
      </c>
      <c r="G911" s="9"/>
    </row>
    <row r="912" spans="1:7" x14ac:dyDescent="0.25">
      <c r="A912" s="9"/>
      <c r="B912" s="106">
        <v>46749</v>
      </c>
      <c r="C912" s="26">
        <v>911</v>
      </c>
      <c r="D912" s="9"/>
      <c r="E912" s="9">
        <f t="shared" si="28"/>
        <v>911</v>
      </c>
      <c r="F912" s="136">
        <f t="shared" si="29"/>
        <v>46749</v>
      </c>
      <c r="G912" s="9"/>
    </row>
    <row r="913" spans="1:7" x14ac:dyDescent="0.25">
      <c r="A913" s="9"/>
      <c r="B913" s="106">
        <v>46750</v>
      </c>
      <c r="C913" s="26">
        <v>912</v>
      </c>
      <c r="D913" s="9"/>
      <c r="E913" s="9">
        <f t="shared" si="28"/>
        <v>912</v>
      </c>
      <c r="F913" s="136">
        <f t="shared" si="29"/>
        <v>46750</v>
      </c>
      <c r="G913" s="9"/>
    </row>
    <row r="914" spans="1:7" x14ac:dyDescent="0.25">
      <c r="A914" s="9"/>
      <c r="B914" s="106">
        <v>46751</v>
      </c>
      <c r="C914" s="26">
        <v>913</v>
      </c>
      <c r="D914" s="9"/>
      <c r="E914" s="9">
        <f t="shared" si="28"/>
        <v>913</v>
      </c>
      <c r="F914" s="136">
        <f t="shared" si="29"/>
        <v>46751</v>
      </c>
      <c r="G914" s="9"/>
    </row>
    <row r="915" spans="1:7" x14ac:dyDescent="0.25">
      <c r="A915" s="9"/>
      <c r="B915" s="106">
        <v>46752</v>
      </c>
      <c r="C915" s="26">
        <v>914</v>
      </c>
      <c r="D915" s="9"/>
      <c r="E915" s="9">
        <f t="shared" si="28"/>
        <v>914</v>
      </c>
      <c r="F915" s="136">
        <f t="shared" si="29"/>
        <v>46752</v>
      </c>
      <c r="G915" s="9"/>
    </row>
    <row r="916" spans="1:7" x14ac:dyDescent="0.25">
      <c r="A916" s="9"/>
      <c r="B916" s="106">
        <v>46753</v>
      </c>
      <c r="C916" s="26">
        <v>915</v>
      </c>
      <c r="D916" s="9"/>
      <c r="E916" s="9">
        <f t="shared" si="28"/>
        <v>915</v>
      </c>
      <c r="F916" s="136">
        <f t="shared" si="29"/>
        <v>46753</v>
      </c>
      <c r="G916" s="9"/>
    </row>
    <row r="917" spans="1:7" x14ac:dyDescent="0.25">
      <c r="A917" s="9"/>
      <c r="B917" s="106">
        <v>46754</v>
      </c>
      <c r="C917" s="26">
        <v>916</v>
      </c>
      <c r="D917" s="9"/>
      <c r="E917" s="9">
        <f t="shared" si="28"/>
        <v>916</v>
      </c>
      <c r="F917" s="136">
        <f t="shared" si="29"/>
        <v>46754</v>
      </c>
      <c r="G917" s="9"/>
    </row>
    <row r="918" spans="1:7" x14ac:dyDescent="0.25">
      <c r="A918" s="9"/>
      <c r="B918" s="106">
        <v>46755</v>
      </c>
      <c r="C918" s="26">
        <v>917</v>
      </c>
      <c r="D918" s="9"/>
      <c r="E918" s="9">
        <f t="shared" si="28"/>
        <v>917</v>
      </c>
      <c r="F918" s="136">
        <f t="shared" si="29"/>
        <v>46755</v>
      </c>
      <c r="G918" s="9"/>
    </row>
    <row r="919" spans="1:7" x14ac:dyDescent="0.25">
      <c r="A919" s="9"/>
      <c r="B919" s="106">
        <v>46756</v>
      </c>
      <c r="C919" s="26">
        <v>918</v>
      </c>
      <c r="D919" s="9"/>
      <c r="E919" s="9">
        <f t="shared" si="28"/>
        <v>918</v>
      </c>
      <c r="F919" s="136">
        <f t="shared" si="29"/>
        <v>46756</v>
      </c>
      <c r="G919" s="9"/>
    </row>
    <row r="920" spans="1:7" x14ac:dyDescent="0.25">
      <c r="A920" s="9"/>
      <c r="B920" s="106">
        <v>46757</v>
      </c>
      <c r="C920" s="26">
        <v>919</v>
      </c>
      <c r="D920" s="9"/>
      <c r="E920" s="9">
        <f t="shared" si="28"/>
        <v>919</v>
      </c>
      <c r="F920" s="136">
        <f t="shared" si="29"/>
        <v>46757</v>
      </c>
      <c r="G920" s="9"/>
    </row>
    <row r="921" spans="1:7" x14ac:dyDescent="0.25">
      <c r="A921" s="9"/>
      <c r="B921" s="106">
        <v>46758</v>
      </c>
      <c r="C921" s="26">
        <v>920</v>
      </c>
      <c r="D921" s="9"/>
      <c r="E921" s="9">
        <f t="shared" si="28"/>
        <v>920</v>
      </c>
      <c r="F921" s="136">
        <f t="shared" si="29"/>
        <v>46758</v>
      </c>
      <c r="G921" s="9"/>
    </row>
    <row r="922" spans="1:7" x14ac:dyDescent="0.25">
      <c r="A922" s="9"/>
      <c r="B922" s="106">
        <v>46759</v>
      </c>
      <c r="C922" s="26">
        <v>921</v>
      </c>
      <c r="D922" s="9"/>
      <c r="E922" s="9">
        <f t="shared" si="28"/>
        <v>921</v>
      </c>
      <c r="F922" s="136">
        <f t="shared" si="29"/>
        <v>46759</v>
      </c>
      <c r="G922" s="9"/>
    </row>
    <row r="923" spans="1:7" x14ac:dyDescent="0.25">
      <c r="A923" s="9"/>
      <c r="B923" s="106">
        <v>46760</v>
      </c>
      <c r="C923" s="26">
        <v>922</v>
      </c>
      <c r="D923" s="9"/>
      <c r="E923" s="9">
        <f t="shared" si="28"/>
        <v>922</v>
      </c>
      <c r="F923" s="136">
        <f t="shared" si="29"/>
        <v>46760</v>
      </c>
      <c r="G923" s="9"/>
    </row>
    <row r="924" spans="1:7" x14ac:dyDescent="0.25">
      <c r="A924" s="9"/>
      <c r="B924" s="106">
        <v>46761</v>
      </c>
      <c r="C924" s="26">
        <v>923</v>
      </c>
      <c r="D924" s="9"/>
      <c r="E924" s="9">
        <f t="shared" si="28"/>
        <v>923</v>
      </c>
      <c r="F924" s="136">
        <f t="shared" si="29"/>
        <v>46761</v>
      </c>
      <c r="G924" s="9"/>
    </row>
    <row r="925" spans="1:7" x14ac:dyDescent="0.25">
      <c r="A925" s="9"/>
      <c r="B925" s="106">
        <v>46762</v>
      </c>
      <c r="C925" s="26">
        <v>924</v>
      </c>
      <c r="D925" s="9"/>
      <c r="E925" s="9">
        <f t="shared" si="28"/>
        <v>924</v>
      </c>
      <c r="F925" s="136">
        <f t="shared" si="29"/>
        <v>46762</v>
      </c>
      <c r="G925" s="9"/>
    </row>
    <row r="926" spans="1:7" x14ac:dyDescent="0.25">
      <c r="A926" s="9"/>
      <c r="B926" s="106">
        <v>46763</v>
      </c>
      <c r="C926" s="26">
        <v>925</v>
      </c>
      <c r="D926" s="9"/>
      <c r="E926" s="9">
        <f t="shared" si="28"/>
        <v>925</v>
      </c>
      <c r="F926" s="136">
        <f t="shared" si="29"/>
        <v>46763</v>
      </c>
      <c r="G926" s="9"/>
    </row>
    <row r="927" spans="1:7" x14ac:dyDescent="0.25">
      <c r="A927" s="9"/>
      <c r="B927" s="106">
        <v>46764</v>
      </c>
      <c r="C927" s="26">
        <v>926</v>
      </c>
      <c r="D927" s="9"/>
      <c r="E927" s="9">
        <f t="shared" si="28"/>
        <v>926</v>
      </c>
      <c r="F927" s="136">
        <f t="shared" si="29"/>
        <v>46764</v>
      </c>
      <c r="G927" s="9"/>
    </row>
    <row r="928" spans="1:7" x14ac:dyDescent="0.25">
      <c r="A928" s="9"/>
      <c r="B928" s="106">
        <v>46765</v>
      </c>
      <c r="C928" s="26">
        <v>927</v>
      </c>
      <c r="D928" s="9"/>
      <c r="E928" s="9">
        <f t="shared" si="28"/>
        <v>927</v>
      </c>
      <c r="F928" s="136">
        <f t="shared" si="29"/>
        <v>46765</v>
      </c>
      <c r="G928" s="9"/>
    </row>
    <row r="929" spans="1:7" x14ac:dyDescent="0.25">
      <c r="A929" s="9"/>
      <c r="B929" s="106">
        <v>46766</v>
      </c>
      <c r="C929" s="26">
        <v>928</v>
      </c>
      <c r="D929" s="9"/>
      <c r="E929" s="9">
        <f t="shared" si="28"/>
        <v>928</v>
      </c>
      <c r="F929" s="136">
        <f t="shared" si="29"/>
        <v>46766</v>
      </c>
      <c r="G929" s="9"/>
    </row>
    <row r="930" spans="1:7" x14ac:dyDescent="0.25">
      <c r="A930" s="9"/>
      <c r="B930" s="106">
        <v>46767</v>
      </c>
      <c r="C930" s="26">
        <v>929</v>
      </c>
      <c r="D930" s="9"/>
      <c r="E930" s="9">
        <f t="shared" si="28"/>
        <v>929</v>
      </c>
      <c r="F930" s="136">
        <f t="shared" si="29"/>
        <v>46767</v>
      </c>
      <c r="G930" s="9"/>
    </row>
    <row r="931" spans="1:7" x14ac:dyDescent="0.25">
      <c r="A931" s="9"/>
      <c r="B931" s="106">
        <v>46768</v>
      </c>
      <c r="C931" s="26">
        <v>930</v>
      </c>
      <c r="D931" s="9"/>
      <c r="E931" s="9">
        <f t="shared" si="28"/>
        <v>930</v>
      </c>
      <c r="F931" s="136">
        <f t="shared" si="29"/>
        <v>46768</v>
      </c>
      <c r="G931" s="9"/>
    </row>
    <row r="932" spans="1:7" x14ac:dyDescent="0.25">
      <c r="A932" s="9"/>
      <c r="B932" s="106">
        <v>46769</v>
      </c>
      <c r="C932" s="26">
        <v>931</v>
      </c>
      <c r="D932" s="9"/>
      <c r="E932" s="9">
        <f t="shared" si="28"/>
        <v>931</v>
      </c>
      <c r="F932" s="136">
        <f t="shared" si="29"/>
        <v>46769</v>
      </c>
      <c r="G932" s="9"/>
    </row>
    <row r="933" spans="1:7" x14ac:dyDescent="0.25">
      <c r="A933" s="9"/>
      <c r="B933" s="106">
        <v>46770</v>
      </c>
      <c r="C933" s="26">
        <v>932</v>
      </c>
      <c r="D933" s="9"/>
      <c r="E933" s="9">
        <f t="shared" si="28"/>
        <v>932</v>
      </c>
      <c r="F933" s="136">
        <f t="shared" si="29"/>
        <v>46770</v>
      </c>
      <c r="G933" s="9"/>
    </row>
    <row r="934" spans="1:7" x14ac:dyDescent="0.25">
      <c r="A934" s="9"/>
      <c r="B934" s="106">
        <v>46771</v>
      </c>
      <c r="C934" s="26">
        <v>933</v>
      </c>
      <c r="D934" s="9"/>
      <c r="E934" s="9">
        <f t="shared" si="28"/>
        <v>933</v>
      </c>
      <c r="F934" s="136">
        <f t="shared" si="29"/>
        <v>46771</v>
      </c>
      <c r="G934" s="9"/>
    </row>
    <row r="935" spans="1:7" x14ac:dyDescent="0.25">
      <c r="A935" s="9"/>
      <c r="B935" s="106">
        <v>46772</v>
      </c>
      <c r="C935" s="26">
        <v>934</v>
      </c>
      <c r="D935" s="9"/>
      <c r="E935" s="9">
        <f t="shared" si="28"/>
        <v>934</v>
      </c>
      <c r="F935" s="136">
        <f t="shared" si="29"/>
        <v>46772</v>
      </c>
      <c r="G935" s="9"/>
    </row>
    <row r="936" spans="1:7" x14ac:dyDescent="0.25">
      <c r="A936" s="9"/>
      <c r="B936" s="106">
        <v>46773</v>
      </c>
      <c r="C936" s="26">
        <v>935</v>
      </c>
      <c r="D936" s="9"/>
      <c r="E936" s="9">
        <f t="shared" si="28"/>
        <v>935</v>
      </c>
      <c r="F936" s="136">
        <f t="shared" si="29"/>
        <v>46773</v>
      </c>
      <c r="G936" s="9"/>
    </row>
    <row r="937" spans="1:7" x14ac:dyDescent="0.25">
      <c r="A937" s="9"/>
      <c r="B937" s="106">
        <v>46774</v>
      </c>
      <c r="C937" s="26">
        <v>936</v>
      </c>
      <c r="D937" s="9"/>
      <c r="E937" s="9">
        <f t="shared" si="28"/>
        <v>936</v>
      </c>
      <c r="F937" s="136">
        <f t="shared" si="29"/>
        <v>46774</v>
      </c>
      <c r="G937" s="9"/>
    </row>
    <row r="938" spans="1:7" x14ac:dyDescent="0.25">
      <c r="A938" s="9"/>
      <c r="B938" s="106">
        <v>46775</v>
      </c>
      <c r="C938" s="26">
        <v>937</v>
      </c>
      <c r="D938" s="9"/>
      <c r="E938" s="9">
        <f t="shared" si="28"/>
        <v>937</v>
      </c>
      <c r="F938" s="136">
        <f t="shared" si="29"/>
        <v>46775</v>
      </c>
      <c r="G938" s="9"/>
    </row>
    <row r="939" spans="1:7" x14ac:dyDescent="0.25">
      <c r="A939" s="9"/>
      <c r="B939" s="106">
        <v>46776</v>
      </c>
      <c r="C939" s="26">
        <v>938</v>
      </c>
      <c r="D939" s="9"/>
      <c r="E939" s="9">
        <f t="shared" si="28"/>
        <v>938</v>
      </c>
      <c r="F939" s="136">
        <f t="shared" si="29"/>
        <v>46776</v>
      </c>
      <c r="G939" s="9"/>
    </row>
    <row r="940" spans="1:7" x14ac:dyDescent="0.25">
      <c r="A940" s="9"/>
      <c r="B940" s="106">
        <v>46777</v>
      </c>
      <c r="C940" s="26">
        <v>939</v>
      </c>
      <c r="D940" s="9"/>
      <c r="E940" s="9">
        <f t="shared" si="28"/>
        <v>939</v>
      </c>
      <c r="F940" s="136">
        <f t="shared" si="29"/>
        <v>46777</v>
      </c>
      <c r="G940" s="9"/>
    </row>
    <row r="941" spans="1:7" x14ac:dyDescent="0.25">
      <c r="A941" s="9"/>
      <c r="B941" s="106">
        <v>46778</v>
      </c>
      <c r="C941" s="26">
        <v>940</v>
      </c>
      <c r="D941" s="9"/>
      <c r="E941" s="9">
        <f t="shared" si="28"/>
        <v>940</v>
      </c>
      <c r="F941" s="136">
        <f t="shared" si="29"/>
        <v>46778</v>
      </c>
      <c r="G941" s="9"/>
    </row>
    <row r="942" spans="1:7" x14ac:dyDescent="0.25">
      <c r="A942" s="9"/>
      <c r="B942" s="106">
        <v>46779</v>
      </c>
      <c r="C942" s="26">
        <v>941</v>
      </c>
      <c r="D942" s="9"/>
      <c r="E942" s="9">
        <f t="shared" si="28"/>
        <v>941</v>
      </c>
      <c r="F942" s="136">
        <f t="shared" si="29"/>
        <v>46779</v>
      </c>
      <c r="G942" s="9"/>
    </row>
    <row r="943" spans="1:7" x14ac:dyDescent="0.25">
      <c r="A943" s="9"/>
      <c r="B943" s="106">
        <v>46780</v>
      </c>
      <c r="C943" s="26">
        <v>942</v>
      </c>
      <c r="D943" s="9"/>
      <c r="E943" s="9">
        <f t="shared" si="28"/>
        <v>942</v>
      </c>
      <c r="F943" s="136">
        <f t="shared" si="29"/>
        <v>46780</v>
      </c>
      <c r="G943" s="9"/>
    </row>
    <row r="944" spans="1:7" x14ac:dyDescent="0.25">
      <c r="A944" s="9"/>
      <c r="B944" s="106">
        <v>46781</v>
      </c>
      <c r="C944" s="26">
        <v>943</v>
      </c>
      <c r="D944" s="9"/>
      <c r="E944" s="9">
        <f t="shared" si="28"/>
        <v>943</v>
      </c>
      <c r="F944" s="136">
        <f t="shared" si="29"/>
        <v>46781</v>
      </c>
      <c r="G944" s="9"/>
    </row>
    <row r="945" spans="1:7" x14ac:dyDescent="0.25">
      <c r="A945" s="9"/>
      <c r="B945" s="106">
        <v>46782</v>
      </c>
      <c r="C945" s="26">
        <v>944</v>
      </c>
      <c r="D945" s="9"/>
      <c r="E945" s="9">
        <f t="shared" si="28"/>
        <v>944</v>
      </c>
      <c r="F945" s="136">
        <f t="shared" si="29"/>
        <v>46782</v>
      </c>
      <c r="G945" s="9"/>
    </row>
    <row r="946" spans="1:7" x14ac:dyDescent="0.25">
      <c r="A946" s="9"/>
      <c r="B946" s="106">
        <v>46783</v>
      </c>
      <c r="C946" s="26">
        <v>945</v>
      </c>
      <c r="D946" s="9"/>
      <c r="E946" s="9">
        <f t="shared" si="28"/>
        <v>945</v>
      </c>
      <c r="F946" s="136">
        <f t="shared" si="29"/>
        <v>46783</v>
      </c>
      <c r="G946" s="9"/>
    </row>
    <row r="947" spans="1:7" x14ac:dyDescent="0.25">
      <c r="A947" s="9"/>
      <c r="B947" s="106">
        <v>46784</v>
      </c>
      <c r="C947" s="26">
        <v>946</v>
      </c>
      <c r="D947" s="9"/>
      <c r="E947" s="9">
        <f t="shared" si="28"/>
        <v>946</v>
      </c>
      <c r="F947" s="136">
        <f t="shared" si="29"/>
        <v>46784</v>
      </c>
      <c r="G947" s="9"/>
    </row>
    <row r="948" spans="1:7" x14ac:dyDescent="0.25">
      <c r="A948" s="9"/>
      <c r="B948" s="106">
        <v>46785</v>
      </c>
      <c r="C948" s="26">
        <v>947</v>
      </c>
      <c r="D948" s="9"/>
      <c r="E948" s="9">
        <f t="shared" si="28"/>
        <v>947</v>
      </c>
      <c r="F948" s="136">
        <f t="shared" si="29"/>
        <v>46785</v>
      </c>
      <c r="G948" s="9"/>
    </row>
    <row r="949" spans="1:7" x14ac:dyDescent="0.25">
      <c r="A949" s="9"/>
      <c r="B949" s="106">
        <v>46786</v>
      </c>
      <c r="C949" s="26">
        <v>948</v>
      </c>
      <c r="D949" s="9"/>
      <c r="E949" s="9">
        <f t="shared" si="28"/>
        <v>948</v>
      </c>
      <c r="F949" s="136">
        <f t="shared" si="29"/>
        <v>46786</v>
      </c>
      <c r="G949" s="9"/>
    </row>
    <row r="950" spans="1:7" x14ac:dyDescent="0.25">
      <c r="A950" s="9"/>
      <c r="B950" s="106">
        <v>46787</v>
      </c>
      <c r="C950" s="26">
        <v>949</v>
      </c>
      <c r="D950" s="9"/>
      <c r="E950" s="9">
        <f t="shared" si="28"/>
        <v>949</v>
      </c>
      <c r="F950" s="136">
        <f t="shared" si="29"/>
        <v>46787</v>
      </c>
      <c r="G950" s="9"/>
    </row>
    <row r="951" spans="1:7" x14ac:dyDescent="0.25">
      <c r="A951" s="9"/>
      <c r="B951" s="106">
        <v>46788</v>
      </c>
      <c r="C951" s="26">
        <v>950</v>
      </c>
      <c r="D951" s="9"/>
      <c r="E951" s="9">
        <f t="shared" si="28"/>
        <v>950</v>
      </c>
      <c r="F951" s="136">
        <f t="shared" si="29"/>
        <v>46788</v>
      </c>
      <c r="G951" s="9"/>
    </row>
    <row r="952" spans="1:7" x14ac:dyDescent="0.25">
      <c r="A952" s="9"/>
      <c r="B952" s="106">
        <v>46789</v>
      </c>
      <c r="C952" s="26">
        <v>951</v>
      </c>
      <c r="D952" s="9"/>
      <c r="E952" s="9">
        <f t="shared" si="28"/>
        <v>951</v>
      </c>
      <c r="F952" s="136">
        <f t="shared" si="29"/>
        <v>46789</v>
      </c>
      <c r="G952" s="9"/>
    </row>
    <row r="953" spans="1:7" x14ac:dyDescent="0.25">
      <c r="A953" s="9"/>
      <c r="B953" s="106">
        <v>46790</v>
      </c>
      <c r="C953" s="26">
        <v>952</v>
      </c>
      <c r="D953" s="9"/>
      <c r="E953" s="9">
        <f t="shared" si="28"/>
        <v>952</v>
      </c>
      <c r="F953" s="136">
        <f t="shared" si="29"/>
        <v>46790</v>
      </c>
      <c r="G953" s="9"/>
    </row>
    <row r="954" spans="1:7" x14ac:dyDescent="0.25">
      <c r="A954" s="9"/>
      <c r="B954" s="106">
        <v>46791</v>
      </c>
      <c r="C954" s="26">
        <v>953</v>
      </c>
      <c r="D954" s="9"/>
      <c r="E954" s="9">
        <f t="shared" si="28"/>
        <v>953</v>
      </c>
      <c r="F954" s="136">
        <f t="shared" si="29"/>
        <v>46791</v>
      </c>
      <c r="G954" s="9"/>
    </row>
    <row r="955" spans="1:7" x14ac:dyDescent="0.25">
      <c r="A955" s="9"/>
      <c r="B955" s="106">
        <v>46792</v>
      </c>
      <c r="C955" s="26">
        <v>954</v>
      </c>
      <c r="D955" s="9"/>
      <c r="E955" s="9">
        <f t="shared" si="28"/>
        <v>954</v>
      </c>
      <c r="F955" s="136">
        <f t="shared" si="29"/>
        <v>46792</v>
      </c>
      <c r="G955" s="9"/>
    </row>
    <row r="956" spans="1:7" x14ac:dyDescent="0.25">
      <c r="A956" s="9"/>
      <c r="B956" s="106">
        <v>46793</v>
      </c>
      <c r="C956" s="26">
        <v>955</v>
      </c>
      <c r="D956" s="9"/>
      <c r="E956" s="9">
        <f t="shared" si="28"/>
        <v>955</v>
      </c>
      <c r="F956" s="136">
        <f t="shared" si="29"/>
        <v>46793</v>
      </c>
      <c r="G956" s="9"/>
    </row>
    <row r="957" spans="1:7" x14ac:dyDescent="0.25">
      <c r="A957" s="9"/>
      <c r="B957" s="106">
        <v>46794</v>
      </c>
      <c r="C957" s="26">
        <v>956</v>
      </c>
      <c r="D957" s="9"/>
      <c r="E957" s="9">
        <f t="shared" si="28"/>
        <v>956</v>
      </c>
      <c r="F957" s="136">
        <f t="shared" si="29"/>
        <v>46794</v>
      </c>
      <c r="G957" s="9"/>
    </row>
    <row r="958" spans="1:7" x14ac:dyDescent="0.25">
      <c r="A958" s="9"/>
      <c r="B958" s="106">
        <v>46795</v>
      </c>
      <c r="C958" s="26">
        <v>957</v>
      </c>
      <c r="D958" s="9"/>
      <c r="E958" s="9">
        <f t="shared" si="28"/>
        <v>957</v>
      </c>
      <c r="F958" s="136">
        <f t="shared" si="29"/>
        <v>46795</v>
      </c>
      <c r="G958" s="9"/>
    </row>
    <row r="959" spans="1:7" x14ac:dyDescent="0.25">
      <c r="A959" s="9"/>
      <c r="B959" s="106">
        <v>46796</v>
      </c>
      <c r="C959" s="26">
        <v>958</v>
      </c>
      <c r="D959" s="9"/>
      <c r="E959" s="9">
        <f t="shared" si="28"/>
        <v>958</v>
      </c>
      <c r="F959" s="136">
        <f t="shared" si="29"/>
        <v>46796</v>
      </c>
      <c r="G959" s="9"/>
    </row>
    <row r="960" spans="1:7" x14ac:dyDescent="0.25">
      <c r="A960" s="9"/>
      <c r="B960" s="106">
        <v>46797</v>
      </c>
      <c r="C960" s="26">
        <v>959</v>
      </c>
      <c r="D960" s="9"/>
      <c r="E960" s="9">
        <f t="shared" si="28"/>
        <v>959</v>
      </c>
      <c r="F960" s="136">
        <f t="shared" si="29"/>
        <v>46797</v>
      </c>
      <c r="G960" s="9"/>
    </row>
    <row r="961" spans="1:7" x14ac:dyDescent="0.25">
      <c r="A961" s="9"/>
      <c r="B961" s="106">
        <v>46798</v>
      </c>
      <c r="C961" s="26">
        <v>960</v>
      </c>
      <c r="D961" s="9"/>
      <c r="E961" s="9">
        <f t="shared" si="28"/>
        <v>960</v>
      </c>
      <c r="F961" s="136">
        <f t="shared" si="29"/>
        <v>46798</v>
      </c>
      <c r="G961" s="9"/>
    </row>
    <row r="962" spans="1:7" x14ac:dyDescent="0.25">
      <c r="A962" s="9"/>
      <c r="B962" s="106">
        <v>46799</v>
      </c>
      <c r="C962" s="26">
        <v>961</v>
      </c>
      <c r="D962" s="9"/>
      <c r="E962" s="9">
        <f t="shared" si="28"/>
        <v>961</v>
      </c>
      <c r="F962" s="136">
        <f t="shared" si="29"/>
        <v>46799</v>
      </c>
      <c r="G962" s="9"/>
    </row>
    <row r="963" spans="1:7" x14ac:dyDescent="0.25">
      <c r="A963" s="9"/>
      <c r="B963" s="106">
        <v>46800</v>
      </c>
      <c r="C963" s="26">
        <v>962</v>
      </c>
      <c r="D963" s="9"/>
      <c r="E963" s="9">
        <f t="shared" ref="E963:E1026" si="30">C963</f>
        <v>962</v>
      </c>
      <c r="F963" s="136">
        <f t="shared" ref="F963:F1026" si="31">B963</f>
        <v>46800</v>
      </c>
      <c r="G963" s="9"/>
    </row>
    <row r="964" spans="1:7" x14ac:dyDescent="0.25">
      <c r="A964" s="9"/>
      <c r="B964" s="106">
        <v>46801</v>
      </c>
      <c r="C964" s="26">
        <v>963</v>
      </c>
      <c r="D964" s="9"/>
      <c r="E964" s="9">
        <f t="shared" si="30"/>
        <v>963</v>
      </c>
      <c r="F964" s="136">
        <f t="shared" si="31"/>
        <v>46801</v>
      </c>
      <c r="G964" s="9"/>
    </row>
    <row r="965" spans="1:7" x14ac:dyDescent="0.25">
      <c r="A965" s="9"/>
      <c r="B965" s="106">
        <v>46802</v>
      </c>
      <c r="C965" s="26">
        <v>964</v>
      </c>
      <c r="D965" s="9"/>
      <c r="E965" s="9">
        <f t="shared" si="30"/>
        <v>964</v>
      </c>
      <c r="F965" s="136">
        <f t="shared" si="31"/>
        <v>46802</v>
      </c>
      <c r="G965" s="9"/>
    </row>
    <row r="966" spans="1:7" x14ac:dyDescent="0.25">
      <c r="A966" s="9"/>
      <c r="B966" s="106">
        <v>46803</v>
      </c>
      <c r="C966" s="26">
        <v>965</v>
      </c>
      <c r="D966" s="9"/>
      <c r="E966" s="9">
        <f t="shared" si="30"/>
        <v>965</v>
      </c>
      <c r="F966" s="136">
        <f t="shared" si="31"/>
        <v>46803</v>
      </c>
      <c r="G966" s="9"/>
    </row>
    <row r="967" spans="1:7" x14ac:dyDescent="0.25">
      <c r="A967" s="9"/>
      <c r="B967" s="106">
        <v>46804</v>
      </c>
      <c r="C967" s="26">
        <v>966</v>
      </c>
      <c r="D967" s="9"/>
      <c r="E967" s="9">
        <f t="shared" si="30"/>
        <v>966</v>
      </c>
      <c r="F967" s="136">
        <f t="shared" si="31"/>
        <v>46804</v>
      </c>
      <c r="G967" s="9"/>
    </row>
    <row r="968" spans="1:7" x14ac:dyDescent="0.25">
      <c r="A968" s="9"/>
      <c r="B968" s="106">
        <v>46805</v>
      </c>
      <c r="C968" s="26">
        <v>967</v>
      </c>
      <c r="D968" s="9"/>
      <c r="E968" s="9">
        <f t="shared" si="30"/>
        <v>967</v>
      </c>
      <c r="F968" s="136">
        <f t="shared" si="31"/>
        <v>46805</v>
      </c>
      <c r="G968" s="9"/>
    </row>
    <row r="969" spans="1:7" x14ac:dyDescent="0.25">
      <c r="A969" s="9"/>
      <c r="B969" s="106">
        <v>46806</v>
      </c>
      <c r="C969" s="26">
        <v>968</v>
      </c>
      <c r="D969" s="9"/>
      <c r="E969" s="9">
        <f t="shared" si="30"/>
        <v>968</v>
      </c>
      <c r="F969" s="136">
        <f t="shared" si="31"/>
        <v>46806</v>
      </c>
      <c r="G969" s="9"/>
    </row>
    <row r="970" spans="1:7" x14ac:dyDescent="0.25">
      <c r="A970" s="9"/>
      <c r="B970" s="106">
        <v>46807</v>
      </c>
      <c r="C970" s="26">
        <v>969</v>
      </c>
      <c r="D970" s="9"/>
      <c r="E970" s="9">
        <f t="shared" si="30"/>
        <v>969</v>
      </c>
      <c r="F970" s="136">
        <f t="shared" si="31"/>
        <v>46807</v>
      </c>
      <c r="G970" s="9"/>
    </row>
    <row r="971" spans="1:7" x14ac:dyDescent="0.25">
      <c r="A971" s="9"/>
      <c r="B971" s="106">
        <v>46808</v>
      </c>
      <c r="C971" s="26">
        <v>970</v>
      </c>
      <c r="D971" s="9"/>
      <c r="E971" s="9">
        <f t="shared" si="30"/>
        <v>970</v>
      </c>
      <c r="F971" s="136">
        <f t="shared" si="31"/>
        <v>46808</v>
      </c>
      <c r="G971" s="9"/>
    </row>
    <row r="972" spans="1:7" x14ac:dyDescent="0.25">
      <c r="A972" s="9"/>
      <c r="B972" s="106">
        <v>46809</v>
      </c>
      <c r="C972" s="26">
        <v>971</v>
      </c>
      <c r="D972" s="9"/>
      <c r="E972" s="9">
        <f t="shared" si="30"/>
        <v>971</v>
      </c>
      <c r="F972" s="136">
        <f t="shared" si="31"/>
        <v>46809</v>
      </c>
      <c r="G972" s="9"/>
    </row>
    <row r="973" spans="1:7" x14ac:dyDescent="0.25">
      <c r="A973" s="9"/>
      <c r="B973" s="106">
        <v>46810</v>
      </c>
      <c r="C973" s="26">
        <v>972</v>
      </c>
      <c r="D973" s="9"/>
      <c r="E973" s="9">
        <f t="shared" si="30"/>
        <v>972</v>
      </c>
      <c r="F973" s="136">
        <f t="shared" si="31"/>
        <v>46810</v>
      </c>
      <c r="G973" s="9"/>
    </row>
    <row r="974" spans="1:7" x14ac:dyDescent="0.25">
      <c r="A974" s="9"/>
      <c r="B974" s="106">
        <v>46811</v>
      </c>
      <c r="C974" s="26">
        <v>973</v>
      </c>
      <c r="D974" s="9"/>
      <c r="E974" s="9">
        <f t="shared" si="30"/>
        <v>973</v>
      </c>
      <c r="F974" s="136">
        <f t="shared" si="31"/>
        <v>46811</v>
      </c>
      <c r="G974" s="9"/>
    </row>
    <row r="975" spans="1:7" x14ac:dyDescent="0.25">
      <c r="A975" s="9"/>
      <c r="B975" s="106">
        <v>46812</v>
      </c>
      <c r="C975" s="26">
        <v>974</v>
      </c>
      <c r="D975" s="9"/>
      <c r="E975" s="9">
        <f t="shared" si="30"/>
        <v>974</v>
      </c>
      <c r="F975" s="136">
        <f t="shared" si="31"/>
        <v>46812</v>
      </c>
      <c r="G975" s="9"/>
    </row>
    <row r="976" spans="1:7" x14ac:dyDescent="0.25">
      <c r="A976" s="9"/>
      <c r="B976" s="106">
        <v>46813</v>
      </c>
      <c r="C976" s="26">
        <v>975</v>
      </c>
      <c r="D976" s="9"/>
      <c r="E976" s="9">
        <f t="shared" si="30"/>
        <v>975</v>
      </c>
      <c r="F976" s="136">
        <f t="shared" si="31"/>
        <v>46813</v>
      </c>
      <c r="G976" s="9"/>
    </row>
    <row r="977" spans="1:7" x14ac:dyDescent="0.25">
      <c r="A977" s="9"/>
      <c r="B977" s="106">
        <v>46814</v>
      </c>
      <c r="C977" s="26">
        <v>976</v>
      </c>
      <c r="D977" s="9"/>
      <c r="E977" s="9">
        <f t="shared" si="30"/>
        <v>976</v>
      </c>
      <c r="F977" s="136">
        <f t="shared" si="31"/>
        <v>46814</v>
      </c>
      <c r="G977" s="9"/>
    </row>
    <row r="978" spans="1:7" x14ac:dyDescent="0.25">
      <c r="A978" s="9"/>
      <c r="B978" s="106">
        <v>46815</v>
      </c>
      <c r="C978" s="26">
        <v>977</v>
      </c>
      <c r="D978" s="9"/>
      <c r="E978" s="9">
        <f t="shared" si="30"/>
        <v>977</v>
      </c>
      <c r="F978" s="136">
        <f t="shared" si="31"/>
        <v>46815</v>
      </c>
      <c r="G978" s="9"/>
    </row>
    <row r="979" spans="1:7" x14ac:dyDescent="0.25">
      <c r="A979" s="9"/>
      <c r="B979" s="106">
        <v>46816</v>
      </c>
      <c r="C979" s="26">
        <v>978</v>
      </c>
      <c r="D979" s="9"/>
      <c r="E979" s="9">
        <f t="shared" si="30"/>
        <v>978</v>
      </c>
      <c r="F979" s="136">
        <f t="shared" si="31"/>
        <v>46816</v>
      </c>
      <c r="G979" s="9"/>
    </row>
    <row r="980" spans="1:7" x14ac:dyDescent="0.25">
      <c r="A980" s="9"/>
      <c r="B980" s="106">
        <v>46817</v>
      </c>
      <c r="C980" s="26">
        <v>979</v>
      </c>
      <c r="D980" s="9"/>
      <c r="E980" s="9">
        <f t="shared" si="30"/>
        <v>979</v>
      </c>
      <c r="F980" s="136">
        <f t="shared" si="31"/>
        <v>46817</v>
      </c>
      <c r="G980" s="9"/>
    </row>
    <row r="981" spans="1:7" x14ac:dyDescent="0.25">
      <c r="A981" s="9"/>
      <c r="B981" s="106">
        <v>46818</v>
      </c>
      <c r="C981" s="26">
        <v>980</v>
      </c>
      <c r="D981" s="9"/>
      <c r="E981" s="9">
        <f t="shared" si="30"/>
        <v>980</v>
      </c>
      <c r="F981" s="136">
        <f t="shared" si="31"/>
        <v>46818</v>
      </c>
      <c r="G981" s="9"/>
    </row>
    <row r="982" spans="1:7" x14ac:dyDescent="0.25">
      <c r="A982" s="9"/>
      <c r="B982" s="106">
        <v>46819</v>
      </c>
      <c r="C982" s="26">
        <v>981</v>
      </c>
      <c r="D982" s="9"/>
      <c r="E982" s="9">
        <f t="shared" si="30"/>
        <v>981</v>
      </c>
      <c r="F982" s="136">
        <f t="shared" si="31"/>
        <v>46819</v>
      </c>
      <c r="G982" s="9"/>
    </row>
    <row r="983" spans="1:7" x14ac:dyDescent="0.25">
      <c r="A983" s="9"/>
      <c r="B983" s="106">
        <v>46820</v>
      </c>
      <c r="C983" s="26">
        <v>982</v>
      </c>
      <c r="D983" s="9"/>
      <c r="E983" s="9">
        <f t="shared" si="30"/>
        <v>982</v>
      </c>
      <c r="F983" s="136">
        <f t="shared" si="31"/>
        <v>46820</v>
      </c>
      <c r="G983" s="9"/>
    </row>
    <row r="984" spans="1:7" x14ac:dyDescent="0.25">
      <c r="A984" s="9"/>
      <c r="B984" s="106">
        <v>46821</v>
      </c>
      <c r="C984" s="26">
        <v>983</v>
      </c>
      <c r="D984" s="9"/>
      <c r="E984" s="9">
        <f t="shared" si="30"/>
        <v>983</v>
      </c>
      <c r="F984" s="136">
        <f t="shared" si="31"/>
        <v>46821</v>
      </c>
      <c r="G984" s="9"/>
    </row>
    <row r="985" spans="1:7" x14ac:dyDescent="0.25">
      <c r="A985" s="9"/>
      <c r="B985" s="106">
        <v>46822</v>
      </c>
      <c r="C985" s="26">
        <v>984</v>
      </c>
      <c r="D985" s="9"/>
      <c r="E985" s="9">
        <f t="shared" si="30"/>
        <v>984</v>
      </c>
      <c r="F985" s="136">
        <f t="shared" si="31"/>
        <v>46822</v>
      </c>
      <c r="G985" s="9"/>
    </row>
    <row r="986" spans="1:7" x14ac:dyDescent="0.25">
      <c r="A986" s="9"/>
      <c r="B986" s="106">
        <v>46823</v>
      </c>
      <c r="C986" s="26">
        <v>985</v>
      </c>
      <c r="D986" s="9"/>
      <c r="E986" s="9">
        <f t="shared" si="30"/>
        <v>985</v>
      </c>
      <c r="F986" s="136">
        <f t="shared" si="31"/>
        <v>46823</v>
      </c>
      <c r="G986" s="9"/>
    </row>
    <row r="987" spans="1:7" x14ac:dyDescent="0.25">
      <c r="A987" s="9"/>
      <c r="B987" s="106">
        <v>46824</v>
      </c>
      <c r="C987" s="26">
        <v>986</v>
      </c>
      <c r="D987" s="9"/>
      <c r="E987" s="9">
        <f t="shared" si="30"/>
        <v>986</v>
      </c>
      <c r="F987" s="136">
        <f t="shared" si="31"/>
        <v>46824</v>
      </c>
      <c r="G987" s="9"/>
    </row>
    <row r="988" spans="1:7" x14ac:dyDescent="0.25">
      <c r="A988" s="9"/>
      <c r="B988" s="106">
        <v>46825</v>
      </c>
      <c r="C988" s="26">
        <v>987</v>
      </c>
      <c r="D988" s="9"/>
      <c r="E988" s="9">
        <f t="shared" si="30"/>
        <v>987</v>
      </c>
      <c r="F988" s="136">
        <f t="shared" si="31"/>
        <v>46825</v>
      </c>
      <c r="G988" s="9"/>
    </row>
    <row r="989" spans="1:7" x14ac:dyDescent="0.25">
      <c r="A989" s="9"/>
      <c r="B989" s="106">
        <v>46826</v>
      </c>
      <c r="C989" s="26">
        <v>988</v>
      </c>
      <c r="D989" s="9"/>
      <c r="E989" s="9">
        <f t="shared" si="30"/>
        <v>988</v>
      </c>
      <c r="F989" s="136">
        <f t="shared" si="31"/>
        <v>46826</v>
      </c>
      <c r="G989" s="9"/>
    </row>
    <row r="990" spans="1:7" x14ac:dyDescent="0.25">
      <c r="A990" s="9"/>
      <c r="B990" s="106">
        <v>46827</v>
      </c>
      <c r="C990" s="26">
        <v>989</v>
      </c>
      <c r="D990" s="9"/>
      <c r="E990" s="9">
        <f t="shared" si="30"/>
        <v>989</v>
      </c>
      <c r="F990" s="136">
        <f t="shared" si="31"/>
        <v>46827</v>
      </c>
      <c r="G990" s="9"/>
    </row>
    <row r="991" spans="1:7" x14ac:dyDescent="0.25">
      <c r="A991" s="9"/>
      <c r="B991" s="106">
        <v>46828</v>
      </c>
      <c r="C991" s="26">
        <v>990</v>
      </c>
      <c r="D991" s="9"/>
      <c r="E991" s="9">
        <f t="shared" si="30"/>
        <v>990</v>
      </c>
      <c r="F991" s="136">
        <f t="shared" si="31"/>
        <v>46828</v>
      </c>
      <c r="G991" s="9"/>
    </row>
    <row r="992" spans="1:7" x14ac:dyDescent="0.25">
      <c r="A992" s="9"/>
      <c r="B992" s="106">
        <v>46829</v>
      </c>
      <c r="C992" s="26">
        <v>991</v>
      </c>
      <c r="D992" s="9"/>
      <c r="E992" s="9">
        <f t="shared" si="30"/>
        <v>991</v>
      </c>
      <c r="F992" s="136">
        <f t="shared" si="31"/>
        <v>46829</v>
      </c>
      <c r="G992" s="9"/>
    </row>
    <row r="993" spans="1:7" x14ac:dyDescent="0.25">
      <c r="A993" s="9"/>
      <c r="B993" s="106">
        <v>46830</v>
      </c>
      <c r="C993" s="26">
        <v>992</v>
      </c>
      <c r="D993" s="9"/>
      <c r="E993" s="9">
        <f t="shared" si="30"/>
        <v>992</v>
      </c>
      <c r="F993" s="136">
        <f t="shared" si="31"/>
        <v>46830</v>
      </c>
      <c r="G993" s="9"/>
    </row>
    <row r="994" spans="1:7" x14ac:dyDescent="0.25">
      <c r="A994" s="9"/>
      <c r="B994" s="106">
        <v>46831</v>
      </c>
      <c r="C994" s="26">
        <v>993</v>
      </c>
      <c r="D994" s="9"/>
      <c r="E994" s="9">
        <f t="shared" si="30"/>
        <v>993</v>
      </c>
      <c r="F994" s="136">
        <f t="shared" si="31"/>
        <v>46831</v>
      </c>
      <c r="G994" s="9"/>
    </row>
    <row r="995" spans="1:7" x14ac:dyDescent="0.25">
      <c r="A995" s="9"/>
      <c r="B995" s="106">
        <v>46832</v>
      </c>
      <c r="C995" s="26">
        <v>994</v>
      </c>
      <c r="D995" s="9"/>
      <c r="E995" s="9">
        <f t="shared" si="30"/>
        <v>994</v>
      </c>
      <c r="F995" s="136">
        <f t="shared" si="31"/>
        <v>46832</v>
      </c>
      <c r="G995" s="9"/>
    </row>
    <row r="996" spans="1:7" x14ac:dyDescent="0.25">
      <c r="A996" s="9"/>
      <c r="B996" s="106">
        <v>46833</v>
      </c>
      <c r="C996" s="26">
        <v>995</v>
      </c>
      <c r="D996" s="9"/>
      <c r="E996" s="9">
        <f t="shared" si="30"/>
        <v>995</v>
      </c>
      <c r="F996" s="136">
        <f t="shared" si="31"/>
        <v>46833</v>
      </c>
      <c r="G996" s="9"/>
    </row>
    <row r="997" spans="1:7" x14ac:dyDescent="0.25">
      <c r="A997" s="9"/>
      <c r="B997" s="106">
        <v>46834</v>
      </c>
      <c r="C997" s="26">
        <v>996</v>
      </c>
      <c r="D997" s="9"/>
      <c r="E997" s="9">
        <f t="shared" si="30"/>
        <v>996</v>
      </c>
      <c r="F997" s="136">
        <f t="shared" si="31"/>
        <v>46834</v>
      </c>
      <c r="G997" s="9"/>
    </row>
    <row r="998" spans="1:7" x14ac:dyDescent="0.25">
      <c r="A998" s="9"/>
      <c r="B998" s="106">
        <v>46835</v>
      </c>
      <c r="C998" s="26">
        <v>997</v>
      </c>
      <c r="D998" s="9"/>
      <c r="E998" s="9">
        <f t="shared" si="30"/>
        <v>997</v>
      </c>
      <c r="F998" s="136">
        <f t="shared" si="31"/>
        <v>46835</v>
      </c>
      <c r="G998" s="9"/>
    </row>
    <row r="999" spans="1:7" x14ac:dyDescent="0.25">
      <c r="A999" s="9"/>
      <c r="B999" s="106">
        <v>46836</v>
      </c>
      <c r="C999" s="26">
        <v>998</v>
      </c>
      <c r="D999" s="9"/>
      <c r="E999" s="9">
        <f t="shared" si="30"/>
        <v>998</v>
      </c>
      <c r="F999" s="136">
        <f t="shared" si="31"/>
        <v>46836</v>
      </c>
      <c r="G999" s="9"/>
    </row>
    <row r="1000" spans="1:7" x14ac:dyDescent="0.25">
      <c r="A1000" s="9"/>
      <c r="B1000" s="106">
        <v>46837</v>
      </c>
      <c r="C1000" s="26">
        <v>999</v>
      </c>
      <c r="D1000" s="9"/>
      <c r="E1000" s="9">
        <f t="shared" si="30"/>
        <v>999</v>
      </c>
      <c r="F1000" s="136">
        <f t="shared" si="31"/>
        <v>46837</v>
      </c>
      <c r="G1000" s="9"/>
    </row>
    <row r="1001" spans="1:7" x14ac:dyDescent="0.25">
      <c r="A1001" s="9"/>
      <c r="B1001" s="106">
        <v>46838</v>
      </c>
      <c r="C1001" s="26">
        <v>1000</v>
      </c>
      <c r="D1001" s="9"/>
      <c r="E1001" s="9">
        <f t="shared" si="30"/>
        <v>1000</v>
      </c>
      <c r="F1001" s="136">
        <f t="shared" si="31"/>
        <v>46838</v>
      </c>
      <c r="G1001" s="9"/>
    </row>
    <row r="1002" spans="1:7" x14ac:dyDescent="0.25">
      <c r="A1002" s="9"/>
      <c r="B1002" s="106">
        <v>46839</v>
      </c>
      <c r="C1002" s="26">
        <v>1001</v>
      </c>
      <c r="D1002" s="9"/>
      <c r="E1002" s="9">
        <f t="shared" si="30"/>
        <v>1001</v>
      </c>
      <c r="F1002" s="136">
        <f t="shared" si="31"/>
        <v>46839</v>
      </c>
      <c r="G1002" s="9"/>
    </row>
    <row r="1003" spans="1:7" x14ac:dyDescent="0.25">
      <c r="A1003" s="9"/>
      <c r="B1003" s="106">
        <v>46840</v>
      </c>
      <c r="C1003" s="26">
        <v>1002</v>
      </c>
      <c r="D1003" s="9"/>
      <c r="E1003" s="9">
        <f t="shared" si="30"/>
        <v>1002</v>
      </c>
      <c r="F1003" s="136">
        <f t="shared" si="31"/>
        <v>46840</v>
      </c>
      <c r="G1003" s="9"/>
    </row>
    <row r="1004" spans="1:7" x14ac:dyDescent="0.25">
      <c r="A1004" s="9"/>
      <c r="B1004" s="106">
        <v>46841</v>
      </c>
      <c r="C1004" s="26">
        <v>1003</v>
      </c>
      <c r="D1004" s="9"/>
      <c r="E1004" s="9">
        <f t="shared" si="30"/>
        <v>1003</v>
      </c>
      <c r="F1004" s="136">
        <f t="shared" si="31"/>
        <v>46841</v>
      </c>
      <c r="G1004" s="9"/>
    </row>
    <row r="1005" spans="1:7" x14ac:dyDescent="0.25">
      <c r="A1005" s="9"/>
      <c r="B1005" s="106">
        <v>46842</v>
      </c>
      <c r="C1005" s="26">
        <v>1004</v>
      </c>
      <c r="D1005" s="9"/>
      <c r="E1005" s="9">
        <f t="shared" si="30"/>
        <v>1004</v>
      </c>
      <c r="F1005" s="136">
        <f t="shared" si="31"/>
        <v>46842</v>
      </c>
      <c r="G1005" s="9"/>
    </row>
    <row r="1006" spans="1:7" x14ac:dyDescent="0.25">
      <c r="A1006" s="9"/>
      <c r="B1006" s="106">
        <v>46843</v>
      </c>
      <c r="C1006" s="26">
        <v>1005</v>
      </c>
      <c r="D1006" s="9"/>
      <c r="E1006" s="9">
        <f t="shared" si="30"/>
        <v>1005</v>
      </c>
      <c r="F1006" s="136">
        <f t="shared" si="31"/>
        <v>46843</v>
      </c>
      <c r="G1006" s="9"/>
    </row>
    <row r="1007" spans="1:7" x14ac:dyDescent="0.25">
      <c r="A1007" s="9"/>
      <c r="B1007" s="106">
        <v>46844</v>
      </c>
      <c r="C1007" s="26">
        <v>1006</v>
      </c>
      <c r="D1007" s="9"/>
      <c r="E1007" s="9">
        <f t="shared" si="30"/>
        <v>1006</v>
      </c>
      <c r="F1007" s="136">
        <f t="shared" si="31"/>
        <v>46844</v>
      </c>
      <c r="G1007" s="9"/>
    </row>
    <row r="1008" spans="1:7" x14ac:dyDescent="0.25">
      <c r="A1008" s="9"/>
      <c r="B1008" s="106">
        <v>46845</v>
      </c>
      <c r="C1008" s="26">
        <v>1007</v>
      </c>
      <c r="D1008" s="9"/>
      <c r="E1008" s="9">
        <f t="shared" si="30"/>
        <v>1007</v>
      </c>
      <c r="F1008" s="136">
        <f t="shared" si="31"/>
        <v>46845</v>
      </c>
      <c r="G1008" s="9"/>
    </row>
    <row r="1009" spans="1:7" x14ac:dyDescent="0.25">
      <c r="A1009" s="9"/>
      <c r="B1009" s="106">
        <v>46846</v>
      </c>
      <c r="C1009" s="26">
        <v>1008</v>
      </c>
      <c r="D1009" s="9"/>
      <c r="E1009" s="9">
        <f t="shared" si="30"/>
        <v>1008</v>
      </c>
      <c r="F1009" s="136">
        <f t="shared" si="31"/>
        <v>46846</v>
      </c>
      <c r="G1009" s="9"/>
    </row>
    <row r="1010" spans="1:7" x14ac:dyDescent="0.25">
      <c r="A1010" s="9"/>
      <c r="B1010" s="106">
        <v>46847</v>
      </c>
      <c r="C1010" s="26">
        <v>1009</v>
      </c>
      <c r="D1010" s="9"/>
      <c r="E1010" s="9">
        <f t="shared" si="30"/>
        <v>1009</v>
      </c>
      <c r="F1010" s="136">
        <f t="shared" si="31"/>
        <v>46847</v>
      </c>
      <c r="G1010" s="9"/>
    </row>
    <row r="1011" spans="1:7" x14ac:dyDescent="0.25">
      <c r="A1011" s="9"/>
      <c r="B1011" s="106">
        <v>46848</v>
      </c>
      <c r="C1011" s="26">
        <v>1010</v>
      </c>
      <c r="D1011" s="9"/>
      <c r="E1011" s="9">
        <f t="shared" si="30"/>
        <v>1010</v>
      </c>
      <c r="F1011" s="136">
        <f t="shared" si="31"/>
        <v>46848</v>
      </c>
      <c r="G1011" s="9"/>
    </row>
    <row r="1012" spans="1:7" x14ac:dyDescent="0.25">
      <c r="A1012" s="9"/>
      <c r="B1012" s="106">
        <v>46849</v>
      </c>
      <c r="C1012" s="26">
        <v>1011</v>
      </c>
      <c r="D1012" s="9"/>
      <c r="E1012" s="9">
        <f t="shared" si="30"/>
        <v>1011</v>
      </c>
      <c r="F1012" s="136">
        <f t="shared" si="31"/>
        <v>46849</v>
      </c>
      <c r="G1012" s="9"/>
    </row>
    <row r="1013" spans="1:7" x14ac:dyDescent="0.25">
      <c r="A1013" s="9"/>
      <c r="B1013" s="106">
        <v>46850</v>
      </c>
      <c r="C1013" s="26">
        <v>1012</v>
      </c>
      <c r="D1013" s="9"/>
      <c r="E1013" s="9">
        <f t="shared" si="30"/>
        <v>1012</v>
      </c>
      <c r="F1013" s="136">
        <f t="shared" si="31"/>
        <v>46850</v>
      </c>
      <c r="G1013" s="9"/>
    </row>
    <row r="1014" spans="1:7" x14ac:dyDescent="0.25">
      <c r="A1014" s="9"/>
      <c r="B1014" s="106">
        <v>46851</v>
      </c>
      <c r="C1014" s="26">
        <v>1013</v>
      </c>
      <c r="D1014" s="9"/>
      <c r="E1014" s="9">
        <f t="shared" si="30"/>
        <v>1013</v>
      </c>
      <c r="F1014" s="136">
        <f t="shared" si="31"/>
        <v>46851</v>
      </c>
      <c r="G1014" s="9"/>
    </row>
    <row r="1015" spans="1:7" x14ac:dyDescent="0.25">
      <c r="A1015" s="9"/>
      <c r="B1015" s="106">
        <v>46852</v>
      </c>
      <c r="C1015" s="26">
        <v>1014</v>
      </c>
      <c r="D1015" s="9"/>
      <c r="E1015" s="9">
        <f t="shared" si="30"/>
        <v>1014</v>
      </c>
      <c r="F1015" s="136">
        <f t="shared" si="31"/>
        <v>46852</v>
      </c>
      <c r="G1015" s="9"/>
    </row>
    <row r="1016" spans="1:7" x14ac:dyDescent="0.25">
      <c r="A1016" s="9"/>
      <c r="B1016" s="106">
        <v>46853</v>
      </c>
      <c r="C1016" s="26">
        <v>1015</v>
      </c>
      <c r="D1016" s="9"/>
      <c r="E1016" s="9">
        <f t="shared" si="30"/>
        <v>1015</v>
      </c>
      <c r="F1016" s="136">
        <f t="shared" si="31"/>
        <v>46853</v>
      </c>
      <c r="G1016" s="9"/>
    </row>
    <row r="1017" spans="1:7" x14ac:dyDescent="0.25">
      <c r="A1017" s="9"/>
      <c r="B1017" s="106">
        <v>46854</v>
      </c>
      <c r="C1017" s="26">
        <v>1016</v>
      </c>
      <c r="D1017" s="9"/>
      <c r="E1017" s="9">
        <f t="shared" si="30"/>
        <v>1016</v>
      </c>
      <c r="F1017" s="136">
        <f t="shared" si="31"/>
        <v>46854</v>
      </c>
      <c r="G1017" s="9"/>
    </row>
    <row r="1018" spans="1:7" x14ac:dyDescent="0.25">
      <c r="A1018" s="9"/>
      <c r="B1018" s="106">
        <v>46855</v>
      </c>
      <c r="C1018" s="26">
        <v>1017</v>
      </c>
      <c r="D1018" s="9"/>
      <c r="E1018" s="9">
        <f t="shared" si="30"/>
        <v>1017</v>
      </c>
      <c r="F1018" s="136">
        <f t="shared" si="31"/>
        <v>46855</v>
      </c>
      <c r="G1018" s="9"/>
    </row>
    <row r="1019" spans="1:7" x14ac:dyDescent="0.25">
      <c r="A1019" s="9"/>
      <c r="B1019" s="106">
        <v>46856</v>
      </c>
      <c r="C1019" s="26">
        <v>1018</v>
      </c>
      <c r="D1019" s="9"/>
      <c r="E1019" s="9">
        <f t="shared" si="30"/>
        <v>1018</v>
      </c>
      <c r="F1019" s="136">
        <f t="shared" si="31"/>
        <v>46856</v>
      </c>
      <c r="G1019" s="9"/>
    </row>
    <row r="1020" spans="1:7" x14ac:dyDescent="0.25">
      <c r="A1020" s="9"/>
      <c r="B1020" s="106">
        <v>46857</v>
      </c>
      <c r="C1020" s="26">
        <v>1019</v>
      </c>
      <c r="D1020" s="9"/>
      <c r="E1020" s="9">
        <f t="shared" si="30"/>
        <v>1019</v>
      </c>
      <c r="F1020" s="136">
        <f t="shared" si="31"/>
        <v>46857</v>
      </c>
      <c r="G1020" s="9"/>
    </row>
    <row r="1021" spans="1:7" x14ac:dyDescent="0.25">
      <c r="A1021" s="9"/>
      <c r="B1021" s="106">
        <v>46858</v>
      </c>
      <c r="C1021" s="26">
        <v>1020</v>
      </c>
      <c r="D1021" s="9"/>
      <c r="E1021" s="9">
        <f t="shared" si="30"/>
        <v>1020</v>
      </c>
      <c r="F1021" s="136">
        <f t="shared" si="31"/>
        <v>46858</v>
      </c>
      <c r="G1021" s="9"/>
    </row>
    <row r="1022" spans="1:7" x14ac:dyDescent="0.25">
      <c r="A1022" s="9"/>
      <c r="B1022" s="106">
        <v>46859</v>
      </c>
      <c r="C1022" s="26">
        <v>1021</v>
      </c>
      <c r="D1022" s="9"/>
      <c r="E1022" s="9">
        <f t="shared" si="30"/>
        <v>1021</v>
      </c>
      <c r="F1022" s="136">
        <f t="shared" si="31"/>
        <v>46859</v>
      </c>
      <c r="G1022" s="9"/>
    </row>
    <row r="1023" spans="1:7" x14ac:dyDescent="0.25">
      <c r="A1023" s="9"/>
      <c r="B1023" s="106">
        <v>46860</v>
      </c>
      <c r="C1023" s="26">
        <v>1022</v>
      </c>
      <c r="D1023" s="9"/>
      <c r="E1023" s="9">
        <f t="shared" si="30"/>
        <v>1022</v>
      </c>
      <c r="F1023" s="136">
        <f t="shared" si="31"/>
        <v>46860</v>
      </c>
      <c r="G1023" s="9"/>
    </row>
    <row r="1024" spans="1:7" x14ac:dyDescent="0.25">
      <c r="A1024" s="9"/>
      <c r="B1024" s="106">
        <v>46861</v>
      </c>
      <c r="C1024" s="26">
        <v>1023</v>
      </c>
      <c r="D1024" s="9"/>
      <c r="E1024" s="9">
        <f t="shared" si="30"/>
        <v>1023</v>
      </c>
      <c r="F1024" s="136">
        <f t="shared" si="31"/>
        <v>46861</v>
      </c>
      <c r="G1024" s="9"/>
    </row>
    <row r="1025" spans="1:7" x14ac:dyDescent="0.25">
      <c r="A1025" s="9"/>
      <c r="B1025" s="106">
        <v>46862</v>
      </c>
      <c r="C1025" s="26">
        <v>1024</v>
      </c>
      <c r="D1025" s="9"/>
      <c r="E1025" s="9">
        <f t="shared" si="30"/>
        <v>1024</v>
      </c>
      <c r="F1025" s="136">
        <f t="shared" si="31"/>
        <v>46862</v>
      </c>
      <c r="G1025" s="9"/>
    </row>
    <row r="1026" spans="1:7" x14ac:dyDescent="0.25">
      <c r="A1026" s="9"/>
      <c r="B1026" s="106">
        <v>46863</v>
      </c>
      <c r="C1026" s="26">
        <v>1025</v>
      </c>
      <c r="D1026" s="9"/>
      <c r="E1026" s="9">
        <f t="shared" si="30"/>
        <v>1025</v>
      </c>
      <c r="F1026" s="136">
        <f t="shared" si="31"/>
        <v>46863</v>
      </c>
      <c r="G1026" s="9"/>
    </row>
    <row r="1027" spans="1:7" x14ac:dyDescent="0.25">
      <c r="A1027" s="9"/>
      <c r="B1027" s="106">
        <v>46864</v>
      </c>
      <c r="C1027" s="26">
        <v>1026</v>
      </c>
      <c r="D1027" s="9"/>
      <c r="E1027" s="9">
        <f t="shared" ref="E1027:E1090" si="32">C1027</f>
        <v>1026</v>
      </c>
      <c r="F1027" s="136">
        <f t="shared" ref="F1027:F1090" si="33">B1027</f>
        <v>46864</v>
      </c>
      <c r="G1027" s="9"/>
    </row>
    <row r="1028" spans="1:7" x14ac:dyDescent="0.25">
      <c r="A1028" s="9"/>
      <c r="B1028" s="106">
        <v>46865</v>
      </c>
      <c r="C1028" s="26">
        <v>1027</v>
      </c>
      <c r="D1028" s="9"/>
      <c r="E1028" s="9">
        <f t="shared" si="32"/>
        <v>1027</v>
      </c>
      <c r="F1028" s="136">
        <f t="shared" si="33"/>
        <v>46865</v>
      </c>
      <c r="G1028" s="9"/>
    </row>
    <row r="1029" spans="1:7" x14ac:dyDescent="0.25">
      <c r="A1029" s="9"/>
      <c r="B1029" s="106">
        <v>46866</v>
      </c>
      <c r="C1029" s="26">
        <v>1028</v>
      </c>
      <c r="D1029" s="9"/>
      <c r="E1029" s="9">
        <f t="shared" si="32"/>
        <v>1028</v>
      </c>
      <c r="F1029" s="136">
        <f t="shared" si="33"/>
        <v>46866</v>
      </c>
      <c r="G1029" s="9"/>
    </row>
    <row r="1030" spans="1:7" x14ac:dyDescent="0.25">
      <c r="A1030" s="9"/>
      <c r="B1030" s="106">
        <v>46867</v>
      </c>
      <c r="C1030" s="26">
        <v>1029</v>
      </c>
      <c r="D1030" s="9"/>
      <c r="E1030" s="9">
        <f t="shared" si="32"/>
        <v>1029</v>
      </c>
      <c r="F1030" s="136">
        <f t="shared" si="33"/>
        <v>46867</v>
      </c>
      <c r="G1030" s="9"/>
    </row>
    <row r="1031" spans="1:7" x14ac:dyDescent="0.25">
      <c r="A1031" s="9"/>
      <c r="B1031" s="106">
        <v>46868</v>
      </c>
      <c r="C1031" s="26">
        <v>1030</v>
      </c>
      <c r="D1031" s="9"/>
      <c r="E1031" s="9">
        <f t="shared" si="32"/>
        <v>1030</v>
      </c>
      <c r="F1031" s="136">
        <f t="shared" si="33"/>
        <v>46868</v>
      </c>
      <c r="G1031" s="9"/>
    </row>
    <row r="1032" spans="1:7" x14ac:dyDescent="0.25">
      <c r="A1032" s="9"/>
      <c r="B1032" s="106">
        <v>46869</v>
      </c>
      <c r="C1032" s="26">
        <v>1031</v>
      </c>
      <c r="D1032" s="9"/>
      <c r="E1032" s="9">
        <f t="shared" si="32"/>
        <v>1031</v>
      </c>
      <c r="F1032" s="136">
        <f t="shared" si="33"/>
        <v>46869</v>
      </c>
      <c r="G1032" s="9"/>
    </row>
    <row r="1033" spans="1:7" x14ac:dyDescent="0.25">
      <c r="A1033" s="9"/>
      <c r="B1033" s="106">
        <v>46870</v>
      </c>
      <c r="C1033" s="26">
        <v>1032</v>
      </c>
      <c r="D1033" s="9"/>
      <c r="E1033" s="9">
        <f t="shared" si="32"/>
        <v>1032</v>
      </c>
      <c r="F1033" s="136">
        <f t="shared" si="33"/>
        <v>46870</v>
      </c>
      <c r="G1033" s="9"/>
    </row>
    <row r="1034" spans="1:7" x14ac:dyDescent="0.25">
      <c r="A1034" s="9"/>
      <c r="B1034" s="106">
        <v>46871</v>
      </c>
      <c r="C1034" s="26">
        <v>1033</v>
      </c>
      <c r="D1034" s="9"/>
      <c r="E1034" s="9">
        <f t="shared" si="32"/>
        <v>1033</v>
      </c>
      <c r="F1034" s="136">
        <f t="shared" si="33"/>
        <v>46871</v>
      </c>
      <c r="G1034" s="9"/>
    </row>
    <row r="1035" spans="1:7" x14ac:dyDescent="0.25">
      <c r="A1035" s="9"/>
      <c r="B1035" s="106">
        <v>46872</v>
      </c>
      <c r="C1035" s="26">
        <v>1034</v>
      </c>
      <c r="D1035" s="9"/>
      <c r="E1035" s="9">
        <f t="shared" si="32"/>
        <v>1034</v>
      </c>
      <c r="F1035" s="136">
        <f t="shared" si="33"/>
        <v>46872</v>
      </c>
      <c r="G1035" s="9"/>
    </row>
    <row r="1036" spans="1:7" x14ac:dyDescent="0.25">
      <c r="A1036" s="9"/>
      <c r="B1036" s="106">
        <v>46873</v>
      </c>
      <c r="C1036" s="26">
        <v>1035</v>
      </c>
      <c r="D1036" s="9"/>
      <c r="E1036" s="9">
        <f t="shared" si="32"/>
        <v>1035</v>
      </c>
      <c r="F1036" s="136">
        <f t="shared" si="33"/>
        <v>46873</v>
      </c>
      <c r="G1036" s="9"/>
    </row>
    <row r="1037" spans="1:7" x14ac:dyDescent="0.25">
      <c r="A1037" s="9"/>
      <c r="B1037" s="106">
        <v>46874</v>
      </c>
      <c r="C1037" s="26">
        <v>1036</v>
      </c>
      <c r="D1037" s="9"/>
      <c r="E1037" s="9">
        <f t="shared" si="32"/>
        <v>1036</v>
      </c>
      <c r="F1037" s="136">
        <f t="shared" si="33"/>
        <v>46874</v>
      </c>
      <c r="G1037" s="9"/>
    </row>
    <row r="1038" spans="1:7" x14ac:dyDescent="0.25">
      <c r="A1038" s="9"/>
      <c r="B1038" s="106">
        <v>46875</v>
      </c>
      <c r="C1038" s="26">
        <v>1037</v>
      </c>
      <c r="D1038" s="9"/>
      <c r="E1038" s="9">
        <f t="shared" si="32"/>
        <v>1037</v>
      </c>
      <c r="F1038" s="136">
        <f t="shared" si="33"/>
        <v>46875</v>
      </c>
      <c r="G1038" s="9"/>
    </row>
    <row r="1039" spans="1:7" x14ac:dyDescent="0.25">
      <c r="A1039" s="9"/>
      <c r="B1039" s="106">
        <v>46876</v>
      </c>
      <c r="C1039" s="26">
        <v>1038</v>
      </c>
      <c r="D1039" s="9"/>
      <c r="E1039" s="9">
        <f t="shared" si="32"/>
        <v>1038</v>
      </c>
      <c r="F1039" s="136">
        <f t="shared" si="33"/>
        <v>46876</v>
      </c>
      <c r="G1039" s="9"/>
    </row>
    <row r="1040" spans="1:7" x14ac:dyDescent="0.25">
      <c r="A1040" s="9"/>
      <c r="B1040" s="106">
        <v>46877</v>
      </c>
      <c r="C1040" s="26">
        <v>1039</v>
      </c>
      <c r="D1040" s="9"/>
      <c r="E1040" s="9">
        <f t="shared" si="32"/>
        <v>1039</v>
      </c>
      <c r="F1040" s="136">
        <f t="shared" si="33"/>
        <v>46877</v>
      </c>
      <c r="G1040" s="9"/>
    </row>
    <row r="1041" spans="1:7" x14ac:dyDescent="0.25">
      <c r="A1041" s="9"/>
      <c r="B1041" s="106">
        <v>46878</v>
      </c>
      <c r="C1041" s="26">
        <v>1040</v>
      </c>
      <c r="D1041" s="9"/>
      <c r="E1041" s="9">
        <f t="shared" si="32"/>
        <v>1040</v>
      </c>
      <c r="F1041" s="136">
        <f t="shared" si="33"/>
        <v>46878</v>
      </c>
      <c r="G1041" s="9"/>
    </row>
    <row r="1042" spans="1:7" x14ac:dyDescent="0.25">
      <c r="A1042" s="9"/>
      <c r="B1042" s="106">
        <v>46879</v>
      </c>
      <c r="C1042" s="26">
        <v>1041</v>
      </c>
      <c r="D1042" s="9"/>
      <c r="E1042" s="9">
        <f t="shared" si="32"/>
        <v>1041</v>
      </c>
      <c r="F1042" s="136">
        <f t="shared" si="33"/>
        <v>46879</v>
      </c>
      <c r="G1042" s="9"/>
    </row>
    <row r="1043" spans="1:7" x14ac:dyDescent="0.25">
      <c r="A1043" s="9"/>
      <c r="B1043" s="106">
        <v>46880</v>
      </c>
      <c r="C1043" s="26">
        <v>1042</v>
      </c>
      <c r="D1043" s="9"/>
      <c r="E1043" s="9">
        <f t="shared" si="32"/>
        <v>1042</v>
      </c>
      <c r="F1043" s="136">
        <f t="shared" si="33"/>
        <v>46880</v>
      </c>
      <c r="G1043" s="9"/>
    </row>
    <row r="1044" spans="1:7" x14ac:dyDescent="0.25">
      <c r="A1044" s="9"/>
      <c r="B1044" s="106">
        <v>46881</v>
      </c>
      <c r="C1044" s="26">
        <v>1043</v>
      </c>
      <c r="D1044" s="9"/>
      <c r="E1044" s="9">
        <f t="shared" si="32"/>
        <v>1043</v>
      </c>
      <c r="F1044" s="136">
        <f t="shared" si="33"/>
        <v>46881</v>
      </c>
      <c r="G1044" s="9"/>
    </row>
    <row r="1045" spans="1:7" x14ac:dyDescent="0.25">
      <c r="A1045" s="9"/>
      <c r="B1045" s="106">
        <v>46882</v>
      </c>
      <c r="C1045" s="26">
        <v>1044</v>
      </c>
      <c r="D1045" s="9"/>
      <c r="E1045" s="9">
        <f t="shared" si="32"/>
        <v>1044</v>
      </c>
      <c r="F1045" s="136">
        <f t="shared" si="33"/>
        <v>46882</v>
      </c>
      <c r="G1045" s="9"/>
    </row>
    <row r="1046" spans="1:7" x14ac:dyDescent="0.25">
      <c r="A1046" s="9"/>
      <c r="B1046" s="106">
        <v>46883</v>
      </c>
      <c r="C1046" s="26">
        <v>1045</v>
      </c>
      <c r="D1046" s="9"/>
      <c r="E1046" s="9">
        <f t="shared" si="32"/>
        <v>1045</v>
      </c>
      <c r="F1046" s="136">
        <f t="shared" si="33"/>
        <v>46883</v>
      </c>
      <c r="G1046" s="9"/>
    </row>
    <row r="1047" spans="1:7" x14ac:dyDescent="0.25">
      <c r="A1047" s="9"/>
      <c r="B1047" s="106">
        <v>46884</v>
      </c>
      <c r="C1047" s="26">
        <v>1046</v>
      </c>
      <c r="D1047" s="9"/>
      <c r="E1047" s="9">
        <f t="shared" si="32"/>
        <v>1046</v>
      </c>
      <c r="F1047" s="136">
        <f t="shared" si="33"/>
        <v>46884</v>
      </c>
      <c r="G1047" s="9"/>
    </row>
    <row r="1048" spans="1:7" x14ac:dyDescent="0.25">
      <c r="A1048" s="9"/>
      <c r="B1048" s="106">
        <v>46885</v>
      </c>
      <c r="C1048" s="26">
        <v>1047</v>
      </c>
      <c r="D1048" s="9"/>
      <c r="E1048" s="9">
        <f t="shared" si="32"/>
        <v>1047</v>
      </c>
      <c r="F1048" s="136">
        <f t="shared" si="33"/>
        <v>46885</v>
      </c>
      <c r="G1048" s="9"/>
    </row>
    <row r="1049" spans="1:7" x14ac:dyDescent="0.25">
      <c r="A1049" s="9"/>
      <c r="B1049" s="106">
        <v>46886</v>
      </c>
      <c r="C1049" s="26">
        <v>1048</v>
      </c>
      <c r="D1049" s="9"/>
      <c r="E1049" s="9">
        <f t="shared" si="32"/>
        <v>1048</v>
      </c>
      <c r="F1049" s="136">
        <f t="shared" si="33"/>
        <v>46886</v>
      </c>
      <c r="G1049" s="9"/>
    </row>
    <row r="1050" spans="1:7" x14ac:dyDescent="0.25">
      <c r="A1050" s="9"/>
      <c r="B1050" s="106">
        <v>46887</v>
      </c>
      <c r="C1050" s="26">
        <v>1049</v>
      </c>
      <c r="D1050" s="9"/>
      <c r="E1050" s="9">
        <f t="shared" si="32"/>
        <v>1049</v>
      </c>
      <c r="F1050" s="136">
        <f t="shared" si="33"/>
        <v>46887</v>
      </c>
      <c r="G1050" s="9"/>
    </row>
    <row r="1051" spans="1:7" x14ac:dyDescent="0.25">
      <c r="A1051" s="9"/>
      <c r="B1051" s="106">
        <v>46888</v>
      </c>
      <c r="C1051" s="26">
        <v>1050</v>
      </c>
      <c r="D1051" s="9"/>
      <c r="E1051" s="9">
        <f t="shared" si="32"/>
        <v>1050</v>
      </c>
      <c r="F1051" s="136">
        <f t="shared" si="33"/>
        <v>46888</v>
      </c>
      <c r="G1051" s="9"/>
    </row>
    <row r="1052" spans="1:7" x14ac:dyDescent="0.25">
      <c r="A1052" s="9"/>
      <c r="B1052" s="106">
        <v>46889</v>
      </c>
      <c r="C1052" s="26">
        <v>1051</v>
      </c>
      <c r="D1052" s="9"/>
      <c r="E1052" s="9">
        <f t="shared" si="32"/>
        <v>1051</v>
      </c>
      <c r="F1052" s="136">
        <f t="shared" si="33"/>
        <v>46889</v>
      </c>
      <c r="G1052" s="9"/>
    </row>
    <row r="1053" spans="1:7" x14ac:dyDescent="0.25">
      <c r="A1053" s="9"/>
      <c r="B1053" s="106">
        <v>46890</v>
      </c>
      <c r="C1053" s="26">
        <v>1052</v>
      </c>
      <c r="D1053" s="9"/>
      <c r="E1053" s="9">
        <f t="shared" si="32"/>
        <v>1052</v>
      </c>
      <c r="F1053" s="136">
        <f t="shared" si="33"/>
        <v>46890</v>
      </c>
      <c r="G1053" s="9"/>
    </row>
    <row r="1054" spans="1:7" x14ac:dyDescent="0.25">
      <c r="A1054" s="9"/>
      <c r="B1054" s="106">
        <v>46891</v>
      </c>
      <c r="C1054" s="26">
        <v>1053</v>
      </c>
      <c r="D1054" s="9"/>
      <c r="E1054" s="9">
        <f t="shared" si="32"/>
        <v>1053</v>
      </c>
      <c r="F1054" s="136">
        <f t="shared" si="33"/>
        <v>46891</v>
      </c>
      <c r="G1054" s="9"/>
    </row>
    <row r="1055" spans="1:7" x14ac:dyDescent="0.25">
      <c r="A1055" s="9"/>
      <c r="B1055" s="106">
        <v>46892</v>
      </c>
      <c r="C1055" s="26">
        <v>1054</v>
      </c>
      <c r="D1055" s="9"/>
      <c r="E1055" s="9">
        <f t="shared" si="32"/>
        <v>1054</v>
      </c>
      <c r="F1055" s="136">
        <f t="shared" si="33"/>
        <v>46892</v>
      </c>
      <c r="G1055" s="9"/>
    </row>
    <row r="1056" spans="1:7" x14ac:dyDescent="0.25">
      <c r="A1056" s="9"/>
      <c r="B1056" s="106">
        <v>46893</v>
      </c>
      <c r="C1056" s="26">
        <v>1055</v>
      </c>
      <c r="D1056" s="9"/>
      <c r="E1056" s="9">
        <f t="shared" si="32"/>
        <v>1055</v>
      </c>
      <c r="F1056" s="136">
        <f t="shared" si="33"/>
        <v>46893</v>
      </c>
      <c r="G1056" s="9"/>
    </row>
    <row r="1057" spans="1:7" x14ac:dyDescent="0.25">
      <c r="A1057" s="9"/>
      <c r="B1057" s="106">
        <v>46894</v>
      </c>
      <c r="C1057" s="26">
        <v>1056</v>
      </c>
      <c r="D1057" s="9"/>
      <c r="E1057" s="9">
        <f t="shared" si="32"/>
        <v>1056</v>
      </c>
      <c r="F1057" s="136">
        <f t="shared" si="33"/>
        <v>46894</v>
      </c>
      <c r="G1057" s="9"/>
    </row>
    <row r="1058" spans="1:7" x14ac:dyDescent="0.25">
      <c r="A1058" s="9"/>
      <c r="B1058" s="106">
        <v>46895</v>
      </c>
      <c r="C1058" s="26">
        <v>1057</v>
      </c>
      <c r="D1058" s="9"/>
      <c r="E1058" s="9">
        <f t="shared" si="32"/>
        <v>1057</v>
      </c>
      <c r="F1058" s="136">
        <f t="shared" si="33"/>
        <v>46895</v>
      </c>
      <c r="G1058" s="9"/>
    </row>
    <row r="1059" spans="1:7" x14ac:dyDescent="0.25">
      <c r="A1059" s="9"/>
      <c r="B1059" s="106">
        <v>46896</v>
      </c>
      <c r="C1059" s="26">
        <v>1058</v>
      </c>
      <c r="D1059" s="9"/>
      <c r="E1059" s="9">
        <f t="shared" si="32"/>
        <v>1058</v>
      </c>
      <c r="F1059" s="136">
        <f t="shared" si="33"/>
        <v>46896</v>
      </c>
      <c r="G1059" s="9"/>
    </row>
    <row r="1060" spans="1:7" x14ac:dyDescent="0.25">
      <c r="A1060" s="9"/>
      <c r="B1060" s="106">
        <v>46897</v>
      </c>
      <c r="C1060" s="26">
        <v>1059</v>
      </c>
      <c r="D1060" s="9"/>
      <c r="E1060" s="9">
        <f t="shared" si="32"/>
        <v>1059</v>
      </c>
      <c r="F1060" s="136">
        <f t="shared" si="33"/>
        <v>46897</v>
      </c>
      <c r="G1060" s="9"/>
    </row>
    <row r="1061" spans="1:7" x14ac:dyDescent="0.25">
      <c r="A1061" s="9"/>
      <c r="B1061" s="106">
        <v>46898</v>
      </c>
      <c r="C1061" s="26">
        <v>1060</v>
      </c>
      <c r="D1061" s="9"/>
      <c r="E1061" s="9">
        <f t="shared" si="32"/>
        <v>1060</v>
      </c>
      <c r="F1061" s="136">
        <f t="shared" si="33"/>
        <v>46898</v>
      </c>
      <c r="G1061" s="9"/>
    </row>
    <row r="1062" spans="1:7" x14ac:dyDescent="0.25">
      <c r="A1062" s="9"/>
      <c r="B1062" s="106">
        <v>46899</v>
      </c>
      <c r="C1062" s="26">
        <v>1061</v>
      </c>
      <c r="D1062" s="9"/>
      <c r="E1062" s="9">
        <f t="shared" si="32"/>
        <v>1061</v>
      </c>
      <c r="F1062" s="136">
        <f t="shared" si="33"/>
        <v>46899</v>
      </c>
      <c r="G1062" s="9"/>
    </row>
    <row r="1063" spans="1:7" x14ac:dyDescent="0.25">
      <c r="A1063" s="9"/>
      <c r="B1063" s="106">
        <v>46900</v>
      </c>
      <c r="C1063" s="26">
        <v>1062</v>
      </c>
      <c r="D1063" s="9"/>
      <c r="E1063" s="9">
        <f t="shared" si="32"/>
        <v>1062</v>
      </c>
      <c r="F1063" s="136">
        <f t="shared" si="33"/>
        <v>46900</v>
      </c>
      <c r="G1063" s="9"/>
    </row>
    <row r="1064" spans="1:7" x14ac:dyDescent="0.25">
      <c r="A1064" s="9"/>
      <c r="B1064" s="106">
        <v>46901</v>
      </c>
      <c r="C1064" s="26">
        <v>1063</v>
      </c>
      <c r="D1064" s="9"/>
      <c r="E1064" s="9">
        <f t="shared" si="32"/>
        <v>1063</v>
      </c>
      <c r="F1064" s="136">
        <f t="shared" si="33"/>
        <v>46901</v>
      </c>
      <c r="G1064" s="9"/>
    </row>
    <row r="1065" spans="1:7" x14ac:dyDescent="0.25">
      <c r="A1065" s="9"/>
      <c r="B1065" s="106">
        <v>46902</v>
      </c>
      <c r="C1065" s="26">
        <v>1064</v>
      </c>
      <c r="D1065" s="9"/>
      <c r="E1065" s="9">
        <f t="shared" si="32"/>
        <v>1064</v>
      </c>
      <c r="F1065" s="136">
        <f t="shared" si="33"/>
        <v>46902</v>
      </c>
      <c r="G1065" s="9"/>
    </row>
    <row r="1066" spans="1:7" x14ac:dyDescent="0.25">
      <c r="A1066" s="9"/>
      <c r="B1066" s="106">
        <v>46903</v>
      </c>
      <c r="C1066" s="26">
        <v>1065</v>
      </c>
      <c r="D1066" s="9"/>
      <c r="E1066" s="9">
        <f t="shared" si="32"/>
        <v>1065</v>
      </c>
      <c r="F1066" s="136">
        <f t="shared" si="33"/>
        <v>46903</v>
      </c>
      <c r="G1066" s="9"/>
    </row>
    <row r="1067" spans="1:7" x14ac:dyDescent="0.25">
      <c r="A1067" s="9"/>
      <c r="B1067" s="106">
        <v>46904</v>
      </c>
      <c r="C1067" s="26">
        <v>1066</v>
      </c>
      <c r="D1067" s="9"/>
      <c r="E1067" s="9">
        <f t="shared" si="32"/>
        <v>1066</v>
      </c>
      <c r="F1067" s="136">
        <f t="shared" si="33"/>
        <v>46904</v>
      </c>
      <c r="G1067" s="9"/>
    </row>
    <row r="1068" spans="1:7" x14ac:dyDescent="0.25">
      <c r="A1068" s="9"/>
      <c r="B1068" s="106">
        <v>46905</v>
      </c>
      <c r="C1068" s="26">
        <v>1067</v>
      </c>
      <c r="D1068" s="9"/>
      <c r="E1068" s="9">
        <f t="shared" si="32"/>
        <v>1067</v>
      </c>
      <c r="F1068" s="136">
        <f t="shared" si="33"/>
        <v>46905</v>
      </c>
      <c r="G1068" s="9"/>
    </row>
    <row r="1069" spans="1:7" x14ac:dyDescent="0.25">
      <c r="A1069" s="9"/>
      <c r="B1069" s="106">
        <v>46906</v>
      </c>
      <c r="C1069" s="26">
        <v>1068</v>
      </c>
      <c r="D1069" s="9"/>
      <c r="E1069" s="9">
        <f t="shared" si="32"/>
        <v>1068</v>
      </c>
      <c r="F1069" s="136">
        <f t="shared" si="33"/>
        <v>46906</v>
      </c>
      <c r="G1069" s="9"/>
    </row>
    <row r="1070" spans="1:7" x14ac:dyDescent="0.25">
      <c r="A1070" s="9"/>
      <c r="B1070" s="106">
        <v>46907</v>
      </c>
      <c r="C1070" s="26">
        <v>1069</v>
      </c>
      <c r="D1070" s="9"/>
      <c r="E1070" s="9">
        <f t="shared" si="32"/>
        <v>1069</v>
      </c>
      <c r="F1070" s="136">
        <f t="shared" si="33"/>
        <v>46907</v>
      </c>
      <c r="G1070" s="9"/>
    </row>
    <row r="1071" spans="1:7" x14ac:dyDescent="0.25">
      <c r="A1071" s="9"/>
      <c r="B1071" s="106">
        <v>46908</v>
      </c>
      <c r="C1071" s="26">
        <v>1070</v>
      </c>
      <c r="D1071" s="9"/>
      <c r="E1071" s="9">
        <f t="shared" si="32"/>
        <v>1070</v>
      </c>
      <c r="F1071" s="136">
        <f t="shared" si="33"/>
        <v>46908</v>
      </c>
      <c r="G1071" s="9"/>
    </row>
    <row r="1072" spans="1:7" x14ac:dyDescent="0.25">
      <c r="A1072" s="9"/>
      <c r="B1072" s="106">
        <v>46909</v>
      </c>
      <c r="C1072" s="26">
        <v>1071</v>
      </c>
      <c r="D1072" s="9"/>
      <c r="E1072" s="9">
        <f t="shared" si="32"/>
        <v>1071</v>
      </c>
      <c r="F1072" s="136">
        <f t="shared" si="33"/>
        <v>46909</v>
      </c>
      <c r="G1072" s="9"/>
    </row>
    <row r="1073" spans="1:7" x14ac:dyDescent="0.25">
      <c r="A1073" s="9"/>
      <c r="B1073" s="106">
        <v>46910</v>
      </c>
      <c r="C1073" s="26">
        <v>1072</v>
      </c>
      <c r="D1073" s="9"/>
      <c r="E1073" s="9">
        <f t="shared" si="32"/>
        <v>1072</v>
      </c>
      <c r="F1073" s="136">
        <f t="shared" si="33"/>
        <v>46910</v>
      </c>
      <c r="G1073" s="9"/>
    </row>
    <row r="1074" spans="1:7" x14ac:dyDescent="0.25">
      <c r="A1074" s="9"/>
      <c r="B1074" s="106">
        <v>46911</v>
      </c>
      <c r="C1074" s="26">
        <v>1073</v>
      </c>
      <c r="D1074" s="9"/>
      <c r="E1074" s="9">
        <f t="shared" si="32"/>
        <v>1073</v>
      </c>
      <c r="F1074" s="136">
        <f t="shared" si="33"/>
        <v>46911</v>
      </c>
      <c r="G1074" s="9"/>
    </row>
    <row r="1075" spans="1:7" x14ac:dyDescent="0.25">
      <c r="A1075" s="9"/>
      <c r="B1075" s="106">
        <v>46912</v>
      </c>
      <c r="C1075" s="26">
        <v>1074</v>
      </c>
      <c r="D1075" s="9"/>
      <c r="E1075" s="9">
        <f t="shared" si="32"/>
        <v>1074</v>
      </c>
      <c r="F1075" s="136">
        <f t="shared" si="33"/>
        <v>46912</v>
      </c>
      <c r="G1075" s="9"/>
    </row>
    <row r="1076" spans="1:7" x14ac:dyDescent="0.25">
      <c r="A1076" s="9"/>
      <c r="B1076" s="106">
        <v>46913</v>
      </c>
      <c r="C1076" s="26">
        <v>1075</v>
      </c>
      <c r="D1076" s="9"/>
      <c r="E1076" s="9">
        <f t="shared" si="32"/>
        <v>1075</v>
      </c>
      <c r="F1076" s="136">
        <f t="shared" si="33"/>
        <v>46913</v>
      </c>
      <c r="G1076" s="9"/>
    </row>
    <row r="1077" spans="1:7" x14ac:dyDescent="0.25">
      <c r="A1077" s="9"/>
      <c r="B1077" s="106">
        <v>46914</v>
      </c>
      <c r="C1077" s="26">
        <v>1076</v>
      </c>
      <c r="D1077" s="9"/>
      <c r="E1077" s="9">
        <f t="shared" si="32"/>
        <v>1076</v>
      </c>
      <c r="F1077" s="136">
        <f t="shared" si="33"/>
        <v>46914</v>
      </c>
      <c r="G1077" s="9"/>
    </row>
    <row r="1078" spans="1:7" x14ac:dyDescent="0.25">
      <c r="A1078" s="9"/>
      <c r="B1078" s="106">
        <v>46915</v>
      </c>
      <c r="C1078" s="26">
        <v>1077</v>
      </c>
      <c r="D1078" s="9"/>
      <c r="E1078" s="9">
        <f t="shared" si="32"/>
        <v>1077</v>
      </c>
      <c r="F1078" s="136">
        <f t="shared" si="33"/>
        <v>46915</v>
      </c>
      <c r="G1078" s="9"/>
    </row>
    <row r="1079" spans="1:7" x14ac:dyDescent="0.25">
      <c r="A1079" s="9"/>
      <c r="B1079" s="106">
        <v>46916</v>
      </c>
      <c r="C1079" s="26">
        <v>1078</v>
      </c>
      <c r="D1079" s="9"/>
      <c r="E1079" s="9">
        <f t="shared" si="32"/>
        <v>1078</v>
      </c>
      <c r="F1079" s="136">
        <f t="shared" si="33"/>
        <v>46916</v>
      </c>
      <c r="G1079" s="9"/>
    </row>
    <row r="1080" spans="1:7" x14ac:dyDescent="0.25">
      <c r="A1080" s="9"/>
      <c r="B1080" s="106">
        <v>46917</v>
      </c>
      <c r="C1080" s="26">
        <v>1079</v>
      </c>
      <c r="D1080" s="9"/>
      <c r="E1080" s="9">
        <f t="shared" si="32"/>
        <v>1079</v>
      </c>
      <c r="F1080" s="136">
        <f t="shared" si="33"/>
        <v>46917</v>
      </c>
      <c r="G1080" s="9"/>
    </row>
    <row r="1081" spans="1:7" x14ac:dyDescent="0.25">
      <c r="A1081" s="9"/>
      <c r="B1081" s="106">
        <v>46918</v>
      </c>
      <c r="C1081" s="26">
        <v>1080</v>
      </c>
      <c r="D1081" s="9"/>
      <c r="E1081" s="9">
        <f t="shared" si="32"/>
        <v>1080</v>
      </c>
      <c r="F1081" s="136">
        <f t="shared" si="33"/>
        <v>46918</v>
      </c>
      <c r="G1081" s="9"/>
    </row>
    <row r="1082" spans="1:7" x14ac:dyDescent="0.25">
      <c r="A1082" s="9"/>
      <c r="B1082" s="106">
        <v>46919</v>
      </c>
      <c r="C1082" s="26">
        <v>1081</v>
      </c>
      <c r="D1082" s="9"/>
      <c r="E1082" s="9">
        <f t="shared" si="32"/>
        <v>1081</v>
      </c>
      <c r="F1082" s="136">
        <f t="shared" si="33"/>
        <v>46919</v>
      </c>
      <c r="G1082" s="9"/>
    </row>
    <row r="1083" spans="1:7" x14ac:dyDescent="0.25">
      <c r="A1083" s="9"/>
      <c r="B1083" s="106">
        <v>46920</v>
      </c>
      <c r="C1083" s="26">
        <v>1082</v>
      </c>
      <c r="D1083" s="9"/>
      <c r="E1083" s="9">
        <f t="shared" si="32"/>
        <v>1082</v>
      </c>
      <c r="F1083" s="136">
        <f t="shared" si="33"/>
        <v>46920</v>
      </c>
      <c r="G1083" s="9"/>
    </row>
    <row r="1084" spans="1:7" x14ac:dyDescent="0.25">
      <c r="A1084" s="9"/>
      <c r="B1084" s="106">
        <v>46921</v>
      </c>
      <c r="C1084" s="26">
        <v>1083</v>
      </c>
      <c r="D1084" s="9"/>
      <c r="E1084" s="9">
        <f t="shared" si="32"/>
        <v>1083</v>
      </c>
      <c r="F1084" s="136">
        <f t="shared" si="33"/>
        <v>46921</v>
      </c>
      <c r="G1084" s="9"/>
    </row>
    <row r="1085" spans="1:7" x14ac:dyDescent="0.25">
      <c r="A1085" s="9"/>
      <c r="B1085" s="106">
        <v>46922</v>
      </c>
      <c r="C1085" s="26">
        <v>1084</v>
      </c>
      <c r="D1085" s="9"/>
      <c r="E1085" s="9">
        <f t="shared" si="32"/>
        <v>1084</v>
      </c>
      <c r="F1085" s="136">
        <f t="shared" si="33"/>
        <v>46922</v>
      </c>
      <c r="G1085" s="9"/>
    </row>
    <row r="1086" spans="1:7" x14ac:dyDescent="0.25">
      <c r="A1086" s="9"/>
      <c r="B1086" s="106">
        <v>46923</v>
      </c>
      <c r="C1086" s="26">
        <v>1085</v>
      </c>
      <c r="D1086" s="9"/>
      <c r="E1086" s="9">
        <f t="shared" si="32"/>
        <v>1085</v>
      </c>
      <c r="F1086" s="136">
        <f t="shared" si="33"/>
        <v>46923</v>
      </c>
      <c r="G1086" s="9"/>
    </row>
    <row r="1087" spans="1:7" x14ac:dyDescent="0.25">
      <c r="A1087" s="9"/>
      <c r="B1087" s="106">
        <v>46924</v>
      </c>
      <c r="C1087" s="26">
        <v>1086</v>
      </c>
      <c r="D1087" s="9"/>
      <c r="E1087" s="9">
        <f t="shared" si="32"/>
        <v>1086</v>
      </c>
      <c r="F1087" s="136">
        <f t="shared" si="33"/>
        <v>46924</v>
      </c>
      <c r="G1087" s="9"/>
    </row>
    <row r="1088" spans="1:7" x14ac:dyDescent="0.25">
      <c r="A1088" s="9"/>
      <c r="B1088" s="106">
        <v>46925</v>
      </c>
      <c r="C1088" s="26">
        <v>1087</v>
      </c>
      <c r="D1088" s="9"/>
      <c r="E1088" s="9">
        <f t="shared" si="32"/>
        <v>1087</v>
      </c>
      <c r="F1088" s="136">
        <f t="shared" si="33"/>
        <v>46925</v>
      </c>
      <c r="G1088" s="9"/>
    </row>
    <row r="1089" spans="1:7" x14ac:dyDescent="0.25">
      <c r="A1089" s="9"/>
      <c r="B1089" s="106">
        <v>46926</v>
      </c>
      <c r="C1089" s="26">
        <v>1088</v>
      </c>
      <c r="D1089" s="9"/>
      <c r="E1089" s="9">
        <f t="shared" si="32"/>
        <v>1088</v>
      </c>
      <c r="F1089" s="136">
        <f t="shared" si="33"/>
        <v>46926</v>
      </c>
      <c r="G1089" s="9"/>
    </row>
    <row r="1090" spans="1:7" x14ac:dyDescent="0.25">
      <c r="A1090" s="9"/>
      <c r="B1090" s="106">
        <v>46927</v>
      </c>
      <c r="C1090" s="26">
        <v>1089</v>
      </c>
      <c r="D1090" s="9"/>
      <c r="E1090" s="9">
        <f t="shared" si="32"/>
        <v>1089</v>
      </c>
      <c r="F1090" s="136">
        <f t="shared" si="33"/>
        <v>46927</v>
      </c>
      <c r="G1090" s="9"/>
    </row>
    <row r="1091" spans="1:7" x14ac:dyDescent="0.25">
      <c r="A1091" s="9"/>
      <c r="B1091" s="106">
        <v>46928</v>
      </c>
      <c r="C1091" s="26">
        <v>1090</v>
      </c>
      <c r="D1091" s="9"/>
      <c r="E1091" s="9">
        <f t="shared" ref="E1091:E1154" si="34">C1091</f>
        <v>1090</v>
      </c>
      <c r="F1091" s="136">
        <f t="shared" ref="F1091:F1154" si="35">B1091</f>
        <v>46928</v>
      </c>
      <c r="G1091" s="9"/>
    </row>
    <row r="1092" spans="1:7" x14ac:dyDescent="0.25">
      <c r="A1092" s="9"/>
      <c r="B1092" s="106">
        <v>46929</v>
      </c>
      <c r="C1092" s="26">
        <v>1091</v>
      </c>
      <c r="D1092" s="9"/>
      <c r="E1092" s="9">
        <f t="shared" si="34"/>
        <v>1091</v>
      </c>
      <c r="F1092" s="136">
        <f t="shared" si="35"/>
        <v>46929</v>
      </c>
      <c r="G1092" s="9"/>
    </row>
    <row r="1093" spans="1:7" x14ac:dyDescent="0.25">
      <c r="A1093" s="9"/>
      <c r="B1093" s="106">
        <v>46930</v>
      </c>
      <c r="C1093" s="26">
        <v>1092</v>
      </c>
      <c r="D1093" s="9"/>
      <c r="E1093" s="9">
        <f t="shared" si="34"/>
        <v>1092</v>
      </c>
      <c r="F1093" s="136">
        <f t="shared" si="35"/>
        <v>46930</v>
      </c>
      <c r="G1093" s="9"/>
    </row>
    <row r="1094" spans="1:7" x14ac:dyDescent="0.25">
      <c r="A1094" s="9"/>
      <c r="B1094" s="106">
        <v>46931</v>
      </c>
      <c r="C1094" s="26">
        <v>1093</v>
      </c>
      <c r="D1094" s="9"/>
      <c r="E1094" s="9">
        <f t="shared" si="34"/>
        <v>1093</v>
      </c>
      <c r="F1094" s="136">
        <f t="shared" si="35"/>
        <v>46931</v>
      </c>
      <c r="G1094" s="9"/>
    </row>
    <row r="1095" spans="1:7" x14ac:dyDescent="0.25">
      <c r="A1095" s="9"/>
      <c r="B1095" s="106">
        <v>46932</v>
      </c>
      <c r="C1095" s="26">
        <v>1094</v>
      </c>
      <c r="D1095" s="9"/>
      <c r="E1095" s="9">
        <f t="shared" si="34"/>
        <v>1094</v>
      </c>
      <c r="F1095" s="136">
        <f t="shared" si="35"/>
        <v>46932</v>
      </c>
      <c r="G1095" s="9"/>
    </row>
    <row r="1096" spans="1:7" x14ac:dyDescent="0.25">
      <c r="A1096" s="9"/>
      <c r="B1096" s="106">
        <v>46933</v>
      </c>
      <c r="C1096" s="26">
        <v>1095</v>
      </c>
      <c r="D1096" s="9"/>
      <c r="E1096" s="9">
        <f t="shared" si="34"/>
        <v>1095</v>
      </c>
      <c r="F1096" s="136">
        <f t="shared" si="35"/>
        <v>46933</v>
      </c>
      <c r="G1096" s="9"/>
    </row>
    <row r="1097" spans="1:7" x14ac:dyDescent="0.25">
      <c r="A1097" s="9"/>
      <c r="B1097" s="106">
        <v>46934</v>
      </c>
      <c r="C1097" s="26">
        <v>1096</v>
      </c>
      <c r="D1097" s="9"/>
      <c r="E1097" s="9">
        <f t="shared" si="34"/>
        <v>1096</v>
      </c>
      <c r="F1097" s="136">
        <f t="shared" si="35"/>
        <v>46934</v>
      </c>
      <c r="G1097" s="9"/>
    </row>
    <row r="1098" spans="1:7" x14ac:dyDescent="0.25">
      <c r="A1098" s="9"/>
      <c r="B1098" s="106">
        <v>46935</v>
      </c>
      <c r="C1098" s="26">
        <v>1097</v>
      </c>
      <c r="D1098" s="9"/>
      <c r="E1098" s="9">
        <f t="shared" si="34"/>
        <v>1097</v>
      </c>
      <c r="F1098" s="136">
        <f t="shared" si="35"/>
        <v>46935</v>
      </c>
      <c r="G1098" s="9"/>
    </row>
    <row r="1099" spans="1:7" x14ac:dyDescent="0.25">
      <c r="A1099" s="9"/>
      <c r="B1099" s="106">
        <v>46936</v>
      </c>
      <c r="C1099" s="26">
        <v>1098</v>
      </c>
      <c r="D1099" s="9"/>
      <c r="E1099" s="9">
        <f t="shared" si="34"/>
        <v>1098</v>
      </c>
      <c r="F1099" s="136">
        <f t="shared" si="35"/>
        <v>46936</v>
      </c>
      <c r="G1099" s="9"/>
    </row>
    <row r="1100" spans="1:7" x14ac:dyDescent="0.25">
      <c r="A1100" s="9"/>
      <c r="B1100" s="106">
        <v>46937</v>
      </c>
      <c r="C1100" s="26">
        <v>1099</v>
      </c>
      <c r="D1100" s="9"/>
      <c r="E1100" s="9">
        <f t="shared" si="34"/>
        <v>1099</v>
      </c>
      <c r="F1100" s="136">
        <f t="shared" si="35"/>
        <v>46937</v>
      </c>
      <c r="G1100" s="9"/>
    </row>
    <row r="1101" spans="1:7" x14ac:dyDescent="0.25">
      <c r="A1101" s="9"/>
      <c r="B1101" s="106">
        <v>46938</v>
      </c>
      <c r="C1101" s="26">
        <v>1100</v>
      </c>
      <c r="D1101" s="9"/>
      <c r="E1101" s="9">
        <f t="shared" si="34"/>
        <v>1100</v>
      </c>
      <c r="F1101" s="136">
        <f t="shared" si="35"/>
        <v>46938</v>
      </c>
      <c r="G1101" s="9"/>
    </row>
    <row r="1102" spans="1:7" x14ac:dyDescent="0.25">
      <c r="A1102" s="9"/>
      <c r="B1102" s="106">
        <v>46939</v>
      </c>
      <c r="C1102" s="26">
        <v>1101</v>
      </c>
      <c r="D1102" s="9"/>
      <c r="E1102" s="9">
        <f t="shared" si="34"/>
        <v>1101</v>
      </c>
      <c r="F1102" s="136">
        <f t="shared" si="35"/>
        <v>46939</v>
      </c>
      <c r="G1102" s="9"/>
    </row>
    <row r="1103" spans="1:7" x14ac:dyDescent="0.25">
      <c r="A1103" s="9"/>
      <c r="B1103" s="106">
        <v>46940</v>
      </c>
      <c r="C1103" s="26">
        <v>1102</v>
      </c>
      <c r="D1103" s="9"/>
      <c r="E1103" s="9">
        <f t="shared" si="34"/>
        <v>1102</v>
      </c>
      <c r="F1103" s="136">
        <f t="shared" si="35"/>
        <v>46940</v>
      </c>
      <c r="G1103" s="9"/>
    </row>
    <row r="1104" spans="1:7" x14ac:dyDescent="0.25">
      <c r="A1104" s="9"/>
      <c r="B1104" s="106">
        <v>46941</v>
      </c>
      <c r="C1104" s="26">
        <v>1103</v>
      </c>
      <c r="D1104" s="9"/>
      <c r="E1104" s="9">
        <f t="shared" si="34"/>
        <v>1103</v>
      </c>
      <c r="F1104" s="136">
        <f t="shared" si="35"/>
        <v>46941</v>
      </c>
      <c r="G1104" s="9"/>
    </row>
    <row r="1105" spans="1:7" x14ac:dyDescent="0.25">
      <c r="A1105" s="9"/>
      <c r="B1105" s="106">
        <v>46942</v>
      </c>
      <c r="C1105" s="26">
        <v>1104</v>
      </c>
      <c r="D1105" s="9"/>
      <c r="E1105" s="9">
        <f t="shared" si="34"/>
        <v>1104</v>
      </c>
      <c r="F1105" s="136">
        <f t="shared" si="35"/>
        <v>46942</v>
      </c>
      <c r="G1105" s="9"/>
    </row>
    <row r="1106" spans="1:7" x14ac:dyDescent="0.25">
      <c r="A1106" s="9"/>
      <c r="B1106" s="106">
        <v>46943</v>
      </c>
      <c r="C1106" s="26">
        <v>1105</v>
      </c>
      <c r="D1106" s="9"/>
      <c r="E1106" s="9">
        <f t="shared" si="34"/>
        <v>1105</v>
      </c>
      <c r="F1106" s="136">
        <f t="shared" si="35"/>
        <v>46943</v>
      </c>
      <c r="G1106" s="9"/>
    </row>
    <row r="1107" spans="1:7" x14ac:dyDescent="0.25">
      <c r="A1107" s="9"/>
      <c r="B1107" s="106">
        <v>46944</v>
      </c>
      <c r="C1107" s="26">
        <v>1106</v>
      </c>
      <c r="D1107" s="9"/>
      <c r="E1107" s="9">
        <f t="shared" si="34"/>
        <v>1106</v>
      </c>
      <c r="F1107" s="136">
        <f t="shared" si="35"/>
        <v>46944</v>
      </c>
      <c r="G1107" s="9"/>
    </row>
    <row r="1108" spans="1:7" x14ac:dyDescent="0.25">
      <c r="A1108" s="9"/>
      <c r="B1108" s="106">
        <v>46945</v>
      </c>
      <c r="C1108" s="26">
        <v>1107</v>
      </c>
      <c r="D1108" s="9"/>
      <c r="E1108" s="9">
        <f t="shared" si="34"/>
        <v>1107</v>
      </c>
      <c r="F1108" s="136">
        <f t="shared" si="35"/>
        <v>46945</v>
      </c>
      <c r="G1108" s="9"/>
    </row>
    <row r="1109" spans="1:7" x14ac:dyDescent="0.25">
      <c r="A1109" s="9"/>
      <c r="B1109" s="106">
        <v>46946</v>
      </c>
      <c r="C1109" s="26">
        <v>1108</v>
      </c>
      <c r="D1109" s="9"/>
      <c r="E1109" s="9">
        <f t="shared" si="34"/>
        <v>1108</v>
      </c>
      <c r="F1109" s="136">
        <f t="shared" si="35"/>
        <v>46946</v>
      </c>
      <c r="G1109" s="9"/>
    </row>
    <row r="1110" spans="1:7" x14ac:dyDescent="0.25">
      <c r="A1110" s="9"/>
      <c r="B1110" s="106">
        <v>46947</v>
      </c>
      <c r="C1110" s="26">
        <v>1109</v>
      </c>
      <c r="D1110" s="9"/>
      <c r="E1110" s="9">
        <f t="shared" si="34"/>
        <v>1109</v>
      </c>
      <c r="F1110" s="136">
        <f t="shared" si="35"/>
        <v>46947</v>
      </c>
      <c r="G1110" s="9"/>
    </row>
    <row r="1111" spans="1:7" x14ac:dyDescent="0.25">
      <c r="A1111" s="9"/>
      <c r="B1111" s="106">
        <v>46948</v>
      </c>
      <c r="C1111" s="26">
        <v>1110</v>
      </c>
      <c r="D1111" s="9"/>
      <c r="E1111" s="9">
        <f t="shared" si="34"/>
        <v>1110</v>
      </c>
      <c r="F1111" s="136">
        <f t="shared" si="35"/>
        <v>46948</v>
      </c>
      <c r="G1111" s="9"/>
    </row>
    <row r="1112" spans="1:7" x14ac:dyDescent="0.25">
      <c r="A1112" s="9"/>
      <c r="B1112" s="106">
        <v>46949</v>
      </c>
      <c r="C1112" s="26">
        <v>1111</v>
      </c>
      <c r="D1112" s="9"/>
      <c r="E1112" s="9">
        <f t="shared" si="34"/>
        <v>1111</v>
      </c>
      <c r="F1112" s="136">
        <f t="shared" si="35"/>
        <v>46949</v>
      </c>
      <c r="G1112" s="9"/>
    </row>
    <row r="1113" spans="1:7" x14ac:dyDescent="0.25">
      <c r="A1113" s="9"/>
      <c r="B1113" s="106">
        <v>46950</v>
      </c>
      <c r="C1113" s="26">
        <v>1112</v>
      </c>
      <c r="D1113" s="9"/>
      <c r="E1113" s="9">
        <f t="shared" si="34"/>
        <v>1112</v>
      </c>
      <c r="F1113" s="136">
        <f t="shared" si="35"/>
        <v>46950</v>
      </c>
      <c r="G1113" s="9"/>
    </row>
    <row r="1114" spans="1:7" x14ac:dyDescent="0.25">
      <c r="A1114" s="9"/>
      <c r="B1114" s="106">
        <v>46951</v>
      </c>
      <c r="C1114" s="26">
        <v>1113</v>
      </c>
      <c r="D1114" s="9"/>
      <c r="E1114" s="9">
        <f t="shared" si="34"/>
        <v>1113</v>
      </c>
      <c r="F1114" s="136">
        <f t="shared" si="35"/>
        <v>46951</v>
      </c>
      <c r="G1114" s="9"/>
    </row>
    <row r="1115" spans="1:7" x14ac:dyDescent="0.25">
      <c r="A1115" s="9"/>
      <c r="B1115" s="106">
        <v>46952</v>
      </c>
      <c r="C1115" s="26">
        <v>1114</v>
      </c>
      <c r="D1115" s="9"/>
      <c r="E1115" s="9">
        <f t="shared" si="34"/>
        <v>1114</v>
      </c>
      <c r="F1115" s="136">
        <f t="shared" si="35"/>
        <v>46952</v>
      </c>
      <c r="G1115" s="9"/>
    </row>
    <row r="1116" spans="1:7" x14ac:dyDescent="0.25">
      <c r="A1116" s="9"/>
      <c r="B1116" s="106">
        <v>46953</v>
      </c>
      <c r="C1116" s="26">
        <v>1115</v>
      </c>
      <c r="D1116" s="9"/>
      <c r="E1116" s="9">
        <f t="shared" si="34"/>
        <v>1115</v>
      </c>
      <c r="F1116" s="136">
        <f t="shared" si="35"/>
        <v>46953</v>
      </c>
      <c r="G1116" s="9"/>
    </row>
    <row r="1117" spans="1:7" x14ac:dyDescent="0.25">
      <c r="A1117" s="9"/>
      <c r="B1117" s="106">
        <v>46954</v>
      </c>
      <c r="C1117" s="26">
        <v>1116</v>
      </c>
      <c r="D1117" s="9"/>
      <c r="E1117" s="9">
        <f t="shared" si="34"/>
        <v>1116</v>
      </c>
      <c r="F1117" s="136">
        <f t="shared" si="35"/>
        <v>46954</v>
      </c>
      <c r="G1117" s="9"/>
    </row>
    <row r="1118" spans="1:7" x14ac:dyDescent="0.25">
      <c r="A1118" s="9"/>
      <c r="B1118" s="106">
        <v>46955</v>
      </c>
      <c r="C1118" s="26">
        <v>1117</v>
      </c>
      <c r="D1118" s="9"/>
      <c r="E1118" s="9">
        <f t="shared" si="34"/>
        <v>1117</v>
      </c>
      <c r="F1118" s="136">
        <f t="shared" si="35"/>
        <v>46955</v>
      </c>
      <c r="G1118" s="9"/>
    </row>
    <row r="1119" spans="1:7" x14ac:dyDescent="0.25">
      <c r="A1119" s="9"/>
      <c r="B1119" s="106">
        <v>46956</v>
      </c>
      <c r="C1119" s="26">
        <v>1118</v>
      </c>
      <c r="D1119" s="9"/>
      <c r="E1119" s="9">
        <f t="shared" si="34"/>
        <v>1118</v>
      </c>
      <c r="F1119" s="136">
        <f t="shared" si="35"/>
        <v>46956</v>
      </c>
      <c r="G1119" s="9"/>
    </row>
    <row r="1120" spans="1:7" x14ac:dyDescent="0.25">
      <c r="A1120" s="9"/>
      <c r="B1120" s="106">
        <v>46957</v>
      </c>
      <c r="C1120" s="26">
        <v>1119</v>
      </c>
      <c r="D1120" s="9"/>
      <c r="E1120" s="9">
        <f t="shared" si="34"/>
        <v>1119</v>
      </c>
      <c r="F1120" s="136">
        <f t="shared" si="35"/>
        <v>46957</v>
      </c>
      <c r="G1120" s="9"/>
    </row>
    <row r="1121" spans="1:7" x14ac:dyDescent="0.25">
      <c r="A1121" s="9"/>
      <c r="B1121" s="106">
        <v>46958</v>
      </c>
      <c r="C1121" s="26">
        <v>1120</v>
      </c>
      <c r="D1121" s="9"/>
      <c r="E1121" s="9">
        <f t="shared" si="34"/>
        <v>1120</v>
      </c>
      <c r="F1121" s="136">
        <f t="shared" si="35"/>
        <v>46958</v>
      </c>
      <c r="G1121" s="9"/>
    </row>
    <row r="1122" spans="1:7" x14ac:dyDescent="0.25">
      <c r="A1122" s="9"/>
      <c r="B1122" s="106">
        <v>46959</v>
      </c>
      <c r="C1122" s="26">
        <v>1121</v>
      </c>
      <c r="D1122" s="9"/>
      <c r="E1122" s="9">
        <f t="shared" si="34"/>
        <v>1121</v>
      </c>
      <c r="F1122" s="136">
        <f t="shared" si="35"/>
        <v>46959</v>
      </c>
      <c r="G1122" s="9"/>
    </row>
    <row r="1123" spans="1:7" x14ac:dyDescent="0.25">
      <c r="A1123" s="9"/>
      <c r="B1123" s="106">
        <v>46960</v>
      </c>
      <c r="C1123" s="26">
        <v>1122</v>
      </c>
      <c r="D1123" s="9"/>
      <c r="E1123" s="9">
        <f t="shared" si="34"/>
        <v>1122</v>
      </c>
      <c r="F1123" s="136">
        <f t="shared" si="35"/>
        <v>46960</v>
      </c>
      <c r="G1123" s="9"/>
    </row>
    <row r="1124" spans="1:7" x14ac:dyDescent="0.25">
      <c r="A1124" s="9"/>
      <c r="B1124" s="106">
        <v>46961</v>
      </c>
      <c r="C1124" s="26">
        <v>1123</v>
      </c>
      <c r="D1124" s="9"/>
      <c r="E1124" s="9">
        <f t="shared" si="34"/>
        <v>1123</v>
      </c>
      <c r="F1124" s="136">
        <f t="shared" si="35"/>
        <v>46961</v>
      </c>
      <c r="G1124" s="9"/>
    </row>
    <row r="1125" spans="1:7" x14ac:dyDescent="0.25">
      <c r="A1125" s="9"/>
      <c r="B1125" s="106">
        <v>46962</v>
      </c>
      <c r="C1125" s="26">
        <v>1124</v>
      </c>
      <c r="D1125" s="9"/>
      <c r="E1125" s="9">
        <f t="shared" si="34"/>
        <v>1124</v>
      </c>
      <c r="F1125" s="136">
        <f t="shared" si="35"/>
        <v>46962</v>
      </c>
      <c r="G1125" s="9"/>
    </row>
    <row r="1126" spans="1:7" x14ac:dyDescent="0.25">
      <c r="A1126" s="9"/>
      <c r="B1126" s="106">
        <v>46963</v>
      </c>
      <c r="C1126" s="26">
        <v>1125</v>
      </c>
      <c r="D1126" s="9"/>
      <c r="E1126" s="9">
        <f t="shared" si="34"/>
        <v>1125</v>
      </c>
      <c r="F1126" s="136">
        <f t="shared" si="35"/>
        <v>46963</v>
      </c>
      <c r="G1126" s="9"/>
    </row>
    <row r="1127" spans="1:7" x14ac:dyDescent="0.25">
      <c r="A1127" s="9"/>
      <c r="B1127" s="106">
        <v>46964</v>
      </c>
      <c r="C1127" s="26">
        <v>1126</v>
      </c>
      <c r="D1127" s="9"/>
      <c r="E1127" s="9">
        <f t="shared" si="34"/>
        <v>1126</v>
      </c>
      <c r="F1127" s="136">
        <f t="shared" si="35"/>
        <v>46964</v>
      </c>
      <c r="G1127" s="9"/>
    </row>
    <row r="1128" spans="1:7" x14ac:dyDescent="0.25">
      <c r="A1128" s="9"/>
      <c r="B1128" s="106">
        <v>46965</v>
      </c>
      <c r="C1128" s="26">
        <v>1127</v>
      </c>
      <c r="D1128" s="9"/>
      <c r="E1128" s="9">
        <f t="shared" si="34"/>
        <v>1127</v>
      </c>
      <c r="F1128" s="136">
        <f t="shared" si="35"/>
        <v>46965</v>
      </c>
      <c r="G1128" s="9"/>
    </row>
    <row r="1129" spans="1:7" x14ac:dyDescent="0.25">
      <c r="A1129" s="9"/>
      <c r="B1129" s="106">
        <v>46966</v>
      </c>
      <c r="C1129" s="26">
        <v>1128</v>
      </c>
      <c r="D1129" s="9"/>
      <c r="E1129" s="9">
        <f t="shared" si="34"/>
        <v>1128</v>
      </c>
      <c r="F1129" s="136">
        <f t="shared" si="35"/>
        <v>46966</v>
      </c>
      <c r="G1129" s="9"/>
    </row>
    <row r="1130" spans="1:7" x14ac:dyDescent="0.25">
      <c r="A1130" s="9"/>
      <c r="B1130" s="106">
        <v>46967</v>
      </c>
      <c r="C1130" s="26">
        <v>1129</v>
      </c>
      <c r="D1130" s="9"/>
      <c r="E1130" s="9">
        <f t="shared" si="34"/>
        <v>1129</v>
      </c>
      <c r="F1130" s="136">
        <f t="shared" si="35"/>
        <v>46967</v>
      </c>
      <c r="G1130" s="9"/>
    </row>
    <row r="1131" spans="1:7" x14ac:dyDescent="0.25">
      <c r="A1131" s="9"/>
      <c r="B1131" s="106">
        <v>46968</v>
      </c>
      <c r="C1131" s="26">
        <v>1130</v>
      </c>
      <c r="D1131" s="9"/>
      <c r="E1131" s="9">
        <f t="shared" si="34"/>
        <v>1130</v>
      </c>
      <c r="F1131" s="136">
        <f t="shared" si="35"/>
        <v>46968</v>
      </c>
      <c r="G1131" s="9"/>
    </row>
    <row r="1132" spans="1:7" x14ac:dyDescent="0.25">
      <c r="A1132" s="9"/>
      <c r="B1132" s="106">
        <v>46969</v>
      </c>
      <c r="C1132" s="26">
        <v>1131</v>
      </c>
      <c r="D1132" s="9"/>
      <c r="E1132" s="9">
        <f t="shared" si="34"/>
        <v>1131</v>
      </c>
      <c r="F1132" s="136">
        <f t="shared" si="35"/>
        <v>46969</v>
      </c>
      <c r="G1132" s="9"/>
    </row>
    <row r="1133" spans="1:7" x14ac:dyDescent="0.25">
      <c r="A1133" s="9"/>
      <c r="B1133" s="106">
        <v>46970</v>
      </c>
      <c r="C1133" s="26">
        <v>1132</v>
      </c>
      <c r="D1133" s="9"/>
      <c r="E1133" s="9">
        <f t="shared" si="34"/>
        <v>1132</v>
      </c>
      <c r="F1133" s="136">
        <f t="shared" si="35"/>
        <v>46970</v>
      </c>
      <c r="G1133" s="9"/>
    </row>
    <row r="1134" spans="1:7" x14ac:dyDescent="0.25">
      <c r="A1134" s="9"/>
      <c r="B1134" s="106">
        <v>46971</v>
      </c>
      <c r="C1134" s="26">
        <v>1133</v>
      </c>
      <c r="D1134" s="9"/>
      <c r="E1134" s="9">
        <f t="shared" si="34"/>
        <v>1133</v>
      </c>
      <c r="F1134" s="136">
        <f t="shared" si="35"/>
        <v>46971</v>
      </c>
      <c r="G1134" s="9"/>
    </row>
    <row r="1135" spans="1:7" x14ac:dyDescent="0.25">
      <c r="A1135" s="9"/>
      <c r="B1135" s="106">
        <v>46972</v>
      </c>
      <c r="C1135" s="26">
        <v>1134</v>
      </c>
      <c r="D1135" s="9"/>
      <c r="E1135" s="9">
        <f t="shared" si="34"/>
        <v>1134</v>
      </c>
      <c r="F1135" s="136">
        <f t="shared" si="35"/>
        <v>46972</v>
      </c>
      <c r="G1135" s="9"/>
    </row>
    <row r="1136" spans="1:7" x14ac:dyDescent="0.25">
      <c r="A1136" s="9"/>
      <c r="B1136" s="106">
        <v>46973</v>
      </c>
      <c r="C1136" s="26">
        <v>1135</v>
      </c>
      <c r="D1136" s="9"/>
      <c r="E1136" s="9">
        <f t="shared" si="34"/>
        <v>1135</v>
      </c>
      <c r="F1136" s="136">
        <f t="shared" si="35"/>
        <v>46973</v>
      </c>
      <c r="G1136" s="9"/>
    </row>
    <row r="1137" spans="1:7" x14ac:dyDescent="0.25">
      <c r="A1137" s="9"/>
      <c r="B1137" s="106">
        <v>46974</v>
      </c>
      <c r="C1137" s="26">
        <v>1136</v>
      </c>
      <c r="D1137" s="9"/>
      <c r="E1137" s="9">
        <f t="shared" si="34"/>
        <v>1136</v>
      </c>
      <c r="F1137" s="136">
        <f t="shared" si="35"/>
        <v>46974</v>
      </c>
      <c r="G1137" s="9"/>
    </row>
    <row r="1138" spans="1:7" x14ac:dyDescent="0.25">
      <c r="A1138" s="9"/>
      <c r="B1138" s="106">
        <v>46975</v>
      </c>
      <c r="C1138" s="26">
        <v>1137</v>
      </c>
      <c r="D1138" s="9"/>
      <c r="E1138" s="9">
        <f t="shared" si="34"/>
        <v>1137</v>
      </c>
      <c r="F1138" s="136">
        <f t="shared" si="35"/>
        <v>46975</v>
      </c>
      <c r="G1138" s="9"/>
    </row>
    <row r="1139" spans="1:7" x14ac:dyDescent="0.25">
      <c r="A1139" s="9"/>
      <c r="B1139" s="106">
        <v>46976</v>
      </c>
      <c r="C1139" s="26">
        <v>1138</v>
      </c>
      <c r="D1139" s="9"/>
      <c r="E1139" s="9">
        <f t="shared" si="34"/>
        <v>1138</v>
      </c>
      <c r="F1139" s="136">
        <f t="shared" si="35"/>
        <v>46976</v>
      </c>
      <c r="G1139" s="9"/>
    </row>
    <row r="1140" spans="1:7" x14ac:dyDescent="0.25">
      <c r="A1140" s="9"/>
      <c r="B1140" s="106">
        <v>46977</v>
      </c>
      <c r="C1140" s="26">
        <v>1139</v>
      </c>
      <c r="D1140" s="9"/>
      <c r="E1140" s="9">
        <f t="shared" si="34"/>
        <v>1139</v>
      </c>
      <c r="F1140" s="136">
        <f t="shared" si="35"/>
        <v>46977</v>
      </c>
      <c r="G1140" s="9"/>
    </row>
    <row r="1141" spans="1:7" x14ac:dyDescent="0.25">
      <c r="A1141" s="9"/>
      <c r="B1141" s="106">
        <v>46978</v>
      </c>
      <c r="C1141" s="26">
        <v>1140</v>
      </c>
      <c r="D1141" s="9"/>
      <c r="E1141" s="9">
        <f t="shared" si="34"/>
        <v>1140</v>
      </c>
      <c r="F1141" s="136">
        <f t="shared" si="35"/>
        <v>46978</v>
      </c>
      <c r="G1141" s="9"/>
    </row>
    <row r="1142" spans="1:7" x14ac:dyDescent="0.25">
      <c r="A1142" s="9"/>
      <c r="B1142" s="106">
        <v>46979</v>
      </c>
      <c r="C1142" s="26">
        <v>1141</v>
      </c>
      <c r="D1142" s="9"/>
      <c r="E1142" s="9">
        <f t="shared" si="34"/>
        <v>1141</v>
      </c>
      <c r="F1142" s="136">
        <f t="shared" si="35"/>
        <v>46979</v>
      </c>
      <c r="G1142" s="9"/>
    </row>
    <row r="1143" spans="1:7" x14ac:dyDescent="0.25">
      <c r="A1143" s="9"/>
      <c r="B1143" s="106">
        <v>46980</v>
      </c>
      <c r="C1143" s="26">
        <v>1142</v>
      </c>
      <c r="D1143" s="9"/>
      <c r="E1143" s="9">
        <f t="shared" si="34"/>
        <v>1142</v>
      </c>
      <c r="F1143" s="136">
        <f t="shared" si="35"/>
        <v>46980</v>
      </c>
      <c r="G1143" s="9"/>
    </row>
    <row r="1144" spans="1:7" x14ac:dyDescent="0.25">
      <c r="A1144" s="9"/>
      <c r="B1144" s="106">
        <v>46981</v>
      </c>
      <c r="C1144" s="26">
        <v>1143</v>
      </c>
      <c r="D1144" s="9"/>
      <c r="E1144" s="9">
        <f t="shared" si="34"/>
        <v>1143</v>
      </c>
      <c r="F1144" s="136">
        <f t="shared" si="35"/>
        <v>46981</v>
      </c>
      <c r="G1144" s="9"/>
    </row>
    <row r="1145" spans="1:7" x14ac:dyDescent="0.25">
      <c r="A1145" s="9"/>
      <c r="B1145" s="106">
        <v>46982</v>
      </c>
      <c r="C1145" s="26">
        <v>1144</v>
      </c>
      <c r="D1145" s="9"/>
      <c r="E1145" s="9">
        <f t="shared" si="34"/>
        <v>1144</v>
      </c>
      <c r="F1145" s="136">
        <f t="shared" si="35"/>
        <v>46982</v>
      </c>
      <c r="G1145" s="9"/>
    </row>
    <row r="1146" spans="1:7" x14ac:dyDescent="0.25">
      <c r="A1146" s="9"/>
      <c r="B1146" s="106">
        <v>46983</v>
      </c>
      <c r="C1146" s="26">
        <v>1145</v>
      </c>
      <c r="D1146" s="9"/>
      <c r="E1146" s="9">
        <f t="shared" si="34"/>
        <v>1145</v>
      </c>
      <c r="F1146" s="136">
        <f t="shared" si="35"/>
        <v>46983</v>
      </c>
      <c r="G1146" s="9"/>
    </row>
    <row r="1147" spans="1:7" x14ac:dyDescent="0.25">
      <c r="A1147" s="9"/>
      <c r="B1147" s="106">
        <v>46984</v>
      </c>
      <c r="C1147" s="26">
        <v>1146</v>
      </c>
      <c r="D1147" s="9"/>
      <c r="E1147" s="9">
        <f t="shared" si="34"/>
        <v>1146</v>
      </c>
      <c r="F1147" s="136">
        <f t="shared" si="35"/>
        <v>46984</v>
      </c>
      <c r="G1147" s="9"/>
    </row>
    <row r="1148" spans="1:7" x14ac:dyDescent="0.25">
      <c r="A1148" s="9"/>
      <c r="B1148" s="106">
        <v>46985</v>
      </c>
      <c r="C1148" s="26">
        <v>1147</v>
      </c>
      <c r="D1148" s="9"/>
      <c r="E1148" s="9">
        <f t="shared" si="34"/>
        <v>1147</v>
      </c>
      <c r="F1148" s="136">
        <f t="shared" si="35"/>
        <v>46985</v>
      </c>
      <c r="G1148" s="9"/>
    </row>
    <row r="1149" spans="1:7" x14ac:dyDescent="0.25">
      <c r="A1149" s="9"/>
      <c r="B1149" s="106">
        <v>46986</v>
      </c>
      <c r="C1149" s="26">
        <v>1148</v>
      </c>
      <c r="D1149" s="9"/>
      <c r="E1149" s="9">
        <f t="shared" si="34"/>
        <v>1148</v>
      </c>
      <c r="F1149" s="136">
        <f t="shared" si="35"/>
        <v>46986</v>
      </c>
      <c r="G1149" s="9"/>
    </row>
    <row r="1150" spans="1:7" x14ac:dyDescent="0.25">
      <c r="A1150" s="9"/>
      <c r="B1150" s="106">
        <v>46987</v>
      </c>
      <c r="C1150" s="26">
        <v>1149</v>
      </c>
      <c r="D1150" s="9"/>
      <c r="E1150" s="9">
        <f t="shared" si="34"/>
        <v>1149</v>
      </c>
      <c r="F1150" s="136">
        <f t="shared" si="35"/>
        <v>46987</v>
      </c>
      <c r="G1150" s="9"/>
    </row>
    <row r="1151" spans="1:7" x14ac:dyDescent="0.25">
      <c r="A1151" s="9"/>
      <c r="B1151" s="106">
        <v>46988</v>
      </c>
      <c r="C1151" s="26">
        <v>1150</v>
      </c>
      <c r="D1151" s="9"/>
      <c r="E1151" s="9">
        <f t="shared" si="34"/>
        <v>1150</v>
      </c>
      <c r="F1151" s="136">
        <f t="shared" si="35"/>
        <v>46988</v>
      </c>
      <c r="G1151" s="9"/>
    </row>
    <row r="1152" spans="1:7" x14ac:dyDescent="0.25">
      <c r="A1152" s="9"/>
      <c r="B1152" s="106">
        <v>46989</v>
      </c>
      <c r="C1152" s="26">
        <v>1151</v>
      </c>
      <c r="D1152" s="9"/>
      <c r="E1152" s="9">
        <f t="shared" si="34"/>
        <v>1151</v>
      </c>
      <c r="F1152" s="136">
        <f t="shared" si="35"/>
        <v>46989</v>
      </c>
      <c r="G1152" s="9"/>
    </row>
    <row r="1153" spans="1:7" x14ac:dyDescent="0.25">
      <c r="A1153" s="9"/>
      <c r="B1153" s="106">
        <v>46990</v>
      </c>
      <c r="C1153" s="26">
        <v>1152</v>
      </c>
      <c r="D1153" s="9"/>
      <c r="E1153" s="9">
        <f t="shared" si="34"/>
        <v>1152</v>
      </c>
      <c r="F1153" s="136">
        <f t="shared" si="35"/>
        <v>46990</v>
      </c>
      <c r="G1153" s="9"/>
    </row>
    <row r="1154" spans="1:7" x14ac:dyDescent="0.25">
      <c r="A1154" s="9"/>
      <c r="B1154" s="106">
        <v>46991</v>
      </c>
      <c r="C1154" s="26">
        <v>1153</v>
      </c>
      <c r="D1154" s="9"/>
      <c r="E1154" s="9">
        <f t="shared" si="34"/>
        <v>1153</v>
      </c>
      <c r="F1154" s="136">
        <f t="shared" si="35"/>
        <v>46991</v>
      </c>
      <c r="G1154" s="9"/>
    </row>
    <row r="1155" spans="1:7" x14ac:dyDescent="0.25">
      <c r="A1155" s="9"/>
      <c r="B1155" s="106">
        <v>46992</v>
      </c>
      <c r="C1155" s="26">
        <v>1154</v>
      </c>
      <c r="D1155" s="9"/>
      <c r="E1155" s="9">
        <f t="shared" ref="E1155:E1218" si="36">C1155</f>
        <v>1154</v>
      </c>
      <c r="F1155" s="136">
        <f t="shared" ref="F1155:F1218" si="37">B1155</f>
        <v>46992</v>
      </c>
      <c r="G1155" s="9"/>
    </row>
    <row r="1156" spans="1:7" x14ac:dyDescent="0.25">
      <c r="A1156" s="9"/>
      <c r="B1156" s="106">
        <v>46993</v>
      </c>
      <c r="C1156" s="26">
        <v>1155</v>
      </c>
      <c r="D1156" s="9"/>
      <c r="E1156" s="9">
        <f t="shared" si="36"/>
        <v>1155</v>
      </c>
      <c r="F1156" s="136">
        <f t="shared" si="37"/>
        <v>46993</v>
      </c>
      <c r="G1156" s="9"/>
    </row>
    <row r="1157" spans="1:7" x14ac:dyDescent="0.25">
      <c r="A1157" s="9"/>
      <c r="B1157" s="106">
        <v>46994</v>
      </c>
      <c r="C1157" s="26">
        <v>1156</v>
      </c>
      <c r="D1157" s="9"/>
      <c r="E1157" s="9">
        <f t="shared" si="36"/>
        <v>1156</v>
      </c>
      <c r="F1157" s="136">
        <f t="shared" si="37"/>
        <v>46994</v>
      </c>
      <c r="G1157" s="9"/>
    </row>
    <row r="1158" spans="1:7" x14ac:dyDescent="0.25">
      <c r="A1158" s="9"/>
      <c r="B1158" s="106">
        <v>46995</v>
      </c>
      <c r="C1158" s="26">
        <v>1157</v>
      </c>
      <c r="D1158" s="9"/>
      <c r="E1158" s="9">
        <f t="shared" si="36"/>
        <v>1157</v>
      </c>
      <c r="F1158" s="136">
        <f t="shared" si="37"/>
        <v>46995</v>
      </c>
      <c r="G1158" s="9"/>
    </row>
    <row r="1159" spans="1:7" x14ac:dyDescent="0.25">
      <c r="A1159" s="9"/>
      <c r="B1159" s="106">
        <v>46996</v>
      </c>
      <c r="C1159" s="26">
        <v>1158</v>
      </c>
      <c r="D1159" s="9"/>
      <c r="E1159" s="9">
        <f t="shared" si="36"/>
        <v>1158</v>
      </c>
      <c r="F1159" s="136">
        <f t="shared" si="37"/>
        <v>46996</v>
      </c>
      <c r="G1159" s="9"/>
    </row>
    <row r="1160" spans="1:7" x14ac:dyDescent="0.25">
      <c r="A1160" s="9"/>
      <c r="B1160" s="106">
        <v>46997</v>
      </c>
      <c r="C1160" s="26">
        <v>1159</v>
      </c>
      <c r="D1160" s="9"/>
      <c r="E1160" s="9">
        <f t="shared" si="36"/>
        <v>1159</v>
      </c>
      <c r="F1160" s="136">
        <f t="shared" si="37"/>
        <v>46997</v>
      </c>
      <c r="G1160" s="9"/>
    </row>
    <row r="1161" spans="1:7" x14ac:dyDescent="0.25">
      <c r="A1161" s="9"/>
      <c r="B1161" s="106">
        <v>46998</v>
      </c>
      <c r="C1161" s="26">
        <v>1160</v>
      </c>
      <c r="D1161" s="9"/>
      <c r="E1161" s="9">
        <f t="shared" si="36"/>
        <v>1160</v>
      </c>
      <c r="F1161" s="136">
        <f t="shared" si="37"/>
        <v>46998</v>
      </c>
      <c r="G1161" s="9"/>
    </row>
    <row r="1162" spans="1:7" x14ac:dyDescent="0.25">
      <c r="A1162" s="9"/>
      <c r="B1162" s="106">
        <v>46999</v>
      </c>
      <c r="C1162" s="26">
        <v>1161</v>
      </c>
      <c r="D1162" s="9"/>
      <c r="E1162" s="9">
        <f t="shared" si="36"/>
        <v>1161</v>
      </c>
      <c r="F1162" s="136">
        <f t="shared" si="37"/>
        <v>46999</v>
      </c>
      <c r="G1162" s="9"/>
    </row>
    <row r="1163" spans="1:7" x14ac:dyDescent="0.25">
      <c r="A1163" s="9"/>
      <c r="B1163" s="106">
        <v>47000</v>
      </c>
      <c r="C1163" s="26">
        <v>1162</v>
      </c>
      <c r="D1163" s="9"/>
      <c r="E1163" s="9">
        <f t="shared" si="36"/>
        <v>1162</v>
      </c>
      <c r="F1163" s="136">
        <f t="shared" si="37"/>
        <v>47000</v>
      </c>
      <c r="G1163" s="9"/>
    </row>
    <row r="1164" spans="1:7" x14ac:dyDescent="0.25">
      <c r="A1164" s="9"/>
      <c r="B1164" s="106">
        <v>47001</v>
      </c>
      <c r="C1164" s="26">
        <v>1163</v>
      </c>
      <c r="D1164" s="9"/>
      <c r="E1164" s="9">
        <f t="shared" si="36"/>
        <v>1163</v>
      </c>
      <c r="F1164" s="136">
        <f t="shared" si="37"/>
        <v>47001</v>
      </c>
      <c r="G1164" s="9"/>
    </row>
    <row r="1165" spans="1:7" x14ac:dyDescent="0.25">
      <c r="A1165" s="9"/>
      <c r="B1165" s="106">
        <v>47002</v>
      </c>
      <c r="C1165" s="26">
        <v>1164</v>
      </c>
      <c r="D1165" s="9"/>
      <c r="E1165" s="9">
        <f t="shared" si="36"/>
        <v>1164</v>
      </c>
      <c r="F1165" s="136">
        <f t="shared" si="37"/>
        <v>47002</v>
      </c>
      <c r="G1165" s="9"/>
    </row>
    <row r="1166" spans="1:7" x14ac:dyDescent="0.25">
      <c r="A1166" s="9"/>
      <c r="B1166" s="106">
        <v>47003</v>
      </c>
      <c r="C1166" s="26">
        <v>1165</v>
      </c>
      <c r="D1166" s="9"/>
      <c r="E1166" s="9">
        <f t="shared" si="36"/>
        <v>1165</v>
      </c>
      <c r="F1166" s="136">
        <f t="shared" si="37"/>
        <v>47003</v>
      </c>
      <c r="G1166" s="9"/>
    </row>
    <row r="1167" spans="1:7" x14ac:dyDescent="0.25">
      <c r="A1167" s="9"/>
      <c r="B1167" s="106">
        <v>47004</v>
      </c>
      <c r="C1167" s="26">
        <v>1166</v>
      </c>
      <c r="D1167" s="9"/>
      <c r="E1167" s="9">
        <f t="shared" si="36"/>
        <v>1166</v>
      </c>
      <c r="F1167" s="136">
        <f t="shared" si="37"/>
        <v>47004</v>
      </c>
      <c r="G1167" s="9"/>
    </row>
    <row r="1168" spans="1:7" x14ac:dyDescent="0.25">
      <c r="A1168" s="9"/>
      <c r="B1168" s="106">
        <v>47005</v>
      </c>
      <c r="C1168" s="26">
        <v>1167</v>
      </c>
      <c r="D1168" s="9"/>
      <c r="E1168" s="9">
        <f t="shared" si="36"/>
        <v>1167</v>
      </c>
      <c r="F1168" s="136">
        <f t="shared" si="37"/>
        <v>47005</v>
      </c>
      <c r="G1168" s="9"/>
    </row>
    <row r="1169" spans="1:7" x14ac:dyDescent="0.25">
      <c r="A1169" s="9"/>
      <c r="B1169" s="106">
        <v>47006</v>
      </c>
      <c r="C1169" s="26">
        <v>1168</v>
      </c>
      <c r="D1169" s="9"/>
      <c r="E1169" s="9">
        <f t="shared" si="36"/>
        <v>1168</v>
      </c>
      <c r="F1169" s="136">
        <f t="shared" si="37"/>
        <v>47006</v>
      </c>
      <c r="G1169" s="9"/>
    </row>
    <row r="1170" spans="1:7" x14ac:dyDescent="0.25">
      <c r="A1170" s="9"/>
      <c r="B1170" s="106">
        <v>47007</v>
      </c>
      <c r="C1170" s="26">
        <v>1169</v>
      </c>
      <c r="D1170" s="9"/>
      <c r="E1170" s="9">
        <f t="shared" si="36"/>
        <v>1169</v>
      </c>
      <c r="F1170" s="136">
        <f t="shared" si="37"/>
        <v>47007</v>
      </c>
      <c r="G1170" s="9"/>
    </row>
    <row r="1171" spans="1:7" x14ac:dyDescent="0.25">
      <c r="A1171" s="9"/>
      <c r="B1171" s="106">
        <v>47008</v>
      </c>
      <c r="C1171" s="26">
        <v>1170</v>
      </c>
      <c r="D1171" s="9"/>
      <c r="E1171" s="9">
        <f t="shared" si="36"/>
        <v>1170</v>
      </c>
      <c r="F1171" s="136">
        <f t="shared" si="37"/>
        <v>47008</v>
      </c>
      <c r="G1171" s="9"/>
    </row>
    <row r="1172" spans="1:7" x14ac:dyDescent="0.25">
      <c r="A1172" s="9"/>
      <c r="B1172" s="106">
        <v>47009</v>
      </c>
      <c r="C1172" s="26">
        <v>1171</v>
      </c>
      <c r="D1172" s="9"/>
      <c r="E1172" s="9">
        <f t="shared" si="36"/>
        <v>1171</v>
      </c>
      <c r="F1172" s="136">
        <f t="shared" si="37"/>
        <v>47009</v>
      </c>
      <c r="G1172" s="9"/>
    </row>
    <row r="1173" spans="1:7" x14ac:dyDescent="0.25">
      <c r="A1173" s="9"/>
      <c r="B1173" s="106">
        <v>47010</v>
      </c>
      <c r="C1173" s="26">
        <v>1172</v>
      </c>
      <c r="D1173" s="9"/>
      <c r="E1173" s="9">
        <f t="shared" si="36"/>
        <v>1172</v>
      </c>
      <c r="F1173" s="136">
        <f t="shared" si="37"/>
        <v>47010</v>
      </c>
      <c r="G1173" s="9"/>
    </row>
    <row r="1174" spans="1:7" x14ac:dyDescent="0.25">
      <c r="A1174" s="9"/>
      <c r="B1174" s="106">
        <v>47011</v>
      </c>
      <c r="C1174" s="26">
        <v>1173</v>
      </c>
      <c r="D1174" s="9"/>
      <c r="E1174" s="9">
        <f t="shared" si="36"/>
        <v>1173</v>
      </c>
      <c r="F1174" s="136">
        <f t="shared" si="37"/>
        <v>47011</v>
      </c>
      <c r="G1174" s="9"/>
    </row>
    <row r="1175" spans="1:7" x14ac:dyDescent="0.25">
      <c r="A1175" s="9"/>
      <c r="B1175" s="106">
        <v>47012</v>
      </c>
      <c r="C1175" s="26">
        <v>1174</v>
      </c>
      <c r="D1175" s="9"/>
      <c r="E1175" s="9">
        <f t="shared" si="36"/>
        <v>1174</v>
      </c>
      <c r="F1175" s="136">
        <f t="shared" si="37"/>
        <v>47012</v>
      </c>
      <c r="G1175" s="9"/>
    </row>
    <row r="1176" spans="1:7" x14ac:dyDescent="0.25">
      <c r="A1176" s="9"/>
      <c r="B1176" s="106">
        <v>47013</v>
      </c>
      <c r="C1176" s="26">
        <v>1175</v>
      </c>
      <c r="D1176" s="9"/>
      <c r="E1176" s="9">
        <f t="shared" si="36"/>
        <v>1175</v>
      </c>
      <c r="F1176" s="136">
        <f t="shared" si="37"/>
        <v>47013</v>
      </c>
      <c r="G1176" s="9"/>
    </row>
    <row r="1177" spans="1:7" x14ac:dyDescent="0.25">
      <c r="A1177" s="9"/>
      <c r="B1177" s="106">
        <v>47014</v>
      </c>
      <c r="C1177" s="26">
        <v>1176</v>
      </c>
      <c r="D1177" s="9"/>
      <c r="E1177" s="9">
        <f t="shared" si="36"/>
        <v>1176</v>
      </c>
      <c r="F1177" s="136">
        <f t="shared" si="37"/>
        <v>47014</v>
      </c>
      <c r="G1177" s="9"/>
    </row>
    <row r="1178" spans="1:7" x14ac:dyDescent="0.25">
      <c r="A1178" s="9"/>
      <c r="B1178" s="106">
        <v>47015</v>
      </c>
      <c r="C1178" s="26">
        <v>1177</v>
      </c>
      <c r="D1178" s="9"/>
      <c r="E1178" s="9">
        <f t="shared" si="36"/>
        <v>1177</v>
      </c>
      <c r="F1178" s="136">
        <f t="shared" si="37"/>
        <v>47015</v>
      </c>
      <c r="G1178" s="9"/>
    </row>
    <row r="1179" spans="1:7" x14ac:dyDescent="0.25">
      <c r="A1179" s="9"/>
      <c r="B1179" s="106">
        <v>47016</v>
      </c>
      <c r="C1179" s="26">
        <v>1178</v>
      </c>
      <c r="D1179" s="9"/>
      <c r="E1179" s="9">
        <f t="shared" si="36"/>
        <v>1178</v>
      </c>
      <c r="F1179" s="136">
        <f t="shared" si="37"/>
        <v>47016</v>
      </c>
      <c r="G1179" s="9"/>
    </row>
    <row r="1180" spans="1:7" x14ac:dyDescent="0.25">
      <c r="A1180" s="9"/>
      <c r="B1180" s="106">
        <v>47017</v>
      </c>
      <c r="C1180" s="26">
        <v>1179</v>
      </c>
      <c r="D1180" s="9"/>
      <c r="E1180" s="9">
        <f t="shared" si="36"/>
        <v>1179</v>
      </c>
      <c r="F1180" s="136">
        <f t="shared" si="37"/>
        <v>47017</v>
      </c>
      <c r="G1180" s="9"/>
    </row>
    <row r="1181" spans="1:7" x14ac:dyDescent="0.25">
      <c r="A1181" s="9"/>
      <c r="B1181" s="106">
        <v>47018</v>
      </c>
      <c r="C1181" s="26">
        <v>1180</v>
      </c>
      <c r="D1181" s="9"/>
      <c r="E1181" s="9">
        <f t="shared" si="36"/>
        <v>1180</v>
      </c>
      <c r="F1181" s="136">
        <f t="shared" si="37"/>
        <v>47018</v>
      </c>
      <c r="G1181" s="9"/>
    </row>
    <row r="1182" spans="1:7" x14ac:dyDescent="0.25">
      <c r="A1182" s="9"/>
      <c r="B1182" s="106">
        <v>47019</v>
      </c>
      <c r="C1182" s="26">
        <v>1181</v>
      </c>
      <c r="D1182" s="9"/>
      <c r="E1182" s="9">
        <f t="shared" si="36"/>
        <v>1181</v>
      </c>
      <c r="F1182" s="136">
        <f t="shared" si="37"/>
        <v>47019</v>
      </c>
      <c r="G1182" s="9"/>
    </row>
    <row r="1183" spans="1:7" x14ac:dyDescent="0.25">
      <c r="A1183" s="9"/>
      <c r="B1183" s="106">
        <v>47020</v>
      </c>
      <c r="C1183" s="26">
        <v>1182</v>
      </c>
      <c r="D1183" s="9"/>
      <c r="E1183" s="9">
        <f t="shared" si="36"/>
        <v>1182</v>
      </c>
      <c r="F1183" s="136">
        <f t="shared" si="37"/>
        <v>47020</v>
      </c>
      <c r="G1183" s="9"/>
    </row>
    <row r="1184" spans="1:7" x14ac:dyDescent="0.25">
      <c r="A1184" s="9"/>
      <c r="B1184" s="106">
        <v>47021</v>
      </c>
      <c r="C1184" s="26">
        <v>1183</v>
      </c>
      <c r="D1184" s="9"/>
      <c r="E1184" s="9">
        <f t="shared" si="36"/>
        <v>1183</v>
      </c>
      <c r="F1184" s="136">
        <f t="shared" si="37"/>
        <v>47021</v>
      </c>
      <c r="G1184" s="9"/>
    </row>
    <row r="1185" spans="1:7" x14ac:dyDescent="0.25">
      <c r="A1185" s="9"/>
      <c r="B1185" s="106">
        <v>47022</v>
      </c>
      <c r="C1185" s="26">
        <v>1184</v>
      </c>
      <c r="D1185" s="9"/>
      <c r="E1185" s="9">
        <f t="shared" si="36"/>
        <v>1184</v>
      </c>
      <c r="F1185" s="136">
        <f t="shared" si="37"/>
        <v>47022</v>
      </c>
      <c r="G1185" s="9"/>
    </row>
    <row r="1186" spans="1:7" x14ac:dyDescent="0.25">
      <c r="A1186" s="9"/>
      <c r="B1186" s="106">
        <v>47023</v>
      </c>
      <c r="C1186" s="26">
        <v>1185</v>
      </c>
      <c r="D1186" s="9"/>
      <c r="E1186" s="9">
        <f t="shared" si="36"/>
        <v>1185</v>
      </c>
      <c r="F1186" s="136">
        <f t="shared" si="37"/>
        <v>47023</v>
      </c>
      <c r="G1186" s="9"/>
    </row>
    <row r="1187" spans="1:7" x14ac:dyDescent="0.25">
      <c r="A1187" s="9"/>
      <c r="B1187" s="106">
        <v>47024</v>
      </c>
      <c r="C1187" s="26">
        <v>1186</v>
      </c>
      <c r="D1187" s="9"/>
      <c r="E1187" s="9">
        <f t="shared" si="36"/>
        <v>1186</v>
      </c>
      <c r="F1187" s="136">
        <f t="shared" si="37"/>
        <v>47024</v>
      </c>
      <c r="G1187" s="9"/>
    </row>
    <row r="1188" spans="1:7" x14ac:dyDescent="0.25">
      <c r="A1188" s="9"/>
      <c r="B1188" s="106">
        <v>47025</v>
      </c>
      <c r="C1188" s="26">
        <v>1187</v>
      </c>
      <c r="D1188" s="9"/>
      <c r="E1188" s="9">
        <f t="shared" si="36"/>
        <v>1187</v>
      </c>
      <c r="F1188" s="136">
        <f t="shared" si="37"/>
        <v>47025</v>
      </c>
      <c r="G1188" s="9"/>
    </row>
    <row r="1189" spans="1:7" x14ac:dyDescent="0.25">
      <c r="A1189" s="9"/>
      <c r="B1189" s="106">
        <v>47026</v>
      </c>
      <c r="C1189" s="26">
        <v>1188</v>
      </c>
      <c r="D1189" s="9"/>
      <c r="E1189" s="9">
        <f t="shared" si="36"/>
        <v>1188</v>
      </c>
      <c r="F1189" s="136">
        <f t="shared" si="37"/>
        <v>47026</v>
      </c>
      <c r="G1189" s="9"/>
    </row>
    <row r="1190" spans="1:7" x14ac:dyDescent="0.25">
      <c r="A1190" s="9"/>
      <c r="B1190" s="106">
        <v>47027</v>
      </c>
      <c r="C1190" s="26">
        <v>1189</v>
      </c>
      <c r="D1190" s="9"/>
      <c r="E1190" s="9">
        <f t="shared" si="36"/>
        <v>1189</v>
      </c>
      <c r="F1190" s="136">
        <f t="shared" si="37"/>
        <v>47027</v>
      </c>
      <c r="G1190" s="9"/>
    </row>
    <row r="1191" spans="1:7" x14ac:dyDescent="0.25">
      <c r="A1191" s="9"/>
      <c r="B1191" s="106">
        <v>47028</v>
      </c>
      <c r="C1191" s="26">
        <v>1190</v>
      </c>
      <c r="D1191" s="9"/>
      <c r="E1191" s="9">
        <f t="shared" si="36"/>
        <v>1190</v>
      </c>
      <c r="F1191" s="136">
        <f t="shared" si="37"/>
        <v>47028</v>
      </c>
      <c r="G1191" s="9"/>
    </row>
    <row r="1192" spans="1:7" x14ac:dyDescent="0.25">
      <c r="A1192" s="9"/>
      <c r="B1192" s="106">
        <v>47029</v>
      </c>
      <c r="C1192" s="26">
        <v>1191</v>
      </c>
      <c r="D1192" s="9"/>
      <c r="E1192" s="9">
        <f t="shared" si="36"/>
        <v>1191</v>
      </c>
      <c r="F1192" s="136">
        <f t="shared" si="37"/>
        <v>47029</v>
      </c>
      <c r="G1192" s="9"/>
    </row>
    <row r="1193" spans="1:7" x14ac:dyDescent="0.25">
      <c r="A1193" s="9"/>
      <c r="B1193" s="106">
        <v>47030</v>
      </c>
      <c r="C1193" s="26">
        <v>1192</v>
      </c>
      <c r="D1193" s="9"/>
      <c r="E1193" s="9">
        <f t="shared" si="36"/>
        <v>1192</v>
      </c>
      <c r="F1193" s="136">
        <f t="shared" si="37"/>
        <v>47030</v>
      </c>
      <c r="G1193" s="9"/>
    </row>
    <row r="1194" spans="1:7" x14ac:dyDescent="0.25">
      <c r="A1194" s="9"/>
      <c r="B1194" s="106">
        <v>47031</v>
      </c>
      <c r="C1194" s="26">
        <v>1193</v>
      </c>
      <c r="D1194" s="9"/>
      <c r="E1194" s="9">
        <f t="shared" si="36"/>
        <v>1193</v>
      </c>
      <c r="F1194" s="136">
        <f t="shared" si="37"/>
        <v>47031</v>
      </c>
      <c r="G1194" s="9"/>
    </row>
    <row r="1195" spans="1:7" x14ac:dyDescent="0.25">
      <c r="A1195" s="9"/>
      <c r="B1195" s="106">
        <v>47032</v>
      </c>
      <c r="C1195" s="26">
        <v>1194</v>
      </c>
      <c r="D1195" s="9"/>
      <c r="E1195" s="9">
        <f t="shared" si="36"/>
        <v>1194</v>
      </c>
      <c r="F1195" s="136">
        <f t="shared" si="37"/>
        <v>47032</v>
      </c>
      <c r="G1195" s="9"/>
    </row>
    <row r="1196" spans="1:7" x14ac:dyDescent="0.25">
      <c r="A1196" s="9"/>
      <c r="B1196" s="106">
        <v>47033</v>
      </c>
      <c r="C1196" s="26">
        <v>1195</v>
      </c>
      <c r="D1196" s="9"/>
      <c r="E1196" s="9">
        <f t="shared" si="36"/>
        <v>1195</v>
      </c>
      <c r="F1196" s="136">
        <f t="shared" si="37"/>
        <v>47033</v>
      </c>
      <c r="G1196" s="9"/>
    </row>
    <row r="1197" spans="1:7" x14ac:dyDescent="0.25">
      <c r="A1197" s="9"/>
      <c r="B1197" s="106">
        <v>47034</v>
      </c>
      <c r="C1197" s="26">
        <v>1196</v>
      </c>
      <c r="D1197" s="9"/>
      <c r="E1197" s="9">
        <f t="shared" si="36"/>
        <v>1196</v>
      </c>
      <c r="F1197" s="136">
        <f t="shared" si="37"/>
        <v>47034</v>
      </c>
      <c r="G1197" s="9"/>
    </row>
    <row r="1198" spans="1:7" x14ac:dyDescent="0.25">
      <c r="A1198" s="9"/>
      <c r="B1198" s="106">
        <v>47035</v>
      </c>
      <c r="C1198" s="26">
        <v>1197</v>
      </c>
      <c r="D1198" s="9"/>
      <c r="E1198" s="9">
        <f t="shared" si="36"/>
        <v>1197</v>
      </c>
      <c r="F1198" s="136">
        <f t="shared" si="37"/>
        <v>47035</v>
      </c>
      <c r="G1198" s="9"/>
    </row>
    <row r="1199" spans="1:7" x14ac:dyDescent="0.25">
      <c r="A1199" s="9"/>
      <c r="B1199" s="106">
        <v>47036</v>
      </c>
      <c r="C1199" s="26">
        <v>1198</v>
      </c>
      <c r="D1199" s="9"/>
      <c r="E1199" s="9">
        <f t="shared" si="36"/>
        <v>1198</v>
      </c>
      <c r="F1199" s="136">
        <f t="shared" si="37"/>
        <v>47036</v>
      </c>
      <c r="G1199" s="9"/>
    </row>
    <row r="1200" spans="1:7" x14ac:dyDescent="0.25">
      <c r="A1200" s="9"/>
      <c r="B1200" s="106">
        <v>47037</v>
      </c>
      <c r="C1200" s="26">
        <v>1199</v>
      </c>
      <c r="D1200" s="9"/>
      <c r="E1200" s="9">
        <f t="shared" si="36"/>
        <v>1199</v>
      </c>
      <c r="F1200" s="136">
        <f t="shared" si="37"/>
        <v>47037</v>
      </c>
      <c r="G1200" s="9"/>
    </row>
    <row r="1201" spans="1:7" x14ac:dyDescent="0.25">
      <c r="A1201" s="9"/>
      <c r="B1201" s="106">
        <v>47038</v>
      </c>
      <c r="C1201" s="26">
        <v>1200</v>
      </c>
      <c r="D1201" s="9"/>
      <c r="E1201" s="9">
        <f t="shared" si="36"/>
        <v>1200</v>
      </c>
      <c r="F1201" s="136">
        <f t="shared" si="37"/>
        <v>47038</v>
      </c>
      <c r="G1201" s="9"/>
    </row>
    <row r="1202" spans="1:7" x14ac:dyDescent="0.25">
      <c r="A1202" s="9"/>
      <c r="B1202" s="106">
        <v>47039</v>
      </c>
      <c r="C1202" s="26">
        <v>1201</v>
      </c>
      <c r="D1202" s="9"/>
      <c r="E1202" s="9">
        <f t="shared" si="36"/>
        <v>1201</v>
      </c>
      <c r="F1202" s="136">
        <f t="shared" si="37"/>
        <v>47039</v>
      </c>
      <c r="G1202" s="9"/>
    </row>
    <row r="1203" spans="1:7" x14ac:dyDescent="0.25">
      <c r="A1203" s="9"/>
      <c r="B1203" s="106">
        <v>47040</v>
      </c>
      <c r="C1203" s="26">
        <v>1202</v>
      </c>
      <c r="D1203" s="9"/>
      <c r="E1203" s="9">
        <f t="shared" si="36"/>
        <v>1202</v>
      </c>
      <c r="F1203" s="136">
        <f t="shared" si="37"/>
        <v>47040</v>
      </c>
      <c r="G1203" s="9"/>
    </row>
    <row r="1204" spans="1:7" x14ac:dyDescent="0.25">
      <c r="A1204" s="9"/>
      <c r="B1204" s="106">
        <v>47041</v>
      </c>
      <c r="C1204" s="26">
        <v>1203</v>
      </c>
      <c r="D1204" s="9"/>
      <c r="E1204" s="9">
        <f t="shared" si="36"/>
        <v>1203</v>
      </c>
      <c r="F1204" s="136">
        <f t="shared" si="37"/>
        <v>47041</v>
      </c>
      <c r="G1204" s="9"/>
    </row>
    <row r="1205" spans="1:7" x14ac:dyDescent="0.25">
      <c r="A1205" s="9"/>
      <c r="B1205" s="106">
        <v>47042</v>
      </c>
      <c r="C1205" s="26">
        <v>1204</v>
      </c>
      <c r="D1205" s="9"/>
      <c r="E1205" s="9">
        <f t="shared" si="36"/>
        <v>1204</v>
      </c>
      <c r="F1205" s="136">
        <f t="shared" si="37"/>
        <v>47042</v>
      </c>
      <c r="G1205" s="9"/>
    </row>
    <row r="1206" spans="1:7" x14ac:dyDescent="0.25">
      <c r="A1206" s="9"/>
      <c r="B1206" s="106">
        <v>47043</v>
      </c>
      <c r="C1206" s="26">
        <v>1205</v>
      </c>
      <c r="D1206" s="9"/>
      <c r="E1206" s="9">
        <f t="shared" si="36"/>
        <v>1205</v>
      </c>
      <c r="F1206" s="136">
        <f t="shared" si="37"/>
        <v>47043</v>
      </c>
      <c r="G1206" s="9"/>
    </row>
    <row r="1207" spans="1:7" x14ac:dyDescent="0.25">
      <c r="A1207" s="9"/>
      <c r="B1207" s="106">
        <v>47044</v>
      </c>
      <c r="C1207" s="26">
        <v>1206</v>
      </c>
      <c r="D1207" s="9"/>
      <c r="E1207" s="9">
        <f t="shared" si="36"/>
        <v>1206</v>
      </c>
      <c r="F1207" s="136">
        <f t="shared" si="37"/>
        <v>47044</v>
      </c>
      <c r="G1207" s="9"/>
    </row>
    <row r="1208" spans="1:7" x14ac:dyDescent="0.25">
      <c r="A1208" s="9"/>
      <c r="B1208" s="106">
        <v>47045</v>
      </c>
      <c r="C1208" s="26">
        <v>1207</v>
      </c>
      <c r="D1208" s="9"/>
      <c r="E1208" s="9">
        <f t="shared" si="36"/>
        <v>1207</v>
      </c>
      <c r="F1208" s="136">
        <f t="shared" si="37"/>
        <v>47045</v>
      </c>
      <c r="G1208" s="9"/>
    </row>
    <row r="1209" spans="1:7" x14ac:dyDescent="0.25">
      <c r="A1209" s="9"/>
      <c r="B1209" s="106">
        <v>47046</v>
      </c>
      <c r="C1209" s="26">
        <v>1208</v>
      </c>
      <c r="D1209" s="9"/>
      <c r="E1209" s="9">
        <f t="shared" si="36"/>
        <v>1208</v>
      </c>
      <c r="F1209" s="136">
        <f t="shared" si="37"/>
        <v>47046</v>
      </c>
      <c r="G1209" s="9"/>
    </row>
    <row r="1210" spans="1:7" x14ac:dyDescent="0.25">
      <c r="A1210" s="9"/>
      <c r="B1210" s="106">
        <v>47047</v>
      </c>
      <c r="C1210" s="26">
        <v>1209</v>
      </c>
      <c r="D1210" s="9"/>
      <c r="E1210" s="9">
        <f t="shared" si="36"/>
        <v>1209</v>
      </c>
      <c r="F1210" s="136">
        <f t="shared" si="37"/>
        <v>47047</v>
      </c>
      <c r="G1210" s="9"/>
    </row>
    <row r="1211" spans="1:7" x14ac:dyDescent="0.25">
      <c r="A1211" s="9"/>
      <c r="B1211" s="106">
        <v>47048</v>
      </c>
      <c r="C1211" s="26">
        <v>1210</v>
      </c>
      <c r="D1211" s="9"/>
      <c r="E1211" s="9">
        <f t="shared" si="36"/>
        <v>1210</v>
      </c>
      <c r="F1211" s="136">
        <f t="shared" si="37"/>
        <v>47048</v>
      </c>
      <c r="G1211" s="9"/>
    </row>
    <row r="1212" spans="1:7" x14ac:dyDescent="0.25">
      <c r="A1212" s="9"/>
      <c r="B1212" s="106">
        <v>47049</v>
      </c>
      <c r="C1212" s="26">
        <v>1211</v>
      </c>
      <c r="D1212" s="9"/>
      <c r="E1212" s="9">
        <f t="shared" si="36"/>
        <v>1211</v>
      </c>
      <c r="F1212" s="136">
        <f t="shared" si="37"/>
        <v>47049</v>
      </c>
      <c r="G1212" s="9"/>
    </row>
    <row r="1213" spans="1:7" x14ac:dyDescent="0.25">
      <c r="A1213" s="9"/>
      <c r="B1213" s="106">
        <v>47050</v>
      </c>
      <c r="C1213" s="26">
        <v>1212</v>
      </c>
      <c r="D1213" s="9"/>
      <c r="E1213" s="9">
        <f t="shared" si="36"/>
        <v>1212</v>
      </c>
      <c r="F1213" s="136">
        <f t="shared" si="37"/>
        <v>47050</v>
      </c>
      <c r="G1213" s="9"/>
    </row>
    <row r="1214" spans="1:7" x14ac:dyDescent="0.25">
      <c r="A1214" s="9"/>
      <c r="B1214" s="106">
        <v>47051</v>
      </c>
      <c r="C1214" s="26">
        <v>1213</v>
      </c>
      <c r="D1214" s="9"/>
      <c r="E1214" s="9">
        <f t="shared" si="36"/>
        <v>1213</v>
      </c>
      <c r="F1214" s="136">
        <f t="shared" si="37"/>
        <v>47051</v>
      </c>
      <c r="G1214" s="9"/>
    </row>
    <row r="1215" spans="1:7" x14ac:dyDescent="0.25">
      <c r="A1215" s="9"/>
      <c r="B1215" s="106">
        <v>47052</v>
      </c>
      <c r="C1215" s="26">
        <v>1214</v>
      </c>
      <c r="D1215" s="9"/>
      <c r="E1215" s="9">
        <f t="shared" si="36"/>
        <v>1214</v>
      </c>
      <c r="F1215" s="136">
        <f t="shared" si="37"/>
        <v>47052</v>
      </c>
      <c r="G1215" s="9"/>
    </row>
    <row r="1216" spans="1:7" x14ac:dyDescent="0.25">
      <c r="A1216" s="9"/>
      <c r="B1216" s="106">
        <v>47053</v>
      </c>
      <c r="C1216" s="26">
        <v>1215</v>
      </c>
      <c r="D1216" s="9"/>
      <c r="E1216" s="9">
        <f t="shared" si="36"/>
        <v>1215</v>
      </c>
      <c r="F1216" s="136">
        <f t="shared" si="37"/>
        <v>47053</v>
      </c>
      <c r="G1216" s="9"/>
    </row>
    <row r="1217" spans="1:7" x14ac:dyDescent="0.25">
      <c r="A1217" s="9"/>
      <c r="B1217" s="106">
        <v>47054</v>
      </c>
      <c r="C1217" s="26">
        <v>1216</v>
      </c>
      <c r="D1217" s="9"/>
      <c r="E1217" s="9">
        <f t="shared" si="36"/>
        <v>1216</v>
      </c>
      <c r="F1217" s="136">
        <f t="shared" si="37"/>
        <v>47054</v>
      </c>
      <c r="G1217" s="9"/>
    </row>
    <row r="1218" spans="1:7" x14ac:dyDescent="0.25">
      <c r="A1218" s="9"/>
      <c r="B1218" s="106">
        <v>47055</v>
      </c>
      <c r="C1218" s="26">
        <v>1217</v>
      </c>
      <c r="D1218" s="9"/>
      <c r="E1218" s="9">
        <f t="shared" si="36"/>
        <v>1217</v>
      </c>
      <c r="F1218" s="136">
        <f t="shared" si="37"/>
        <v>47055</v>
      </c>
      <c r="G1218" s="9"/>
    </row>
    <row r="1219" spans="1:7" x14ac:dyDescent="0.25">
      <c r="A1219" s="9"/>
      <c r="B1219" s="106">
        <v>47056</v>
      </c>
      <c r="C1219" s="26">
        <v>1218</v>
      </c>
      <c r="D1219" s="9"/>
      <c r="E1219" s="9">
        <f t="shared" ref="E1219:E1282" si="38">C1219</f>
        <v>1218</v>
      </c>
      <c r="F1219" s="136">
        <f t="shared" ref="F1219:F1282" si="39">B1219</f>
        <v>47056</v>
      </c>
      <c r="G1219" s="9"/>
    </row>
    <row r="1220" spans="1:7" x14ac:dyDescent="0.25">
      <c r="A1220" s="9"/>
      <c r="B1220" s="106">
        <v>47057</v>
      </c>
      <c r="C1220" s="26">
        <v>1219</v>
      </c>
      <c r="D1220" s="9"/>
      <c r="E1220" s="9">
        <f t="shared" si="38"/>
        <v>1219</v>
      </c>
      <c r="F1220" s="136">
        <f t="shared" si="39"/>
        <v>47057</v>
      </c>
      <c r="G1220" s="9"/>
    </row>
    <row r="1221" spans="1:7" x14ac:dyDescent="0.25">
      <c r="A1221" s="9"/>
      <c r="B1221" s="106">
        <v>47058</v>
      </c>
      <c r="C1221" s="26">
        <v>1220</v>
      </c>
      <c r="D1221" s="9"/>
      <c r="E1221" s="9">
        <f t="shared" si="38"/>
        <v>1220</v>
      </c>
      <c r="F1221" s="136">
        <f t="shared" si="39"/>
        <v>47058</v>
      </c>
      <c r="G1221" s="9"/>
    </row>
    <row r="1222" spans="1:7" x14ac:dyDescent="0.25">
      <c r="A1222" s="9"/>
      <c r="B1222" s="106">
        <v>47059</v>
      </c>
      <c r="C1222" s="26">
        <v>1221</v>
      </c>
      <c r="D1222" s="9"/>
      <c r="E1222" s="9">
        <f t="shared" si="38"/>
        <v>1221</v>
      </c>
      <c r="F1222" s="136">
        <f t="shared" si="39"/>
        <v>47059</v>
      </c>
      <c r="G1222" s="9"/>
    </row>
    <row r="1223" spans="1:7" x14ac:dyDescent="0.25">
      <c r="A1223" s="9"/>
      <c r="B1223" s="106">
        <v>47060</v>
      </c>
      <c r="C1223" s="26">
        <v>1222</v>
      </c>
      <c r="D1223" s="9"/>
      <c r="E1223" s="9">
        <f t="shared" si="38"/>
        <v>1222</v>
      </c>
      <c r="F1223" s="136">
        <f t="shared" si="39"/>
        <v>47060</v>
      </c>
      <c r="G1223" s="9"/>
    </row>
    <row r="1224" spans="1:7" x14ac:dyDescent="0.25">
      <c r="A1224" s="9"/>
      <c r="B1224" s="106">
        <v>47061</v>
      </c>
      <c r="C1224" s="26">
        <v>1223</v>
      </c>
      <c r="D1224" s="9"/>
      <c r="E1224" s="9">
        <f t="shared" si="38"/>
        <v>1223</v>
      </c>
      <c r="F1224" s="136">
        <f t="shared" si="39"/>
        <v>47061</v>
      </c>
      <c r="G1224" s="9"/>
    </row>
    <row r="1225" spans="1:7" x14ac:dyDescent="0.25">
      <c r="A1225" s="9"/>
      <c r="B1225" s="106">
        <v>47062</v>
      </c>
      <c r="C1225" s="26">
        <v>1224</v>
      </c>
      <c r="D1225" s="9"/>
      <c r="E1225" s="9">
        <f t="shared" si="38"/>
        <v>1224</v>
      </c>
      <c r="F1225" s="136">
        <f t="shared" si="39"/>
        <v>47062</v>
      </c>
      <c r="G1225" s="9"/>
    </row>
    <row r="1226" spans="1:7" x14ac:dyDescent="0.25">
      <c r="A1226" s="9"/>
      <c r="B1226" s="106">
        <v>47063</v>
      </c>
      <c r="C1226" s="26">
        <v>1225</v>
      </c>
      <c r="D1226" s="9"/>
      <c r="E1226" s="9">
        <f t="shared" si="38"/>
        <v>1225</v>
      </c>
      <c r="F1226" s="136">
        <f t="shared" si="39"/>
        <v>47063</v>
      </c>
      <c r="G1226" s="9"/>
    </row>
    <row r="1227" spans="1:7" x14ac:dyDescent="0.25">
      <c r="A1227" s="9"/>
      <c r="B1227" s="106">
        <v>47064</v>
      </c>
      <c r="C1227" s="26">
        <v>1226</v>
      </c>
      <c r="D1227" s="9"/>
      <c r="E1227" s="9">
        <f t="shared" si="38"/>
        <v>1226</v>
      </c>
      <c r="F1227" s="136">
        <f t="shared" si="39"/>
        <v>47064</v>
      </c>
      <c r="G1227" s="9"/>
    </row>
    <row r="1228" spans="1:7" x14ac:dyDescent="0.25">
      <c r="A1228" s="9"/>
      <c r="B1228" s="106">
        <v>47065</v>
      </c>
      <c r="C1228" s="26">
        <v>1227</v>
      </c>
      <c r="D1228" s="9"/>
      <c r="E1228" s="9">
        <f t="shared" si="38"/>
        <v>1227</v>
      </c>
      <c r="F1228" s="136">
        <f t="shared" si="39"/>
        <v>47065</v>
      </c>
      <c r="G1228" s="9"/>
    </row>
    <row r="1229" spans="1:7" x14ac:dyDescent="0.25">
      <c r="A1229" s="9"/>
      <c r="B1229" s="106">
        <v>47066</v>
      </c>
      <c r="C1229" s="26">
        <v>1228</v>
      </c>
      <c r="D1229" s="9"/>
      <c r="E1229" s="9">
        <f t="shared" si="38"/>
        <v>1228</v>
      </c>
      <c r="F1229" s="136">
        <f t="shared" si="39"/>
        <v>47066</v>
      </c>
      <c r="G1229" s="9"/>
    </row>
    <row r="1230" spans="1:7" x14ac:dyDescent="0.25">
      <c r="A1230" s="9"/>
      <c r="B1230" s="106">
        <v>47067</v>
      </c>
      <c r="C1230" s="26">
        <v>1229</v>
      </c>
      <c r="D1230" s="9"/>
      <c r="E1230" s="9">
        <f t="shared" si="38"/>
        <v>1229</v>
      </c>
      <c r="F1230" s="136">
        <f t="shared" si="39"/>
        <v>47067</v>
      </c>
      <c r="G1230" s="9"/>
    </row>
    <row r="1231" spans="1:7" x14ac:dyDescent="0.25">
      <c r="A1231" s="9"/>
      <c r="B1231" s="106">
        <v>47068</v>
      </c>
      <c r="C1231" s="26">
        <v>1230</v>
      </c>
      <c r="D1231" s="9"/>
      <c r="E1231" s="9">
        <f t="shared" si="38"/>
        <v>1230</v>
      </c>
      <c r="F1231" s="136">
        <f t="shared" si="39"/>
        <v>47068</v>
      </c>
      <c r="G1231" s="9"/>
    </row>
    <row r="1232" spans="1:7" x14ac:dyDescent="0.25">
      <c r="A1232" s="9"/>
      <c r="B1232" s="106">
        <v>47069</v>
      </c>
      <c r="C1232" s="26">
        <v>1231</v>
      </c>
      <c r="D1232" s="9"/>
      <c r="E1232" s="9">
        <f t="shared" si="38"/>
        <v>1231</v>
      </c>
      <c r="F1232" s="136">
        <f t="shared" si="39"/>
        <v>47069</v>
      </c>
      <c r="G1232" s="9"/>
    </row>
    <row r="1233" spans="1:7" x14ac:dyDescent="0.25">
      <c r="A1233" s="9"/>
      <c r="B1233" s="106">
        <v>47070</v>
      </c>
      <c r="C1233" s="26">
        <v>1232</v>
      </c>
      <c r="D1233" s="9"/>
      <c r="E1233" s="9">
        <f t="shared" si="38"/>
        <v>1232</v>
      </c>
      <c r="F1233" s="136">
        <f t="shared" si="39"/>
        <v>47070</v>
      </c>
      <c r="G1233" s="9"/>
    </row>
    <row r="1234" spans="1:7" x14ac:dyDescent="0.25">
      <c r="A1234" s="9"/>
      <c r="B1234" s="106">
        <v>47071</v>
      </c>
      <c r="C1234" s="26">
        <v>1233</v>
      </c>
      <c r="D1234" s="9"/>
      <c r="E1234" s="9">
        <f t="shared" si="38"/>
        <v>1233</v>
      </c>
      <c r="F1234" s="136">
        <f t="shared" si="39"/>
        <v>47071</v>
      </c>
      <c r="G1234" s="9"/>
    </row>
    <row r="1235" spans="1:7" x14ac:dyDescent="0.25">
      <c r="A1235" s="9"/>
      <c r="B1235" s="106">
        <v>47072</v>
      </c>
      <c r="C1235" s="26">
        <v>1234</v>
      </c>
      <c r="D1235" s="9"/>
      <c r="E1235" s="9">
        <f t="shared" si="38"/>
        <v>1234</v>
      </c>
      <c r="F1235" s="136">
        <f t="shared" si="39"/>
        <v>47072</v>
      </c>
      <c r="G1235" s="9"/>
    </row>
    <row r="1236" spans="1:7" x14ac:dyDescent="0.25">
      <c r="A1236" s="9"/>
      <c r="B1236" s="106">
        <v>47073</v>
      </c>
      <c r="C1236" s="26">
        <v>1235</v>
      </c>
      <c r="D1236" s="9"/>
      <c r="E1236" s="9">
        <f t="shared" si="38"/>
        <v>1235</v>
      </c>
      <c r="F1236" s="136">
        <f t="shared" si="39"/>
        <v>47073</v>
      </c>
      <c r="G1236" s="9"/>
    </row>
    <row r="1237" spans="1:7" x14ac:dyDescent="0.25">
      <c r="A1237" s="9"/>
      <c r="B1237" s="106">
        <v>47074</v>
      </c>
      <c r="C1237" s="26">
        <v>1236</v>
      </c>
      <c r="D1237" s="9"/>
      <c r="E1237" s="9">
        <f t="shared" si="38"/>
        <v>1236</v>
      </c>
      <c r="F1237" s="136">
        <f t="shared" si="39"/>
        <v>47074</v>
      </c>
      <c r="G1237" s="9"/>
    </row>
    <row r="1238" spans="1:7" x14ac:dyDescent="0.25">
      <c r="A1238" s="9"/>
      <c r="B1238" s="106">
        <v>47075</v>
      </c>
      <c r="C1238" s="26">
        <v>1237</v>
      </c>
      <c r="D1238" s="9"/>
      <c r="E1238" s="9">
        <f t="shared" si="38"/>
        <v>1237</v>
      </c>
      <c r="F1238" s="136">
        <f t="shared" si="39"/>
        <v>47075</v>
      </c>
      <c r="G1238" s="9"/>
    </row>
    <row r="1239" spans="1:7" x14ac:dyDescent="0.25">
      <c r="A1239" s="9"/>
      <c r="B1239" s="106">
        <v>47076</v>
      </c>
      <c r="C1239" s="26">
        <v>1238</v>
      </c>
      <c r="D1239" s="9"/>
      <c r="E1239" s="9">
        <f t="shared" si="38"/>
        <v>1238</v>
      </c>
      <c r="F1239" s="136">
        <f t="shared" si="39"/>
        <v>47076</v>
      </c>
      <c r="G1239" s="9"/>
    </row>
    <row r="1240" spans="1:7" x14ac:dyDescent="0.25">
      <c r="A1240" s="9"/>
      <c r="B1240" s="106">
        <v>47077</v>
      </c>
      <c r="C1240" s="26">
        <v>1239</v>
      </c>
      <c r="D1240" s="9"/>
      <c r="E1240" s="9">
        <f t="shared" si="38"/>
        <v>1239</v>
      </c>
      <c r="F1240" s="136">
        <f t="shared" si="39"/>
        <v>47077</v>
      </c>
      <c r="G1240" s="9"/>
    </row>
    <row r="1241" spans="1:7" x14ac:dyDescent="0.25">
      <c r="A1241" s="9"/>
      <c r="B1241" s="106">
        <v>47078</v>
      </c>
      <c r="C1241" s="26">
        <v>1240</v>
      </c>
      <c r="D1241" s="9"/>
      <c r="E1241" s="9">
        <f t="shared" si="38"/>
        <v>1240</v>
      </c>
      <c r="F1241" s="136">
        <f t="shared" si="39"/>
        <v>47078</v>
      </c>
      <c r="G1241" s="9"/>
    </row>
    <row r="1242" spans="1:7" x14ac:dyDescent="0.25">
      <c r="A1242" s="9"/>
      <c r="B1242" s="106">
        <v>47079</v>
      </c>
      <c r="C1242" s="26">
        <v>1241</v>
      </c>
      <c r="D1242" s="9"/>
      <c r="E1242" s="9">
        <f t="shared" si="38"/>
        <v>1241</v>
      </c>
      <c r="F1242" s="136">
        <f t="shared" si="39"/>
        <v>47079</v>
      </c>
      <c r="G1242" s="9"/>
    </row>
    <row r="1243" spans="1:7" x14ac:dyDescent="0.25">
      <c r="A1243" s="9"/>
      <c r="B1243" s="106">
        <v>47080</v>
      </c>
      <c r="C1243" s="26">
        <v>1242</v>
      </c>
      <c r="D1243" s="9"/>
      <c r="E1243" s="9">
        <f t="shared" si="38"/>
        <v>1242</v>
      </c>
      <c r="F1243" s="136">
        <f t="shared" si="39"/>
        <v>47080</v>
      </c>
      <c r="G1243" s="9"/>
    </row>
    <row r="1244" spans="1:7" x14ac:dyDescent="0.25">
      <c r="A1244" s="9"/>
      <c r="B1244" s="106">
        <v>47081</v>
      </c>
      <c r="C1244" s="26">
        <v>1243</v>
      </c>
      <c r="D1244" s="9"/>
      <c r="E1244" s="9">
        <f t="shared" si="38"/>
        <v>1243</v>
      </c>
      <c r="F1244" s="136">
        <f t="shared" si="39"/>
        <v>47081</v>
      </c>
      <c r="G1244" s="9"/>
    </row>
    <row r="1245" spans="1:7" x14ac:dyDescent="0.25">
      <c r="A1245" s="9"/>
      <c r="B1245" s="106">
        <v>47082</v>
      </c>
      <c r="C1245" s="26">
        <v>1244</v>
      </c>
      <c r="D1245" s="9"/>
      <c r="E1245" s="9">
        <f t="shared" si="38"/>
        <v>1244</v>
      </c>
      <c r="F1245" s="136">
        <f t="shared" si="39"/>
        <v>47082</v>
      </c>
      <c r="G1245" s="9"/>
    </row>
    <row r="1246" spans="1:7" x14ac:dyDescent="0.25">
      <c r="A1246" s="9"/>
      <c r="B1246" s="106">
        <v>47083</v>
      </c>
      <c r="C1246" s="26">
        <v>1245</v>
      </c>
      <c r="D1246" s="9"/>
      <c r="E1246" s="9">
        <f t="shared" si="38"/>
        <v>1245</v>
      </c>
      <c r="F1246" s="136">
        <f t="shared" si="39"/>
        <v>47083</v>
      </c>
      <c r="G1246" s="9"/>
    </row>
    <row r="1247" spans="1:7" x14ac:dyDescent="0.25">
      <c r="A1247" s="9"/>
      <c r="B1247" s="106">
        <v>47084</v>
      </c>
      <c r="C1247" s="26">
        <v>1246</v>
      </c>
      <c r="D1247" s="9"/>
      <c r="E1247" s="9">
        <f t="shared" si="38"/>
        <v>1246</v>
      </c>
      <c r="F1247" s="136">
        <f t="shared" si="39"/>
        <v>47084</v>
      </c>
      <c r="G1247" s="9"/>
    </row>
    <row r="1248" spans="1:7" x14ac:dyDescent="0.25">
      <c r="A1248" s="9"/>
      <c r="B1248" s="106">
        <v>47085</v>
      </c>
      <c r="C1248" s="26">
        <v>1247</v>
      </c>
      <c r="D1248" s="9"/>
      <c r="E1248" s="9">
        <f t="shared" si="38"/>
        <v>1247</v>
      </c>
      <c r="F1248" s="136">
        <f t="shared" si="39"/>
        <v>47085</v>
      </c>
      <c r="G1248" s="9"/>
    </row>
    <row r="1249" spans="1:7" x14ac:dyDescent="0.25">
      <c r="A1249" s="9"/>
      <c r="B1249" s="106">
        <v>47086</v>
      </c>
      <c r="C1249" s="26">
        <v>1248</v>
      </c>
      <c r="D1249" s="9"/>
      <c r="E1249" s="9">
        <f t="shared" si="38"/>
        <v>1248</v>
      </c>
      <c r="F1249" s="136">
        <f t="shared" si="39"/>
        <v>47086</v>
      </c>
      <c r="G1249" s="9"/>
    </row>
    <row r="1250" spans="1:7" x14ac:dyDescent="0.25">
      <c r="A1250" s="9"/>
      <c r="B1250" s="106">
        <v>47087</v>
      </c>
      <c r="C1250" s="26">
        <v>1249</v>
      </c>
      <c r="D1250" s="9"/>
      <c r="E1250" s="9">
        <f t="shared" si="38"/>
        <v>1249</v>
      </c>
      <c r="F1250" s="136">
        <f t="shared" si="39"/>
        <v>47087</v>
      </c>
      <c r="G1250" s="9"/>
    </row>
    <row r="1251" spans="1:7" x14ac:dyDescent="0.25">
      <c r="A1251" s="9"/>
      <c r="B1251" s="106">
        <v>47088</v>
      </c>
      <c r="C1251" s="26">
        <v>1250</v>
      </c>
      <c r="D1251" s="9"/>
      <c r="E1251" s="9">
        <f t="shared" si="38"/>
        <v>1250</v>
      </c>
      <c r="F1251" s="136">
        <f t="shared" si="39"/>
        <v>47088</v>
      </c>
      <c r="G1251" s="9"/>
    </row>
    <row r="1252" spans="1:7" x14ac:dyDescent="0.25">
      <c r="A1252" s="9"/>
      <c r="B1252" s="106">
        <v>47089</v>
      </c>
      <c r="C1252" s="26">
        <v>1251</v>
      </c>
      <c r="D1252" s="9"/>
      <c r="E1252" s="9">
        <f t="shared" si="38"/>
        <v>1251</v>
      </c>
      <c r="F1252" s="136">
        <f t="shared" si="39"/>
        <v>47089</v>
      </c>
      <c r="G1252" s="9"/>
    </row>
    <row r="1253" spans="1:7" x14ac:dyDescent="0.25">
      <c r="A1253" s="9"/>
      <c r="B1253" s="106">
        <v>47090</v>
      </c>
      <c r="C1253" s="26">
        <v>1252</v>
      </c>
      <c r="D1253" s="9"/>
      <c r="E1253" s="9">
        <f t="shared" si="38"/>
        <v>1252</v>
      </c>
      <c r="F1253" s="136">
        <f t="shared" si="39"/>
        <v>47090</v>
      </c>
      <c r="G1253" s="9"/>
    </row>
    <row r="1254" spans="1:7" x14ac:dyDescent="0.25">
      <c r="A1254" s="9"/>
      <c r="B1254" s="106">
        <v>47091</v>
      </c>
      <c r="C1254" s="26">
        <v>1253</v>
      </c>
      <c r="D1254" s="9"/>
      <c r="E1254" s="9">
        <f t="shared" si="38"/>
        <v>1253</v>
      </c>
      <c r="F1254" s="136">
        <f t="shared" si="39"/>
        <v>47091</v>
      </c>
      <c r="G1254" s="9"/>
    </row>
    <row r="1255" spans="1:7" x14ac:dyDescent="0.25">
      <c r="A1255" s="9"/>
      <c r="B1255" s="106">
        <v>47092</v>
      </c>
      <c r="C1255" s="26">
        <v>1254</v>
      </c>
      <c r="D1255" s="9"/>
      <c r="E1255" s="9">
        <f t="shared" si="38"/>
        <v>1254</v>
      </c>
      <c r="F1255" s="136">
        <f t="shared" si="39"/>
        <v>47092</v>
      </c>
      <c r="G1255" s="9"/>
    </row>
    <row r="1256" spans="1:7" x14ac:dyDescent="0.25">
      <c r="A1256" s="9"/>
      <c r="B1256" s="106">
        <v>47093</v>
      </c>
      <c r="C1256" s="26">
        <v>1255</v>
      </c>
      <c r="D1256" s="9"/>
      <c r="E1256" s="9">
        <f t="shared" si="38"/>
        <v>1255</v>
      </c>
      <c r="F1256" s="136">
        <f t="shared" si="39"/>
        <v>47093</v>
      </c>
      <c r="G1256" s="9"/>
    </row>
    <row r="1257" spans="1:7" x14ac:dyDescent="0.25">
      <c r="A1257" s="9"/>
      <c r="B1257" s="106">
        <v>47094</v>
      </c>
      <c r="C1257" s="26">
        <v>1256</v>
      </c>
      <c r="D1257" s="9"/>
      <c r="E1257" s="9">
        <f t="shared" si="38"/>
        <v>1256</v>
      </c>
      <c r="F1257" s="136">
        <f t="shared" si="39"/>
        <v>47094</v>
      </c>
      <c r="G1257" s="9"/>
    </row>
    <row r="1258" spans="1:7" x14ac:dyDescent="0.25">
      <c r="A1258" s="9"/>
      <c r="B1258" s="106">
        <v>47095</v>
      </c>
      <c r="C1258" s="26">
        <v>1257</v>
      </c>
      <c r="D1258" s="9"/>
      <c r="E1258" s="9">
        <f t="shared" si="38"/>
        <v>1257</v>
      </c>
      <c r="F1258" s="136">
        <f t="shared" si="39"/>
        <v>47095</v>
      </c>
      <c r="G1258" s="9"/>
    </row>
    <row r="1259" spans="1:7" x14ac:dyDescent="0.25">
      <c r="A1259" s="9"/>
      <c r="B1259" s="106">
        <v>47096</v>
      </c>
      <c r="C1259" s="26">
        <v>1258</v>
      </c>
      <c r="D1259" s="9"/>
      <c r="E1259" s="9">
        <f t="shared" si="38"/>
        <v>1258</v>
      </c>
      <c r="F1259" s="136">
        <f t="shared" si="39"/>
        <v>47096</v>
      </c>
      <c r="G1259" s="9"/>
    </row>
    <row r="1260" spans="1:7" x14ac:dyDescent="0.25">
      <c r="A1260" s="9"/>
      <c r="B1260" s="106">
        <v>47097</v>
      </c>
      <c r="C1260" s="26">
        <v>1259</v>
      </c>
      <c r="D1260" s="9"/>
      <c r="E1260" s="9">
        <f t="shared" si="38"/>
        <v>1259</v>
      </c>
      <c r="F1260" s="136">
        <f t="shared" si="39"/>
        <v>47097</v>
      </c>
      <c r="G1260" s="9"/>
    </row>
    <row r="1261" spans="1:7" x14ac:dyDescent="0.25">
      <c r="A1261" s="9"/>
      <c r="B1261" s="106">
        <v>47098</v>
      </c>
      <c r="C1261" s="26">
        <v>1260</v>
      </c>
      <c r="D1261" s="9"/>
      <c r="E1261" s="9">
        <f t="shared" si="38"/>
        <v>1260</v>
      </c>
      <c r="F1261" s="136">
        <f t="shared" si="39"/>
        <v>47098</v>
      </c>
      <c r="G1261" s="9"/>
    </row>
    <row r="1262" spans="1:7" x14ac:dyDescent="0.25">
      <c r="A1262" s="9"/>
      <c r="B1262" s="106">
        <v>47099</v>
      </c>
      <c r="C1262" s="26">
        <v>1261</v>
      </c>
      <c r="D1262" s="9"/>
      <c r="E1262" s="9">
        <f t="shared" si="38"/>
        <v>1261</v>
      </c>
      <c r="F1262" s="136">
        <f t="shared" si="39"/>
        <v>47099</v>
      </c>
      <c r="G1262" s="9"/>
    </row>
    <row r="1263" spans="1:7" x14ac:dyDescent="0.25">
      <c r="A1263" s="9"/>
      <c r="B1263" s="106">
        <v>47100</v>
      </c>
      <c r="C1263" s="26">
        <v>1262</v>
      </c>
      <c r="D1263" s="9"/>
      <c r="E1263" s="9">
        <f t="shared" si="38"/>
        <v>1262</v>
      </c>
      <c r="F1263" s="136">
        <f t="shared" si="39"/>
        <v>47100</v>
      </c>
      <c r="G1263" s="9"/>
    </row>
    <row r="1264" spans="1:7" x14ac:dyDescent="0.25">
      <c r="A1264" s="9"/>
      <c r="B1264" s="106">
        <v>47101</v>
      </c>
      <c r="C1264" s="26">
        <v>1263</v>
      </c>
      <c r="D1264" s="9"/>
      <c r="E1264" s="9">
        <f t="shared" si="38"/>
        <v>1263</v>
      </c>
      <c r="F1264" s="136">
        <f t="shared" si="39"/>
        <v>47101</v>
      </c>
      <c r="G1264" s="9"/>
    </row>
    <row r="1265" spans="1:7" x14ac:dyDescent="0.25">
      <c r="A1265" s="9"/>
      <c r="B1265" s="106">
        <v>47102</v>
      </c>
      <c r="C1265" s="26">
        <v>1264</v>
      </c>
      <c r="D1265" s="9"/>
      <c r="E1265" s="9">
        <f t="shared" si="38"/>
        <v>1264</v>
      </c>
      <c r="F1265" s="136">
        <f t="shared" si="39"/>
        <v>47102</v>
      </c>
      <c r="G1265" s="9"/>
    </row>
    <row r="1266" spans="1:7" x14ac:dyDescent="0.25">
      <c r="A1266" s="9"/>
      <c r="B1266" s="106">
        <v>47103</v>
      </c>
      <c r="C1266" s="26">
        <v>1265</v>
      </c>
      <c r="D1266" s="9"/>
      <c r="E1266" s="9">
        <f t="shared" si="38"/>
        <v>1265</v>
      </c>
      <c r="F1266" s="136">
        <f t="shared" si="39"/>
        <v>47103</v>
      </c>
      <c r="G1266" s="9"/>
    </row>
    <row r="1267" spans="1:7" x14ac:dyDescent="0.25">
      <c r="A1267" s="9"/>
      <c r="B1267" s="106">
        <v>47104</v>
      </c>
      <c r="C1267" s="26">
        <v>1266</v>
      </c>
      <c r="D1267" s="9"/>
      <c r="E1267" s="9">
        <f t="shared" si="38"/>
        <v>1266</v>
      </c>
      <c r="F1267" s="136">
        <f t="shared" si="39"/>
        <v>47104</v>
      </c>
      <c r="G1267" s="9"/>
    </row>
    <row r="1268" spans="1:7" x14ac:dyDescent="0.25">
      <c r="A1268" s="9"/>
      <c r="B1268" s="106">
        <v>47105</v>
      </c>
      <c r="C1268" s="26">
        <v>1267</v>
      </c>
      <c r="D1268" s="9"/>
      <c r="E1268" s="9">
        <f t="shared" si="38"/>
        <v>1267</v>
      </c>
      <c r="F1268" s="136">
        <f t="shared" si="39"/>
        <v>47105</v>
      </c>
      <c r="G1268" s="9"/>
    </row>
    <row r="1269" spans="1:7" x14ac:dyDescent="0.25">
      <c r="A1269" s="9"/>
      <c r="B1269" s="106">
        <v>47106</v>
      </c>
      <c r="C1269" s="26">
        <v>1268</v>
      </c>
      <c r="D1269" s="9"/>
      <c r="E1269" s="9">
        <f t="shared" si="38"/>
        <v>1268</v>
      </c>
      <c r="F1269" s="136">
        <f t="shared" si="39"/>
        <v>47106</v>
      </c>
      <c r="G1269" s="9"/>
    </row>
    <row r="1270" spans="1:7" x14ac:dyDescent="0.25">
      <c r="A1270" s="9"/>
      <c r="B1270" s="106">
        <v>47107</v>
      </c>
      <c r="C1270" s="26">
        <v>1269</v>
      </c>
      <c r="D1270" s="9"/>
      <c r="E1270" s="9">
        <f t="shared" si="38"/>
        <v>1269</v>
      </c>
      <c r="F1270" s="136">
        <f t="shared" si="39"/>
        <v>47107</v>
      </c>
      <c r="G1270" s="9"/>
    </row>
    <row r="1271" spans="1:7" x14ac:dyDescent="0.25">
      <c r="A1271" s="9"/>
      <c r="B1271" s="106">
        <v>47108</v>
      </c>
      <c r="C1271" s="26">
        <v>1270</v>
      </c>
      <c r="D1271" s="9"/>
      <c r="E1271" s="9">
        <f t="shared" si="38"/>
        <v>1270</v>
      </c>
      <c r="F1271" s="136">
        <f t="shared" si="39"/>
        <v>47108</v>
      </c>
      <c r="G1271" s="9"/>
    </row>
    <row r="1272" spans="1:7" x14ac:dyDescent="0.25">
      <c r="A1272" s="9"/>
      <c r="B1272" s="106">
        <v>47109</v>
      </c>
      <c r="C1272" s="26">
        <v>1271</v>
      </c>
      <c r="D1272" s="9"/>
      <c r="E1272" s="9">
        <f t="shared" si="38"/>
        <v>1271</v>
      </c>
      <c r="F1272" s="136">
        <f t="shared" si="39"/>
        <v>47109</v>
      </c>
      <c r="G1272" s="9"/>
    </row>
    <row r="1273" spans="1:7" x14ac:dyDescent="0.25">
      <c r="A1273" s="9"/>
      <c r="B1273" s="106">
        <v>47110</v>
      </c>
      <c r="C1273" s="26">
        <v>1272</v>
      </c>
      <c r="D1273" s="9"/>
      <c r="E1273" s="9">
        <f t="shared" si="38"/>
        <v>1272</v>
      </c>
      <c r="F1273" s="136">
        <f t="shared" si="39"/>
        <v>47110</v>
      </c>
      <c r="G1273" s="9"/>
    </row>
    <row r="1274" spans="1:7" x14ac:dyDescent="0.25">
      <c r="A1274" s="9"/>
      <c r="B1274" s="106">
        <v>47111</v>
      </c>
      <c r="C1274" s="26">
        <v>1273</v>
      </c>
      <c r="D1274" s="9"/>
      <c r="E1274" s="9">
        <f t="shared" si="38"/>
        <v>1273</v>
      </c>
      <c r="F1274" s="136">
        <f t="shared" si="39"/>
        <v>47111</v>
      </c>
      <c r="G1274" s="9"/>
    </row>
    <row r="1275" spans="1:7" x14ac:dyDescent="0.25">
      <c r="A1275" s="9"/>
      <c r="B1275" s="106">
        <v>47112</v>
      </c>
      <c r="C1275" s="26">
        <v>1274</v>
      </c>
      <c r="D1275" s="9"/>
      <c r="E1275" s="9">
        <f t="shared" si="38"/>
        <v>1274</v>
      </c>
      <c r="F1275" s="136">
        <f t="shared" si="39"/>
        <v>47112</v>
      </c>
      <c r="G1275" s="9"/>
    </row>
    <row r="1276" spans="1:7" x14ac:dyDescent="0.25">
      <c r="A1276" s="9"/>
      <c r="B1276" s="106">
        <v>47113</v>
      </c>
      <c r="C1276" s="26">
        <v>1275</v>
      </c>
      <c r="D1276" s="9"/>
      <c r="E1276" s="9">
        <f t="shared" si="38"/>
        <v>1275</v>
      </c>
      <c r="F1276" s="136">
        <f t="shared" si="39"/>
        <v>47113</v>
      </c>
      <c r="G1276" s="9"/>
    </row>
    <row r="1277" spans="1:7" x14ac:dyDescent="0.25">
      <c r="A1277" s="9"/>
      <c r="B1277" s="106">
        <v>47114</v>
      </c>
      <c r="C1277" s="26">
        <v>1276</v>
      </c>
      <c r="D1277" s="9"/>
      <c r="E1277" s="9">
        <f t="shared" si="38"/>
        <v>1276</v>
      </c>
      <c r="F1277" s="136">
        <f t="shared" si="39"/>
        <v>47114</v>
      </c>
      <c r="G1277" s="9"/>
    </row>
    <row r="1278" spans="1:7" x14ac:dyDescent="0.25">
      <c r="A1278" s="9"/>
      <c r="B1278" s="106">
        <v>47115</v>
      </c>
      <c r="C1278" s="26">
        <v>1277</v>
      </c>
      <c r="D1278" s="9"/>
      <c r="E1278" s="9">
        <f t="shared" si="38"/>
        <v>1277</v>
      </c>
      <c r="F1278" s="136">
        <f t="shared" si="39"/>
        <v>47115</v>
      </c>
      <c r="G1278" s="9"/>
    </row>
    <row r="1279" spans="1:7" x14ac:dyDescent="0.25">
      <c r="A1279" s="9"/>
      <c r="B1279" s="106">
        <v>47116</v>
      </c>
      <c r="C1279" s="26">
        <v>1278</v>
      </c>
      <c r="D1279" s="9"/>
      <c r="E1279" s="9">
        <f t="shared" si="38"/>
        <v>1278</v>
      </c>
      <c r="F1279" s="136">
        <f t="shared" si="39"/>
        <v>47116</v>
      </c>
      <c r="G1279" s="9"/>
    </row>
    <row r="1280" spans="1:7" x14ac:dyDescent="0.25">
      <c r="A1280" s="9"/>
      <c r="B1280" s="106">
        <v>47117</v>
      </c>
      <c r="C1280" s="26">
        <v>1279</v>
      </c>
      <c r="D1280" s="9"/>
      <c r="E1280" s="9">
        <f t="shared" si="38"/>
        <v>1279</v>
      </c>
      <c r="F1280" s="136">
        <f t="shared" si="39"/>
        <v>47117</v>
      </c>
      <c r="G1280" s="9"/>
    </row>
    <row r="1281" spans="1:7" x14ac:dyDescent="0.25">
      <c r="A1281" s="9"/>
      <c r="B1281" s="106">
        <v>47118</v>
      </c>
      <c r="C1281" s="26">
        <v>1280</v>
      </c>
      <c r="D1281" s="9"/>
      <c r="E1281" s="9">
        <f t="shared" si="38"/>
        <v>1280</v>
      </c>
      <c r="F1281" s="136">
        <f t="shared" si="39"/>
        <v>47118</v>
      </c>
      <c r="G1281" s="9"/>
    </row>
    <row r="1282" spans="1:7" x14ac:dyDescent="0.25">
      <c r="A1282" s="9"/>
      <c r="B1282" s="106">
        <v>47119</v>
      </c>
      <c r="C1282" s="26">
        <v>1281</v>
      </c>
      <c r="D1282" s="9"/>
      <c r="E1282" s="9">
        <f t="shared" si="38"/>
        <v>1281</v>
      </c>
      <c r="F1282" s="136">
        <f t="shared" si="39"/>
        <v>47119</v>
      </c>
      <c r="G1282" s="9"/>
    </row>
    <row r="1283" spans="1:7" x14ac:dyDescent="0.25">
      <c r="A1283" s="9"/>
      <c r="B1283" s="106">
        <v>47120</v>
      </c>
      <c r="C1283" s="26">
        <v>1282</v>
      </c>
      <c r="D1283" s="9"/>
      <c r="E1283" s="9">
        <f t="shared" ref="E1283:E1346" si="40">C1283</f>
        <v>1282</v>
      </c>
      <c r="F1283" s="136">
        <f t="shared" ref="F1283:F1346" si="41">B1283</f>
        <v>47120</v>
      </c>
      <c r="G1283" s="9"/>
    </row>
    <row r="1284" spans="1:7" x14ac:dyDescent="0.25">
      <c r="A1284" s="9"/>
      <c r="B1284" s="106">
        <v>47121</v>
      </c>
      <c r="C1284" s="26">
        <v>1283</v>
      </c>
      <c r="D1284" s="9"/>
      <c r="E1284" s="9">
        <f t="shared" si="40"/>
        <v>1283</v>
      </c>
      <c r="F1284" s="136">
        <f t="shared" si="41"/>
        <v>47121</v>
      </c>
      <c r="G1284" s="9"/>
    </row>
    <row r="1285" spans="1:7" x14ac:dyDescent="0.25">
      <c r="A1285" s="9"/>
      <c r="B1285" s="106">
        <v>47122</v>
      </c>
      <c r="C1285" s="26">
        <v>1284</v>
      </c>
      <c r="D1285" s="9"/>
      <c r="E1285" s="9">
        <f t="shared" si="40"/>
        <v>1284</v>
      </c>
      <c r="F1285" s="136">
        <f t="shared" si="41"/>
        <v>47122</v>
      </c>
      <c r="G1285" s="9"/>
    </row>
    <row r="1286" spans="1:7" x14ac:dyDescent="0.25">
      <c r="A1286" s="9"/>
      <c r="B1286" s="106">
        <v>47123</v>
      </c>
      <c r="C1286" s="26">
        <v>1285</v>
      </c>
      <c r="D1286" s="9"/>
      <c r="E1286" s="9">
        <f t="shared" si="40"/>
        <v>1285</v>
      </c>
      <c r="F1286" s="136">
        <f t="shared" si="41"/>
        <v>47123</v>
      </c>
      <c r="G1286" s="9"/>
    </row>
    <row r="1287" spans="1:7" x14ac:dyDescent="0.25">
      <c r="A1287" s="9"/>
      <c r="B1287" s="106">
        <v>47124</v>
      </c>
      <c r="C1287" s="26">
        <v>1286</v>
      </c>
      <c r="D1287" s="9"/>
      <c r="E1287" s="9">
        <f t="shared" si="40"/>
        <v>1286</v>
      </c>
      <c r="F1287" s="136">
        <f t="shared" si="41"/>
        <v>47124</v>
      </c>
      <c r="G1287" s="9"/>
    </row>
    <row r="1288" spans="1:7" x14ac:dyDescent="0.25">
      <c r="A1288" s="9"/>
      <c r="B1288" s="106">
        <v>47125</v>
      </c>
      <c r="C1288" s="26">
        <v>1287</v>
      </c>
      <c r="D1288" s="9"/>
      <c r="E1288" s="9">
        <f t="shared" si="40"/>
        <v>1287</v>
      </c>
      <c r="F1288" s="136">
        <f t="shared" si="41"/>
        <v>47125</v>
      </c>
      <c r="G1288" s="9"/>
    </row>
    <row r="1289" spans="1:7" x14ac:dyDescent="0.25">
      <c r="A1289" s="9"/>
      <c r="B1289" s="106">
        <v>47126</v>
      </c>
      <c r="C1289" s="26">
        <v>1288</v>
      </c>
      <c r="D1289" s="9"/>
      <c r="E1289" s="9">
        <f t="shared" si="40"/>
        <v>1288</v>
      </c>
      <c r="F1289" s="136">
        <f t="shared" si="41"/>
        <v>47126</v>
      </c>
      <c r="G1289" s="9"/>
    </row>
    <row r="1290" spans="1:7" x14ac:dyDescent="0.25">
      <c r="A1290" s="9"/>
      <c r="B1290" s="106">
        <v>47127</v>
      </c>
      <c r="C1290" s="26">
        <v>1289</v>
      </c>
      <c r="D1290" s="9"/>
      <c r="E1290" s="9">
        <f t="shared" si="40"/>
        <v>1289</v>
      </c>
      <c r="F1290" s="136">
        <f t="shared" si="41"/>
        <v>47127</v>
      </c>
      <c r="G1290" s="9"/>
    </row>
    <row r="1291" spans="1:7" x14ac:dyDescent="0.25">
      <c r="A1291" s="9"/>
      <c r="B1291" s="106">
        <v>47128</v>
      </c>
      <c r="C1291" s="26">
        <v>1290</v>
      </c>
      <c r="D1291" s="9"/>
      <c r="E1291" s="9">
        <f t="shared" si="40"/>
        <v>1290</v>
      </c>
      <c r="F1291" s="136">
        <f t="shared" si="41"/>
        <v>47128</v>
      </c>
      <c r="G1291" s="9"/>
    </row>
    <row r="1292" spans="1:7" x14ac:dyDescent="0.25">
      <c r="A1292" s="9"/>
      <c r="B1292" s="106">
        <v>47129</v>
      </c>
      <c r="C1292" s="26">
        <v>1291</v>
      </c>
      <c r="D1292" s="9"/>
      <c r="E1292" s="9">
        <f t="shared" si="40"/>
        <v>1291</v>
      </c>
      <c r="F1292" s="136">
        <f t="shared" si="41"/>
        <v>47129</v>
      </c>
      <c r="G1292" s="9"/>
    </row>
    <row r="1293" spans="1:7" x14ac:dyDescent="0.25">
      <c r="A1293" s="9"/>
      <c r="B1293" s="106">
        <v>47130</v>
      </c>
      <c r="C1293" s="26">
        <v>1292</v>
      </c>
      <c r="D1293" s="9"/>
      <c r="E1293" s="9">
        <f t="shared" si="40"/>
        <v>1292</v>
      </c>
      <c r="F1293" s="136">
        <f t="shared" si="41"/>
        <v>47130</v>
      </c>
      <c r="G1293" s="9"/>
    </row>
    <row r="1294" spans="1:7" x14ac:dyDescent="0.25">
      <c r="A1294" s="9"/>
      <c r="B1294" s="106">
        <v>47131</v>
      </c>
      <c r="C1294" s="26">
        <v>1293</v>
      </c>
      <c r="D1294" s="9"/>
      <c r="E1294" s="9">
        <f t="shared" si="40"/>
        <v>1293</v>
      </c>
      <c r="F1294" s="136">
        <f t="shared" si="41"/>
        <v>47131</v>
      </c>
      <c r="G1294" s="9"/>
    </row>
    <row r="1295" spans="1:7" x14ac:dyDescent="0.25">
      <c r="A1295" s="9"/>
      <c r="B1295" s="106">
        <v>47132</v>
      </c>
      <c r="C1295" s="26">
        <v>1294</v>
      </c>
      <c r="D1295" s="9"/>
      <c r="E1295" s="9">
        <f t="shared" si="40"/>
        <v>1294</v>
      </c>
      <c r="F1295" s="136">
        <f t="shared" si="41"/>
        <v>47132</v>
      </c>
      <c r="G1295" s="9"/>
    </row>
    <row r="1296" spans="1:7" x14ac:dyDescent="0.25">
      <c r="A1296" s="9"/>
      <c r="B1296" s="106">
        <v>47133</v>
      </c>
      <c r="C1296" s="26">
        <v>1295</v>
      </c>
      <c r="D1296" s="9"/>
      <c r="E1296" s="9">
        <f t="shared" si="40"/>
        <v>1295</v>
      </c>
      <c r="F1296" s="136">
        <f t="shared" si="41"/>
        <v>47133</v>
      </c>
      <c r="G1296" s="9"/>
    </row>
    <row r="1297" spans="1:7" x14ac:dyDescent="0.25">
      <c r="A1297" s="9"/>
      <c r="B1297" s="106">
        <v>47134</v>
      </c>
      <c r="C1297" s="26">
        <v>1296</v>
      </c>
      <c r="D1297" s="9"/>
      <c r="E1297" s="9">
        <f t="shared" si="40"/>
        <v>1296</v>
      </c>
      <c r="F1297" s="136">
        <f t="shared" si="41"/>
        <v>47134</v>
      </c>
      <c r="G1297" s="9"/>
    </row>
    <row r="1298" spans="1:7" x14ac:dyDescent="0.25">
      <c r="A1298" s="9"/>
      <c r="B1298" s="106">
        <v>47135</v>
      </c>
      <c r="C1298" s="26">
        <v>1297</v>
      </c>
      <c r="D1298" s="9"/>
      <c r="E1298" s="9">
        <f t="shared" si="40"/>
        <v>1297</v>
      </c>
      <c r="F1298" s="136">
        <f t="shared" si="41"/>
        <v>47135</v>
      </c>
      <c r="G1298" s="9"/>
    </row>
    <row r="1299" spans="1:7" x14ac:dyDescent="0.25">
      <c r="A1299" s="9"/>
      <c r="B1299" s="106">
        <v>47136</v>
      </c>
      <c r="C1299" s="26">
        <v>1298</v>
      </c>
      <c r="D1299" s="9"/>
      <c r="E1299" s="9">
        <f t="shared" si="40"/>
        <v>1298</v>
      </c>
      <c r="F1299" s="136">
        <f t="shared" si="41"/>
        <v>47136</v>
      </c>
      <c r="G1299" s="9"/>
    </row>
    <row r="1300" spans="1:7" x14ac:dyDescent="0.25">
      <c r="A1300" s="9"/>
      <c r="B1300" s="106">
        <v>47137</v>
      </c>
      <c r="C1300" s="26">
        <v>1299</v>
      </c>
      <c r="D1300" s="9"/>
      <c r="E1300" s="9">
        <f t="shared" si="40"/>
        <v>1299</v>
      </c>
      <c r="F1300" s="136">
        <f t="shared" si="41"/>
        <v>47137</v>
      </c>
      <c r="G1300" s="9"/>
    </row>
    <row r="1301" spans="1:7" x14ac:dyDescent="0.25">
      <c r="A1301" s="9"/>
      <c r="B1301" s="106">
        <v>47138</v>
      </c>
      <c r="C1301" s="26">
        <v>1300</v>
      </c>
      <c r="D1301" s="9"/>
      <c r="E1301" s="9">
        <f t="shared" si="40"/>
        <v>1300</v>
      </c>
      <c r="F1301" s="136">
        <f t="shared" si="41"/>
        <v>47138</v>
      </c>
      <c r="G1301" s="9"/>
    </row>
    <row r="1302" spans="1:7" x14ac:dyDescent="0.25">
      <c r="A1302" s="9"/>
      <c r="B1302" s="106">
        <v>47139</v>
      </c>
      <c r="C1302" s="26">
        <v>1301</v>
      </c>
      <c r="D1302" s="9"/>
      <c r="E1302" s="9">
        <f t="shared" si="40"/>
        <v>1301</v>
      </c>
      <c r="F1302" s="136">
        <f t="shared" si="41"/>
        <v>47139</v>
      </c>
      <c r="G1302" s="9"/>
    </row>
    <row r="1303" spans="1:7" x14ac:dyDescent="0.25">
      <c r="A1303" s="9"/>
      <c r="B1303" s="106">
        <v>47140</v>
      </c>
      <c r="C1303" s="26">
        <v>1302</v>
      </c>
      <c r="D1303" s="9"/>
      <c r="E1303" s="9">
        <f t="shared" si="40"/>
        <v>1302</v>
      </c>
      <c r="F1303" s="136">
        <f t="shared" si="41"/>
        <v>47140</v>
      </c>
      <c r="G1303" s="9"/>
    </row>
    <row r="1304" spans="1:7" x14ac:dyDescent="0.25">
      <c r="A1304" s="9"/>
      <c r="B1304" s="106">
        <v>47141</v>
      </c>
      <c r="C1304" s="26">
        <v>1303</v>
      </c>
      <c r="D1304" s="9"/>
      <c r="E1304" s="9">
        <f t="shared" si="40"/>
        <v>1303</v>
      </c>
      <c r="F1304" s="136">
        <f t="shared" si="41"/>
        <v>47141</v>
      </c>
      <c r="G1304" s="9"/>
    </row>
    <row r="1305" spans="1:7" x14ac:dyDescent="0.25">
      <c r="A1305" s="9"/>
      <c r="B1305" s="106">
        <v>47142</v>
      </c>
      <c r="C1305" s="26">
        <v>1304</v>
      </c>
      <c r="D1305" s="9"/>
      <c r="E1305" s="9">
        <f t="shared" si="40"/>
        <v>1304</v>
      </c>
      <c r="F1305" s="136">
        <f t="shared" si="41"/>
        <v>47142</v>
      </c>
      <c r="G1305" s="9"/>
    </row>
    <row r="1306" spans="1:7" x14ac:dyDescent="0.25">
      <c r="A1306" s="9"/>
      <c r="B1306" s="106">
        <v>47143</v>
      </c>
      <c r="C1306" s="26">
        <v>1305</v>
      </c>
      <c r="D1306" s="9"/>
      <c r="E1306" s="9">
        <f t="shared" si="40"/>
        <v>1305</v>
      </c>
      <c r="F1306" s="136">
        <f t="shared" si="41"/>
        <v>47143</v>
      </c>
      <c r="G1306" s="9"/>
    </row>
    <row r="1307" spans="1:7" x14ac:dyDescent="0.25">
      <c r="A1307" s="9"/>
      <c r="B1307" s="106">
        <v>47144</v>
      </c>
      <c r="C1307" s="26">
        <v>1306</v>
      </c>
      <c r="D1307" s="9"/>
      <c r="E1307" s="9">
        <f t="shared" si="40"/>
        <v>1306</v>
      </c>
      <c r="F1307" s="136">
        <f t="shared" si="41"/>
        <v>47144</v>
      </c>
      <c r="G1307" s="9"/>
    </row>
    <row r="1308" spans="1:7" x14ac:dyDescent="0.25">
      <c r="A1308" s="9"/>
      <c r="B1308" s="106">
        <v>47145</v>
      </c>
      <c r="C1308" s="26">
        <v>1307</v>
      </c>
      <c r="D1308" s="9"/>
      <c r="E1308" s="9">
        <f t="shared" si="40"/>
        <v>1307</v>
      </c>
      <c r="F1308" s="136">
        <f t="shared" si="41"/>
        <v>47145</v>
      </c>
      <c r="G1308" s="9"/>
    </row>
    <row r="1309" spans="1:7" x14ac:dyDescent="0.25">
      <c r="A1309" s="9"/>
      <c r="B1309" s="106">
        <v>47146</v>
      </c>
      <c r="C1309" s="26">
        <v>1308</v>
      </c>
      <c r="D1309" s="9"/>
      <c r="E1309" s="9">
        <f t="shared" si="40"/>
        <v>1308</v>
      </c>
      <c r="F1309" s="136">
        <f t="shared" si="41"/>
        <v>47146</v>
      </c>
      <c r="G1309" s="9"/>
    </row>
    <row r="1310" spans="1:7" x14ac:dyDescent="0.25">
      <c r="A1310" s="9"/>
      <c r="B1310" s="106">
        <v>47147</v>
      </c>
      <c r="C1310" s="26">
        <v>1309</v>
      </c>
      <c r="D1310" s="9"/>
      <c r="E1310" s="9">
        <f t="shared" si="40"/>
        <v>1309</v>
      </c>
      <c r="F1310" s="136">
        <f t="shared" si="41"/>
        <v>47147</v>
      </c>
      <c r="G1310" s="9"/>
    </row>
    <row r="1311" spans="1:7" x14ac:dyDescent="0.25">
      <c r="A1311" s="9"/>
      <c r="B1311" s="106">
        <v>47148</v>
      </c>
      <c r="C1311" s="26">
        <v>1310</v>
      </c>
      <c r="D1311" s="9"/>
      <c r="E1311" s="9">
        <f t="shared" si="40"/>
        <v>1310</v>
      </c>
      <c r="F1311" s="136">
        <f t="shared" si="41"/>
        <v>47148</v>
      </c>
      <c r="G1311" s="9"/>
    </row>
    <row r="1312" spans="1:7" x14ac:dyDescent="0.25">
      <c r="A1312" s="9"/>
      <c r="B1312" s="106">
        <v>47149</v>
      </c>
      <c r="C1312" s="26">
        <v>1311</v>
      </c>
      <c r="D1312" s="9"/>
      <c r="E1312" s="9">
        <f t="shared" si="40"/>
        <v>1311</v>
      </c>
      <c r="F1312" s="136">
        <f t="shared" si="41"/>
        <v>47149</v>
      </c>
      <c r="G1312" s="9"/>
    </row>
    <row r="1313" spans="1:7" x14ac:dyDescent="0.25">
      <c r="A1313" s="9"/>
      <c r="B1313" s="106">
        <v>47150</v>
      </c>
      <c r="C1313" s="26">
        <v>1312</v>
      </c>
      <c r="D1313" s="9"/>
      <c r="E1313" s="9">
        <f t="shared" si="40"/>
        <v>1312</v>
      </c>
      <c r="F1313" s="136">
        <f t="shared" si="41"/>
        <v>47150</v>
      </c>
      <c r="G1313" s="9"/>
    </row>
    <row r="1314" spans="1:7" x14ac:dyDescent="0.25">
      <c r="A1314" s="9"/>
      <c r="B1314" s="106">
        <v>47151</v>
      </c>
      <c r="C1314" s="26">
        <v>1313</v>
      </c>
      <c r="D1314" s="9"/>
      <c r="E1314" s="9">
        <f t="shared" si="40"/>
        <v>1313</v>
      </c>
      <c r="F1314" s="136">
        <f t="shared" si="41"/>
        <v>47151</v>
      </c>
      <c r="G1314" s="9"/>
    </row>
    <row r="1315" spans="1:7" x14ac:dyDescent="0.25">
      <c r="A1315" s="9"/>
      <c r="B1315" s="106">
        <v>47152</v>
      </c>
      <c r="C1315" s="26">
        <v>1314</v>
      </c>
      <c r="D1315" s="9"/>
      <c r="E1315" s="9">
        <f t="shared" si="40"/>
        <v>1314</v>
      </c>
      <c r="F1315" s="136">
        <f t="shared" si="41"/>
        <v>47152</v>
      </c>
      <c r="G1315" s="9"/>
    </row>
    <row r="1316" spans="1:7" x14ac:dyDescent="0.25">
      <c r="A1316" s="9"/>
      <c r="B1316" s="106">
        <v>47153</v>
      </c>
      <c r="C1316" s="26">
        <v>1315</v>
      </c>
      <c r="D1316" s="9"/>
      <c r="E1316" s="9">
        <f t="shared" si="40"/>
        <v>1315</v>
      </c>
      <c r="F1316" s="136">
        <f t="shared" si="41"/>
        <v>47153</v>
      </c>
      <c r="G1316" s="9"/>
    </row>
    <row r="1317" spans="1:7" x14ac:dyDescent="0.25">
      <c r="A1317" s="9"/>
      <c r="B1317" s="106">
        <v>47154</v>
      </c>
      <c r="C1317" s="26">
        <v>1316</v>
      </c>
      <c r="D1317" s="9"/>
      <c r="E1317" s="9">
        <f t="shared" si="40"/>
        <v>1316</v>
      </c>
      <c r="F1317" s="136">
        <f t="shared" si="41"/>
        <v>47154</v>
      </c>
      <c r="G1317" s="9"/>
    </row>
    <row r="1318" spans="1:7" x14ac:dyDescent="0.25">
      <c r="A1318" s="9"/>
      <c r="B1318" s="106">
        <v>47155</v>
      </c>
      <c r="C1318" s="26">
        <v>1317</v>
      </c>
      <c r="D1318" s="9"/>
      <c r="E1318" s="9">
        <f t="shared" si="40"/>
        <v>1317</v>
      </c>
      <c r="F1318" s="136">
        <f t="shared" si="41"/>
        <v>47155</v>
      </c>
      <c r="G1318" s="9"/>
    </row>
    <row r="1319" spans="1:7" x14ac:dyDescent="0.25">
      <c r="A1319" s="9"/>
      <c r="B1319" s="106">
        <v>47156</v>
      </c>
      <c r="C1319" s="26">
        <v>1318</v>
      </c>
      <c r="D1319" s="9"/>
      <c r="E1319" s="9">
        <f t="shared" si="40"/>
        <v>1318</v>
      </c>
      <c r="F1319" s="136">
        <f t="shared" si="41"/>
        <v>47156</v>
      </c>
      <c r="G1319" s="9"/>
    </row>
    <row r="1320" spans="1:7" x14ac:dyDescent="0.25">
      <c r="A1320" s="9"/>
      <c r="B1320" s="106">
        <v>47157</v>
      </c>
      <c r="C1320" s="26">
        <v>1319</v>
      </c>
      <c r="D1320" s="9"/>
      <c r="E1320" s="9">
        <f t="shared" si="40"/>
        <v>1319</v>
      </c>
      <c r="F1320" s="136">
        <f t="shared" si="41"/>
        <v>47157</v>
      </c>
      <c r="G1320" s="9"/>
    </row>
    <row r="1321" spans="1:7" x14ac:dyDescent="0.25">
      <c r="A1321" s="9"/>
      <c r="B1321" s="106">
        <v>47158</v>
      </c>
      <c r="C1321" s="26">
        <v>1320</v>
      </c>
      <c r="D1321" s="9"/>
      <c r="E1321" s="9">
        <f t="shared" si="40"/>
        <v>1320</v>
      </c>
      <c r="F1321" s="136">
        <f t="shared" si="41"/>
        <v>47158</v>
      </c>
      <c r="G1321" s="9"/>
    </row>
    <row r="1322" spans="1:7" x14ac:dyDescent="0.25">
      <c r="A1322" s="9"/>
      <c r="B1322" s="106">
        <v>47159</v>
      </c>
      <c r="C1322" s="26">
        <v>1321</v>
      </c>
      <c r="D1322" s="9"/>
      <c r="E1322" s="9">
        <f t="shared" si="40"/>
        <v>1321</v>
      </c>
      <c r="F1322" s="136">
        <f t="shared" si="41"/>
        <v>47159</v>
      </c>
      <c r="G1322" s="9"/>
    </row>
    <row r="1323" spans="1:7" x14ac:dyDescent="0.25">
      <c r="A1323" s="9"/>
      <c r="B1323" s="106">
        <v>47160</v>
      </c>
      <c r="C1323" s="26">
        <v>1322</v>
      </c>
      <c r="D1323" s="9"/>
      <c r="E1323" s="9">
        <f t="shared" si="40"/>
        <v>1322</v>
      </c>
      <c r="F1323" s="136">
        <f t="shared" si="41"/>
        <v>47160</v>
      </c>
      <c r="G1323" s="9"/>
    </row>
    <row r="1324" spans="1:7" x14ac:dyDescent="0.25">
      <c r="A1324" s="9"/>
      <c r="B1324" s="106">
        <v>47161</v>
      </c>
      <c r="C1324" s="26">
        <v>1323</v>
      </c>
      <c r="D1324" s="9"/>
      <c r="E1324" s="9">
        <f t="shared" si="40"/>
        <v>1323</v>
      </c>
      <c r="F1324" s="136">
        <f t="shared" si="41"/>
        <v>47161</v>
      </c>
      <c r="G1324" s="9"/>
    </row>
    <row r="1325" spans="1:7" x14ac:dyDescent="0.25">
      <c r="A1325" s="9"/>
      <c r="B1325" s="106">
        <v>47162</v>
      </c>
      <c r="C1325" s="26">
        <v>1324</v>
      </c>
      <c r="D1325" s="9"/>
      <c r="E1325" s="9">
        <f t="shared" si="40"/>
        <v>1324</v>
      </c>
      <c r="F1325" s="136">
        <f t="shared" si="41"/>
        <v>47162</v>
      </c>
      <c r="G1325" s="9"/>
    </row>
    <row r="1326" spans="1:7" x14ac:dyDescent="0.25">
      <c r="A1326" s="9"/>
      <c r="B1326" s="106">
        <v>47163</v>
      </c>
      <c r="C1326" s="26">
        <v>1325</v>
      </c>
      <c r="D1326" s="9"/>
      <c r="E1326" s="9">
        <f t="shared" si="40"/>
        <v>1325</v>
      </c>
      <c r="F1326" s="136">
        <f t="shared" si="41"/>
        <v>47163</v>
      </c>
      <c r="G1326" s="9"/>
    </row>
    <row r="1327" spans="1:7" x14ac:dyDescent="0.25">
      <c r="A1327" s="9"/>
      <c r="B1327" s="106">
        <v>47164</v>
      </c>
      <c r="C1327" s="26">
        <v>1326</v>
      </c>
      <c r="D1327" s="9"/>
      <c r="E1327" s="9">
        <f t="shared" si="40"/>
        <v>1326</v>
      </c>
      <c r="F1327" s="136">
        <f t="shared" si="41"/>
        <v>47164</v>
      </c>
      <c r="G1327" s="9"/>
    </row>
    <row r="1328" spans="1:7" x14ac:dyDescent="0.25">
      <c r="A1328" s="9"/>
      <c r="B1328" s="106">
        <v>47165</v>
      </c>
      <c r="C1328" s="26">
        <v>1327</v>
      </c>
      <c r="D1328" s="9"/>
      <c r="E1328" s="9">
        <f t="shared" si="40"/>
        <v>1327</v>
      </c>
      <c r="F1328" s="136">
        <f t="shared" si="41"/>
        <v>47165</v>
      </c>
      <c r="G1328" s="9"/>
    </row>
    <row r="1329" spans="1:7" x14ac:dyDescent="0.25">
      <c r="A1329" s="9"/>
      <c r="B1329" s="106">
        <v>47166</v>
      </c>
      <c r="C1329" s="26">
        <v>1328</v>
      </c>
      <c r="D1329" s="9"/>
      <c r="E1329" s="9">
        <f t="shared" si="40"/>
        <v>1328</v>
      </c>
      <c r="F1329" s="136">
        <f t="shared" si="41"/>
        <v>47166</v>
      </c>
      <c r="G1329" s="9"/>
    </row>
    <row r="1330" spans="1:7" x14ac:dyDescent="0.25">
      <c r="A1330" s="9"/>
      <c r="B1330" s="106">
        <v>47167</v>
      </c>
      <c r="C1330" s="26">
        <v>1329</v>
      </c>
      <c r="D1330" s="9"/>
      <c r="E1330" s="9">
        <f t="shared" si="40"/>
        <v>1329</v>
      </c>
      <c r="F1330" s="136">
        <f t="shared" si="41"/>
        <v>47167</v>
      </c>
      <c r="G1330" s="9"/>
    </row>
    <row r="1331" spans="1:7" x14ac:dyDescent="0.25">
      <c r="A1331" s="9"/>
      <c r="B1331" s="106">
        <v>47168</v>
      </c>
      <c r="C1331" s="26">
        <v>1330</v>
      </c>
      <c r="D1331" s="9"/>
      <c r="E1331" s="9">
        <f t="shared" si="40"/>
        <v>1330</v>
      </c>
      <c r="F1331" s="136">
        <f t="shared" si="41"/>
        <v>47168</v>
      </c>
      <c r="G1331" s="9"/>
    </row>
    <row r="1332" spans="1:7" x14ac:dyDescent="0.25">
      <c r="A1332" s="9"/>
      <c r="B1332" s="106">
        <v>47169</v>
      </c>
      <c r="C1332" s="26">
        <v>1331</v>
      </c>
      <c r="D1332" s="9"/>
      <c r="E1332" s="9">
        <f t="shared" si="40"/>
        <v>1331</v>
      </c>
      <c r="F1332" s="136">
        <f t="shared" si="41"/>
        <v>47169</v>
      </c>
      <c r="G1332" s="9"/>
    </row>
    <row r="1333" spans="1:7" x14ac:dyDescent="0.25">
      <c r="A1333" s="9"/>
      <c r="B1333" s="106">
        <v>47170</v>
      </c>
      <c r="C1333" s="26">
        <v>1332</v>
      </c>
      <c r="D1333" s="9"/>
      <c r="E1333" s="9">
        <f t="shared" si="40"/>
        <v>1332</v>
      </c>
      <c r="F1333" s="136">
        <f t="shared" si="41"/>
        <v>47170</v>
      </c>
      <c r="G1333" s="9"/>
    </row>
    <row r="1334" spans="1:7" x14ac:dyDescent="0.25">
      <c r="A1334" s="9"/>
      <c r="B1334" s="106">
        <v>47171</v>
      </c>
      <c r="C1334" s="26">
        <v>1333</v>
      </c>
      <c r="D1334" s="9"/>
      <c r="E1334" s="9">
        <f t="shared" si="40"/>
        <v>1333</v>
      </c>
      <c r="F1334" s="136">
        <f t="shared" si="41"/>
        <v>47171</v>
      </c>
      <c r="G1334" s="9"/>
    </row>
    <row r="1335" spans="1:7" x14ac:dyDescent="0.25">
      <c r="A1335" s="9"/>
      <c r="B1335" s="106">
        <v>47172</v>
      </c>
      <c r="C1335" s="26">
        <v>1334</v>
      </c>
      <c r="D1335" s="9"/>
      <c r="E1335" s="9">
        <f t="shared" si="40"/>
        <v>1334</v>
      </c>
      <c r="F1335" s="136">
        <f t="shared" si="41"/>
        <v>47172</v>
      </c>
      <c r="G1335" s="9"/>
    </row>
    <row r="1336" spans="1:7" x14ac:dyDescent="0.25">
      <c r="A1336" s="9"/>
      <c r="B1336" s="106">
        <v>47173</v>
      </c>
      <c r="C1336" s="26">
        <v>1335</v>
      </c>
      <c r="D1336" s="9"/>
      <c r="E1336" s="9">
        <f t="shared" si="40"/>
        <v>1335</v>
      </c>
      <c r="F1336" s="136">
        <f t="shared" si="41"/>
        <v>47173</v>
      </c>
      <c r="G1336" s="9"/>
    </row>
    <row r="1337" spans="1:7" x14ac:dyDescent="0.25">
      <c r="A1337" s="9"/>
      <c r="B1337" s="106">
        <v>47174</v>
      </c>
      <c r="C1337" s="26">
        <v>1336</v>
      </c>
      <c r="D1337" s="9"/>
      <c r="E1337" s="9">
        <f t="shared" si="40"/>
        <v>1336</v>
      </c>
      <c r="F1337" s="136">
        <f t="shared" si="41"/>
        <v>47174</v>
      </c>
      <c r="G1337" s="9"/>
    </row>
    <row r="1338" spans="1:7" x14ac:dyDescent="0.25">
      <c r="A1338" s="9"/>
      <c r="B1338" s="106">
        <v>47175</v>
      </c>
      <c r="C1338" s="26">
        <v>1337</v>
      </c>
      <c r="D1338" s="9"/>
      <c r="E1338" s="9">
        <f t="shared" si="40"/>
        <v>1337</v>
      </c>
      <c r="F1338" s="136">
        <f t="shared" si="41"/>
        <v>47175</v>
      </c>
      <c r="G1338" s="9"/>
    </row>
    <row r="1339" spans="1:7" x14ac:dyDescent="0.25">
      <c r="A1339" s="9"/>
      <c r="B1339" s="106">
        <v>47176</v>
      </c>
      <c r="C1339" s="26">
        <v>1338</v>
      </c>
      <c r="D1339" s="9"/>
      <c r="E1339" s="9">
        <f t="shared" si="40"/>
        <v>1338</v>
      </c>
      <c r="F1339" s="136">
        <f t="shared" si="41"/>
        <v>47176</v>
      </c>
      <c r="G1339" s="9"/>
    </row>
    <row r="1340" spans="1:7" x14ac:dyDescent="0.25">
      <c r="A1340" s="9"/>
      <c r="B1340" s="106">
        <v>47177</v>
      </c>
      <c r="C1340" s="26">
        <v>1339</v>
      </c>
      <c r="D1340" s="9"/>
      <c r="E1340" s="9">
        <f t="shared" si="40"/>
        <v>1339</v>
      </c>
      <c r="F1340" s="136">
        <f t="shared" si="41"/>
        <v>47177</v>
      </c>
      <c r="G1340" s="9"/>
    </row>
    <row r="1341" spans="1:7" x14ac:dyDescent="0.25">
      <c r="A1341" s="9"/>
      <c r="B1341" s="106">
        <v>47178</v>
      </c>
      <c r="C1341" s="26">
        <v>1340</v>
      </c>
      <c r="D1341" s="9"/>
      <c r="E1341" s="9">
        <f t="shared" si="40"/>
        <v>1340</v>
      </c>
      <c r="F1341" s="136">
        <f t="shared" si="41"/>
        <v>47178</v>
      </c>
      <c r="G1341" s="9"/>
    </row>
    <row r="1342" spans="1:7" x14ac:dyDescent="0.25">
      <c r="A1342" s="9"/>
      <c r="B1342" s="106">
        <v>47179</v>
      </c>
      <c r="C1342" s="26">
        <v>1341</v>
      </c>
      <c r="D1342" s="9"/>
      <c r="E1342" s="9">
        <f t="shared" si="40"/>
        <v>1341</v>
      </c>
      <c r="F1342" s="136">
        <f t="shared" si="41"/>
        <v>47179</v>
      </c>
      <c r="G1342" s="9"/>
    </row>
    <row r="1343" spans="1:7" x14ac:dyDescent="0.25">
      <c r="A1343" s="9"/>
      <c r="B1343" s="106">
        <v>47180</v>
      </c>
      <c r="C1343" s="26">
        <v>1342</v>
      </c>
      <c r="D1343" s="9"/>
      <c r="E1343" s="9">
        <f t="shared" si="40"/>
        <v>1342</v>
      </c>
      <c r="F1343" s="136">
        <f t="shared" si="41"/>
        <v>47180</v>
      </c>
      <c r="G1343" s="9"/>
    </row>
    <row r="1344" spans="1:7" x14ac:dyDescent="0.25">
      <c r="A1344" s="9"/>
      <c r="B1344" s="106">
        <v>47181</v>
      </c>
      <c r="C1344" s="26">
        <v>1343</v>
      </c>
      <c r="D1344" s="9"/>
      <c r="E1344" s="9">
        <f t="shared" si="40"/>
        <v>1343</v>
      </c>
      <c r="F1344" s="136">
        <f t="shared" si="41"/>
        <v>47181</v>
      </c>
      <c r="G1344" s="9"/>
    </row>
    <row r="1345" spans="1:7" x14ac:dyDescent="0.25">
      <c r="A1345" s="9"/>
      <c r="B1345" s="106">
        <v>47182</v>
      </c>
      <c r="C1345" s="26">
        <v>1344</v>
      </c>
      <c r="D1345" s="9"/>
      <c r="E1345" s="9">
        <f t="shared" si="40"/>
        <v>1344</v>
      </c>
      <c r="F1345" s="136">
        <f t="shared" si="41"/>
        <v>47182</v>
      </c>
      <c r="G1345" s="9"/>
    </row>
    <row r="1346" spans="1:7" x14ac:dyDescent="0.25">
      <c r="A1346" s="9"/>
      <c r="B1346" s="106">
        <v>47183</v>
      </c>
      <c r="C1346" s="26">
        <v>1345</v>
      </c>
      <c r="D1346" s="9"/>
      <c r="E1346" s="9">
        <f t="shared" si="40"/>
        <v>1345</v>
      </c>
      <c r="F1346" s="136">
        <f t="shared" si="41"/>
        <v>47183</v>
      </c>
      <c r="G1346" s="9"/>
    </row>
    <row r="1347" spans="1:7" x14ac:dyDescent="0.25">
      <c r="A1347" s="9"/>
      <c r="B1347" s="106">
        <v>47184</v>
      </c>
      <c r="C1347" s="26">
        <v>1346</v>
      </c>
      <c r="D1347" s="9"/>
      <c r="E1347" s="9">
        <f t="shared" ref="E1347:E1410" si="42">C1347</f>
        <v>1346</v>
      </c>
      <c r="F1347" s="136">
        <f t="shared" ref="F1347:F1410" si="43">B1347</f>
        <v>47184</v>
      </c>
      <c r="G1347" s="9"/>
    </row>
    <row r="1348" spans="1:7" x14ac:dyDescent="0.25">
      <c r="A1348" s="9"/>
      <c r="B1348" s="106">
        <v>47185</v>
      </c>
      <c r="C1348" s="26">
        <v>1347</v>
      </c>
      <c r="D1348" s="9"/>
      <c r="E1348" s="9">
        <f t="shared" si="42"/>
        <v>1347</v>
      </c>
      <c r="F1348" s="136">
        <f t="shared" si="43"/>
        <v>47185</v>
      </c>
      <c r="G1348" s="9"/>
    </row>
    <row r="1349" spans="1:7" x14ac:dyDescent="0.25">
      <c r="A1349" s="9"/>
      <c r="B1349" s="106">
        <v>47186</v>
      </c>
      <c r="C1349" s="26">
        <v>1348</v>
      </c>
      <c r="D1349" s="9"/>
      <c r="E1349" s="9">
        <f t="shared" si="42"/>
        <v>1348</v>
      </c>
      <c r="F1349" s="136">
        <f t="shared" si="43"/>
        <v>47186</v>
      </c>
      <c r="G1349" s="9"/>
    </row>
    <row r="1350" spans="1:7" x14ac:dyDescent="0.25">
      <c r="A1350" s="9"/>
      <c r="B1350" s="106">
        <v>47187</v>
      </c>
      <c r="C1350" s="26">
        <v>1349</v>
      </c>
      <c r="D1350" s="9"/>
      <c r="E1350" s="9">
        <f t="shared" si="42"/>
        <v>1349</v>
      </c>
      <c r="F1350" s="136">
        <f t="shared" si="43"/>
        <v>47187</v>
      </c>
      <c r="G1350" s="9"/>
    </row>
    <row r="1351" spans="1:7" x14ac:dyDescent="0.25">
      <c r="A1351" s="9"/>
      <c r="B1351" s="106">
        <v>47188</v>
      </c>
      <c r="C1351" s="26">
        <v>1350</v>
      </c>
      <c r="D1351" s="9"/>
      <c r="E1351" s="9">
        <f t="shared" si="42"/>
        <v>1350</v>
      </c>
      <c r="F1351" s="136">
        <f t="shared" si="43"/>
        <v>47188</v>
      </c>
      <c r="G1351" s="9"/>
    </row>
    <row r="1352" spans="1:7" x14ac:dyDescent="0.25">
      <c r="A1352" s="9"/>
      <c r="B1352" s="106">
        <v>47189</v>
      </c>
      <c r="C1352" s="26">
        <v>1351</v>
      </c>
      <c r="D1352" s="9"/>
      <c r="E1352" s="9">
        <f t="shared" si="42"/>
        <v>1351</v>
      </c>
      <c r="F1352" s="136">
        <f t="shared" si="43"/>
        <v>47189</v>
      </c>
      <c r="G1352" s="9"/>
    </row>
    <row r="1353" spans="1:7" x14ac:dyDescent="0.25">
      <c r="A1353" s="9"/>
      <c r="B1353" s="106">
        <v>47190</v>
      </c>
      <c r="C1353" s="26">
        <v>1352</v>
      </c>
      <c r="D1353" s="9"/>
      <c r="E1353" s="9">
        <f t="shared" si="42"/>
        <v>1352</v>
      </c>
      <c r="F1353" s="136">
        <f t="shared" si="43"/>
        <v>47190</v>
      </c>
      <c r="G1353" s="9"/>
    </row>
    <row r="1354" spans="1:7" x14ac:dyDescent="0.25">
      <c r="A1354" s="9"/>
      <c r="B1354" s="106">
        <v>47191</v>
      </c>
      <c r="C1354" s="26">
        <v>1353</v>
      </c>
      <c r="D1354" s="9"/>
      <c r="E1354" s="9">
        <f t="shared" si="42"/>
        <v>1353</v>
      </c>
      <c r="F1354" s="136">
        <f t="shared" si="43"/>
        <v>47191</v>
      </c>
      <c r="G1354" s="9"/>
    </row>
    <row r="1355" spans="1:7" x14ac:dyDescent="0.25">
      <c r="A1355" s="9"/>
      <c r="B1355" s="106">
        <v>47192</v>
      </c>
      <c r="C1355" s="26">
        <v>1354</v>
      </c>
      <c r="D1355" s="9"/>
      <c r="E1355" s="9">
        <f t="shared" si="42"/>
        <v>1354</v>
      </c>
      <c r="F1355" s="136">
        <f t="shared" si="43"/>
        <v>47192</v>
      </c>
      <c r="G1355" s="9"/>
    </row>
    <row r="1356" spans="1:7" x14ac:dyDescent="0.25">
      <c r="A1356" s="9"/>
      <c r="B1356" s="106">
        <v>47193</v>
      </c>
      <c r="C1356" s="26">
        <v>1355</v>
      </c>
      <c r="D1356" s="9"/>
      <c r="E1356" s="9">
        <f t="shared" si="42"/>
        <v>1355</v>
      </c>
      <c r="F1356" s="136">
        <f t="shared" si="43"/>
        <v>47193</v>
      </c>
      <c r="G1356" s="9"/>
    </row>
    <row r="1357" spans="1:7" x14ac:dyDescent="0.25">
      <c r="A1357" s="9"/>
      <c r="B1357" s="106">
        <v>47194</v>
      </c>
      <c r="C1357" s="26">
        <v>1356</v>
      </c>
      <c r="D1357" s="9"/>
      <c r="E1357" s="9">
        <f t="shared" si="42"/>
        <v>1356</v>
      </c>
      <c r="F1357" s="136">
        <f t="shared" si="43"/>
        <v>47194</v>
      </c>
      <c r="G1357" s="9"/>
    </row>
    <row r="1358" spans="1:7" x14ac:dyDescent="0.25">
      <c r="A1358" s="9"/>
      <c r="B1358" s="106">
        <v>47195</v>
      </c>
      <c r="C1358" s="26">
        <v>1357</v>
      </c>
      <c r="D1358" s="9"/>
      <c r="E1358" s="9">
        <f t="shared" si="42"/>
        <v>1357</v>
      </c>
      <c r="F1358" s="136">
        <f t="shared" si="43"/>
        <v>47195</v>
      </c>
      <c r="G1358" s="9"/>
    </row>
    <row r="1359" spans="1:7" x14ac:dyDescent="0.25">
      <c r="A1359" s="9"/>
      <c r="B1359" s="106">
        <v>47196</v>
      </c>
      <c r="C1359" s="26">
        <v>1358</v>
      </c>
      <c r="D1359" s="9"/>
      <c r="E1359" s="9">
        <f t="shared" si="42"/>
        <v>1358</v>
      </c>
      <c r="F1359" s="136">
        <f t="shared" si="43"/>
        <v>47196</v>
      </c>
      <c r="G1359" s="9"/>
    </row>
    <row r="1360" spans="1:7" x14ac:dyDescent="0.25">
      <c r="A1360" s="9"/>
      <c r="B1360" s="106">
        <v>47197</v>
      </c>
      <c r="C1360" s="26">
        <v>1359</v>
      </c>
      <c r="D1360" s="9"/>
      <c r="E1360" s="9">
        <f t="shared" si="42"/>
        <v>1359</v>
      </c>
      <c r="F1360" s="136">
        <f t="shared" si="43"/>
        <v>47197</v>
      </c>
      <c r="G1360" s="9"/>
    </row>
    <row r="1361" spans="1:7" x14ac:dyDescent="0.25">
      <c r="A1361" s="9"/>
      <c r="B1361" s="106">
        <v>47198</v>
      </c>
      <c r="C1361" s="26">
        <v>1360</v>
      </c>
      <c r="D1361" s="9"/>
      <c r="E1361" s="9">
        <f t="shared" si="42"/>
        <v>1360</v>
      </c>
      <c r="F1361" s="136">
        <f t="shared" si="43"/>
        <v>47198</v>
      </c>
      <c r="G1361" s="9"/>
    </row>
    <row r="1362" spans="1:7" x14ac:dyDescent="0.25">
      <c r="A1362" s="9"/>
      <c r="B1362" s="106">
        <v>47199</v>
      </c>
      <c r="C1362" s="26">
        <v>1361</v>
      </c>
      <c r="D1362" s="9"/>
      <c r="E1362" s="9">
        <f t="shared" si="42"/>
        <v>1361</v>
      </c>
      <c r="F1362" s="136">
        <f t="shared" si="43"/>
        <v>47199</v>
      </c>
      <c r="G1362" s="9"/>
    </row>
    <row r="1363" spans="1:7" x14ac:dyDescent="0.25">
      <c r="A1363" s="9"/>
      <c r="B1363" s="106">
        <v>47200</v>
      </c>
      <c r="C1363" s="26">
        <v>1362</v>
      </c>
      <c r="D1363" s="9"/>
      <c r="E1363" s="9">
        <f t="shared" si="42"/>
        <v>1362</v>
      </c>
      <c r="F1363" s="136">
        <f t="shared" si="43"/>
        <v>47200</v>
      </c>
      <c r="G1363" s="9"/>
    </row>
    <row r="1364" spans="1:7" x14ac:dyDescent="0.25">
      <c r="A1364" s="9"/>
      <c r="B1364" s="106">
        <v>47201</v>
      </c>
      <c r="C1364" s="26">
        <v>1363</v>
      </c>
      <c r="D1364" s="9"/>
      <c r="E1364" s="9">
        <f t="shared" si="42"/>
        <v>1363</v>
      </c>
      <c r="F1364" s="136">
        <f t="shared" si="43"/>
        <v>47201</v>
      </c>
      <c r="G1364" s="9"/>
    </row>
    <row r="1365" spans="1:7" x14ac:dyDescent="0.25">
      <c r="A1365" s="9"/>
      <c r="B1365" s="106">
        <v>47202</v>
      </c>
      <c r="C1365" s="26">
        <v>1364</v>
      </c>
      <c r="D1365" s="9"/>
      <c r="E1365" s="9">
        <f t="shared" si="42"/>
        <v>1364</v>
      </c>
      <c r="F1365" s="136">
        <f t="shared" si="43"/>
        <v>47202</v>
      </c>
      <c r="G1365" s="9"/>
    </row>
    <row r="1366" spans="1:7" x14ac:dyDescent="0.25">
      <c r="A1366" s="9"/>
      <c r="B1366" s="106">
        <v>47203</v>
      </c>
      <c r="C1366" s="26">
        <v>1365</v>
      </c>
      <c r="D1366" s="9"/>
      <c r="E1366" s="9">
        <f t="shared" si="42"/>
        <v>1365</v>
      </c>
      <c r="F1366" s="136">
        <f t="shared" si="43"/>
        <v>47203</v>
      </c>
      <c r="G1366" s="9"/>
    </row>
    <row r="1367" spans="1:7" x14ac:dyDescent="0.25">
      <c r="A1367" s="9"/>
      <c r="B1367" s="106">
        <v>47204</v>
      </c>
      <c r="C1367" s="26">
        <v>1366</v>
      </c>
      <c r="D1367" s="9"/>
      <c r="E1367" s="9">
        <f t="shared" si="42"/>
        <v>1366</v>
      </c>
      <c r="F1367" s="136">
        <f t="shared" si="43"/>
        <v>47204</v>
      </c>
      <c r="G1367" s="9"/>
    </row>
    <row r="1368" spans="1:7" x14ac:dyDescent="0.25">
      <c r="A1368" s="9"/>
      <c r="B1368" s="106">
        <v>47205</v>
      </c>
      <c r="C1368" s="26">
        <v>1367</v>
      </c>
      <c r="D1368" s="9"/>
      <c r="E1368" s="9">
        <f t="shared" si="42"/>
        <v>1367</v>
      </c>
      <c r="F1368" s="136">
        <f t="shared" si="43"/>
        <v>47205</v>
      </c>
      <c r="G1368" s="9"/>
    </row>
    <row r="1369" spans="1:7" x14ac:dyDescent="0.25">
      <c r="A1369" s="9"/>
      <c r="B1369" s="106">
        <v>47206</v>
      </c>
      <c r="C1369" s="26">
        <v>1368</v>
      </c>
      <c r="D1369" s="9"/>
      <c r="E1369" s="9">
        <f t="shared" si="42"/>
        <v>1368</v>
      </c>
      <c r="F1369" s="136">
        <f t="shared" si="43"/>
        <v>47206</v>
      </c>
      <c r="G1369" s="9"/>
    </row>
    <row r="1370" spans="1:7" x14ac:dyDescent="0.25">
      <c r="A1370" s="9"/>
      <c r="B1370" s="106">
        <v>47207</v>
      </c>
      <c r="C1370" s="26">
        <v>1369</v>
      </c>
      <c r="D1370" s="9"/>
      <c r="E1370" s="9">
        <f t="shared" si="42"/>
        <v>1369</v>
      </c>
      <c r="F1370" s="136">
        <f t="shared" si="43"/>
        <v>47207</v>
      </c>
      <c r="G1370" s="9"/>
    </row>
    <row r="1371" spans="1:7" x14ac:dyDescent="0.25">
      <c r="A1371" s="9"/>
      <c r="B1371" s="106">
        <v>47208</v>
      </c>
      <c r="C1371" s="26">
        <v>1370</v>
      </c>
      <c r="D1371" s="9"/>
      <c r="E1371" s="9">
        <f t="shared" si="42"/>
        <v>1370</v>
      </c>
      <c r="F1371" s="136">
        <f t="shared" si="43"/>
        <v>47208</v>
      </c>
      <c r="G1371" s="9"/>
    </row>
    <row r="1372" spans="1:7" x14ac:dyDescent="0.25">
      <c r="A1372" s="9"/>
      <c r="B1372" s="106">
        <v>47209</v>
      </c>
      <c r="C1372" s="26">
        <v>1371</v>
      </c>
      <c r="D1372" s="9"/>
      <c r="E1372" s="9">
        <f t="shared" si="42"/>
        <v>1371</v>
      </c>
      <c r="F1372" s="136">
        <f t="shared" si="43"/>
        <v>47209</v>
      </c>
      <c r="G1372" s="9"/>
    </row>
    <row r="1373" spans="1:7" x14ac:dyDescent="0.25">
      <c r="A1373" s="9"/>
      <c r="B1373" s="106">
        <v>47210</v>
      </c>
      <c r="C1373" s="26">
        <v>1372</v>
      </c>
      <c r="D1373" s="9"/>
      <c r="E1373" s="9">
        <f t="shared" si="42"/>
        <v>1372</v>
      </c>
      <c r="F1373" s="136">
        <f t="shared" si="43"/>
        <v>47210</v>
      </c>
      <c r="G1373" s="9"/>
    </row>
    <row r="1374" spans="1:7" x14ac:dyDescent="0.25">
      <c r="A1374" s="9"/>
      <c r="B1374" s="106">
        <v>47211</v>
      </c>
      <c r="C1374" s="26">
        <v>1373</v>
      </c>
      <c r="D1374" s="9"/>
      <c r="E1374" s="9">
        <f t="shared" si="42"/>
        <v>1373</v>
      </c>
      <c r="F1374" s="136">
        <f t="shared" si="43"/>
        <v>47211</v>
      </c>
      <c r="G1374" s="9"/>
    </row>
    <row r="1375" spans="1:7" x14ac:dyDescent="0.25">
      <c r="A1375" s="9"/>
      <c r="B1375" s="106">
        <v>47212</v>
      </c>
      <c r="C1375" s="26">
        <v>1374</v>
      </c>
      <c r="D1375" s="9"/>
      <c r="E1375" s="9">
        <f t="shared" si="42"/>
        <v>1374</v>
      </c>
      <c r="F1375" s="136">
        <f t="shared" si="43"/>
        <v>47212</v>
      </c>
      <c r="G1375" s="9"/>
    </row>
    <row r="1376" spans="1:7" x14ac:dyDescent="0.25">
      <c r="A1376" s="9"/>
      <c r="B1376" s="106">
        <v>47213</v>
      </c>
      <c r="C1376" s="26">
        <v>1375</v>
      </c>
      <c r="D1376" s="9"/>
      <c r="E1376" s="9">
        <f t="shared" si="42"/>
        <v>1375</v>
      </c>
      <c r="F1376" s="136">
        <f t="shared" si="43"/>
        <v>47213</v>
      </c>
      <c r="G1376" s="9"/>
    </row>
    <row r="1377" spans="1:7" x14ac:dyDescent="0.25">
      <c r="A1377" s="9"/>
      <c r="B1377" s="106">
        <v>47214</v>
      </c>
      <c r="C1377" s="26">
        <v>1376</v>
      </c>
      <c r="D1377" s="9"/>
      <c r="E1377" s="9">
        <f t="shared" si="42"/>
        <v>1376</v>
      </c>
      <c r="F1377" s="136">
        <f t="shared" si="43"/>
        <v>47214</v>
      </c>
      <c r="G1377" s="9"/>
    </row>
    <row r="1378" spans="1:7" x14ac:dyDescent="0.25">
      <c r="A1378" s="9"/>
      <c r="B1378" s="106">
        <v>47215</v>
      </c>
      <c r="C1378" s="26">
        <v>1377</v>
      </c>
      <c r="D1378" s="9"/>
      <c r="E1378" s="9">
        <f t="shared" si="42"/>
        <v>1377</v>
      </c>
      <c r="F1378" s="136">
        <f t="shared" si="43"/>
        <v>47215</v>
      </c>
      <c r="G1378" s="9"/>
    </row>
    <row r="1379" spans="1:7" x14ac:dyDescent="0.25">
      <c r="A1379" s="9"/>
      <c r="B1379" s="106">
        <v>47216</v>
      </c>
      <c r="C1379" s="26">
        <v>1378</v>
      </c>
      <c r="D1379" s="9"/>
      <c r="E1379" s="9">
        <f t="shared" si="42"/>
        <v>1378</v>
      </c>
      <c r="F1379" s="136">
        <f t="shared" si="43"/>
        <v>47216</v>
      </c>
      <c r="G1379" s="9"/>
    </row>
    <row r="1380" spans="1:7" x14ac:dyDescent="0.25">
      <c r="A1380" s="9"/>
      <c r="B1380" s="106">
        <v>47217</v>
      </c>
      <c r="C1380" s="26">
        <v>1379</v>
      </c>
      <c r="D1380" s="9"/>
      <c r="E1380" s="9">
        <f t="shared" si="42"/>
        <v>1379</v>
      </c>
      <c r="F1380" s="136">
        <f t="shared" si="43"/>
        <v>47217</v>
      </c>
      <c r="G1380" s="9"/>
    </row>
    <row r="1381" spans="1:7" x14ac:dyDescent="0.25">
      <c r="A1381" s="9"/>
      <c r="B1381" s="106">
        <v>47218</v>
      </c>
      <c r="C1381" s="26">
        <v>1380</v>
      </c>
      <c r="D1381" s="9"/>
      <c r="E1381" s="9">
        <f t="shared" si="42"/>
        <v>1380</v>
      </c>
      <c r="F1381" s="136">
        <f t="shared" si="43"/>
        <v>47218</v>
      </c>
      <c r="G1381" s="9"/>
    </row>
    <row r="1382" spans="1:7" x14ac:dyDescent="0.25">
      <c r="A1382" s="9"/>
      <c r="B1382" s="106">
        <v>47219</v>
      </c>
      <c r="C1382" s="26">
        <v>1381</v>
      </c>
      <c r="D1382" s="9"/>
      <c r="E1382" s="9">
        <f t="shared" si="42"/>
        <v>1381</v>
      </c>
      <c r="F1382" s="136">
        <f t="shared" si="43"/>
        <v>47219</v>
      </c>
      <c r="G1382" s="9"/>
    </row>
    <row r="1383" spans="1:7" x14ac:dyDescent="0.25">
      <c r="A1383" s="9"/>
      <c r="B1383" s="106">
        <v>47220</v>
      </c>
      <c r="C1383" s="26">
        <v>1382</v>
      </c>
      <c r="D1383" s="9"/>
      <c r="E1383" s="9">
        <f t="shared" si="42"/>
        <v>1382</v>
      </c>
      <c r="F1383" s="136">
        <f t="shared" si="43"/>
        <v>47220</v>
      </c>
      <c r="G1383" s="9"/>
    </row>
    <row r="1384" spans="1:7" x14ac:dyDescent="0.25">
      <c r="A1384" s="9"/>
      <c r="B1384" s="106">
        <v>47221</v>
      </c>
      <c r="C1384" s="26">
        <v>1383</v>
      </c>
      <c r="D1384" s="9"/>
      <c r="E1384" s="9">
        <f t="shared" si="42"/>
        <v>1383</v>
      </c>
      <c r="F1384" s="136">
        <f t="shared" si="43"/>
        <v>47221</v>
      </c>
      <c r="G1384" s="9"/>
    </row>
    <row r="1385" spans="1:7" x14ac:dyDescent="0.25">
      <c r="A1385" s="9"/>
      <c r="B1385" s="106">
        <v>47222</v>
      </c>
      <c r="C1385" s="26">
        <v>1384</v>
      </c>
      <c r="D1385" s="9"/>
      <c r="E1385" s="9">
        <f t="shared" si="42"/>
        <v>1384</v>
      </c>
      <c r="F1385" s="136">
        <f t="shared" si="43"/>
        <v>47222</v>
      </c>
      <c r="G1385" s="9"/>
    </row>
    <row r="1386" spans="1:7" x14ac:dyDescent="0.25">
      <c r="A1386" s="9"/>
      <c r="B1386" s="106">
        <v>47223</v>
      </c>
      <c r="C1386" s="26">
        <v>1385</v>
      </c>
      <c r="D1386" s="9"/>
      <c r="E1386" s="9">
        <f t="shared" si="42"/>
        <v>1385</v>
      </c>
      <c r="F1386" s="136">
        <f t="shared" si="43"/>
        <v>47223</v>
      </c>
      <c r="G1386" s="9"/>
    </row>
    <row r="1387" spans="1:7" x14ac:dyDescent="0.25">
      <c r="A1387" s="9"/>
      <c r="B1387" s="106">
        <v>47224</v>
      </c>
      <c r="C1387" s="26">
        <v>1386</v>
      </c>
      <c r="D1387" s="9"/>
      <c r="E1387" s="9">
        <f t="shared" si="42"/>
        <v>1386</v>
      </c>
      <c r="F1387" s="136">
        <f t="shared" si="43"/>
        <v>47224</v>
      </c>
      <c r="G1387" s="9"/>
    </row>
    <row r="1388" spans="1:7" x14ac:dyDescent="0.25">
      <c r="A1388" s="9"/>
      <c r="B1388" s="106">
        <v>47225</v>
      </c>
      <c r="C1388" s="26">
        <v>1387</v>
      </c>
      <c r="D1388" s="9"/>
      <c r="E1388" s="9">
        <f t="shared" si="42"/>
        <v>1387</v>
      </c>
      <c r="F1388" s="136">
        <f t="shared" si="43"/>
        <v>47225</v>
      </c>
      <c r="G1388" s="9"/>
    </row>
    <row r="1389" spans="1:7" x14ac:dyDescent="0.25">
      <c r="A1389" s="9"/>
      <c r="B1389" s="106">
        <v>47226</v>
      </c>
      <c r="C1389" s="26">
        <v>1388</v>
      </c>
      <c r="D1389" s="9"/>
      <c r="E1389" s="9">
        <f t="shared" si="42"/>
        <v>1388</v>
      </c>
      <c r="F1389" s="136">
        <f t="shared" si="43"/>
        <v>47226</v>
      </c>
      <c r="G1389" s="9"/>
    </row>
    <row r="1390" spans="1:7" x14ac:dyDescent="0.25">
      <c r="A1390" s="9"/>
      <c r="B1390" s="106">
        <v>47227</v>
      </c>
      <c r="C1390" s="26">
        <v>1389</v>
      </c>
      <c r="D1390" s="9"/>
      <c r="E1390" s="9">
        <f t="shared" si="42"/>
        <v>1389</v>
      </c>
      <c r="F1390" s="136">
        <f t="shared" si="43"/>
        <v>47227</v>
      </c>
      <c r="G1390" s="9"/>
    </row>
    <row r="1391" spans="1:7" x14ac:dyDescent="0.25">
      <c r="A1391" s="9"/>
      <c r="B1391" s="106">
        <v>47228</v>
      </c>
      <c r="C1391" s="26">
        <v>1390</v>
      </c>
      <c r="D1391" s="9"/>
      <c r="E1391" s="9">
        <f t="shared" si="42"/>
        <v>1390</v>
      </c>
      <c r="F1391" s="136">
        <f t="shared" si="43"/>
        <v>47228</v>
      </c>
      <c r="G1391" s="9"/>
    </row>
    <row r="1392" spans="1:7" x14ac:dyDescent="0.25">
      <c r="A1392" s="9"/>
      <c r="B1392" s="106">
        <v>47229</v>
      </c>
      <c r="C1392" s="26">
        <v>1391</v>
      </c>
      <c r="D1392" s="9"/>
      <c r="E1392" s="9">
        <f t="shared" si="42"/>
        <v>1391</v>
      </c>
      <c r="F1392" s="136">
        <f t="shared" si="43"/>
        <v>47229</v>
      </c>
      <c r="G1392" s="9"/>
    </row>
    <row r="1393" spans="1:7" x14ac:dyDescent="0.25">
      <c r="A1393" s="9"/>
      <c r="B1393" s="106">
        <v>47230</v>
      </c>
      <c r="C1393" s="26">
        <v>1392</v>
      </c>
      <c r="D1393" s="9"/>
      <c r="E1393" s="9">
        <f t="shared" si="42"/>
        <v>1392</v>
      </c>
      <c r="F1393" s="136">
        <f t="shared" si="43"/>
        <v>47230</v>
      </c>
      <c r="G1393" s="9"/>
    </row>
    <row r="1394" spans="1:7" x14ac:dyDescent="0.25">
      <c r="A1394" s="9"/>
      <c r="B1394" s="106">
        <v>47231</v>
      </c>
      <c r="C1394" s="26">
        <v>1393</v>
      </c>
      <c r="D1394" s="9"/>
      <c r="E1394" s="9">
        <f t="shared" si="42"/>
        <v>1393</v>
      </c>
      <c r="F1394" s="136">
        <f t="shared" si="43"/>
        <v>47231</v>
      </c>
      <c r="G1394" s="9"/>
    </row>
    <row r="1395" spans="1:7" x14ac:dyDescent="0.25">
      <c r="A1395" s="9"/>
      <c r="B1395" s="106">
        <v>47232</v>
      </c>
      <c r="C1395" s="26">
        <v>1394</v>
      </c>
      <c r="D1395" s="9"/>
      <c r="E1395" s="9">
        <f t="shared" si="42"/>
        <v>1394</v>
      </c>
      <c r="F1395" s="136">
        <f t="shared" si="43"/>
        <v>47232</v>
      </c>
      <c r="G1395" s="9"/>
    </row>
    <row r="1396" spans="1:7" x14ac:dyDescent="0.25">
      <c r="A1396" s="9"/>
      <c r="B1396" s="106">
        <v>47233</v>
      </c>
      <c r="C1396" s="26">
        <v>1395</v>
      </c>
      <c r="D1396" s="9"/>
      <c r="E1396" s="9">
        <f t="shared" si="42"/>
        <v>1395</v>
      </c>
      <c r="F1396" s="136">
        <f t="shared" si="43"/>
        <v>47233</v>
      </c>
      <c r="G1396" s="9"/>
    </row>
    <row r="1397" spans="1:7" x14ac:dyDescent="0.25">
      <c r="A1397" s="9"/>
      <c r="B1397" s="106">
        <v>47234</v>
      </c>
      <c r="C1397" s="26">
        <v>1396</v>
      </c>
      <c r="D1397" s="9"/>
      <c r="E1397" s="9">
        <f t="shared" si="42"/>
        <v>1396</v>
      </c>
      <c r="F1397" s="136">
        <f t="shared" si="43"/>
        <v>47234</v>
      </c>
      <c r="G1397" s="9"/>
    </row>
    <row r="1398" spans="1:7" x14ac:dyDescent="0.25">
      <c r="A1398" s="9"/>
      <c r="B1398" s="106">
        <v>47235</v>
      </c>
      <c r="C1398" s="26">
        <v>1397</v>
      </c>
      <c r="D1398" s="9"/>
      <c r="E1398" s="9">
        <f t="shared" si="42"/>
        <v>1397</v>
      </c>
      <c r="F1398" s="136">
        <f t="shared" si="43"/>
        <v>47235</v>
      </c>
      <c r="G1398" s="9"/>
    </row>
    <row r="1399" spans="1:7" x14ac:dyDescent="0.25">
      <c r="A1399" s="9"/>
      <c r="B1399" s="106">
        <v>47236</v>
      </c>
      <c r="C1399" s="26">
        <v>1398</v>
      </c>
      <c r="D1399" s="9"/>
      <c r="E1399" s="9">
        <f t="shared" si="42"/>
        <v>1398</v>
      </c>
      <c r="F1399" s="136">
        <f t="shared" si="43"/>
        <v>47236</v>
      </c>
      <c r="G1399" s="9"/>
    </row>
    <row r="1400" spans="1:7" x14ac:dyDescent="0.25">
      <c r="A1400" s="9"/>
      <c r="B1400" s="106">
        <v>47237</v>
      </c>
      <c r="C1400" s="26">
        <v>1399</v>
      </c>
      <c r="D1400" s="9"/>
      <c r="E1400" s="9">
        <f t="shared" si="42"/>
        <v>1399</v>
      </c>
      <c r="F1400" s="136">
        <f t="shared" si="43"/>
        <v>47237</v>
      </c>
      <c r="G1400" s="9"/>
    </row>
    <row r="1401" spans="1:7" x14ac:dyDescent="0.25">
      <c r="A1401" s="9"/>
      <c r="B1401" s="106">
        <v>47238</v>
      </c>
      <c r="C1401" s="26">
        <v>1400</v>
      </c>
      <c r="D1401" s="9"/>
      <c r="E1401" s="9">
        <f t="shared" si="42"/>
        <v>1400</v>
      </c>
      <c r="F1401" s="136">
        <f t="shared" si="43"/>
        <v>47238</v>
      </c>
      <c r="G1401" s="9"/>
    </row>
    <row r="1402" spans="1:7" x14ac:dyDescent="0.25">
      <c r="A1402" s="9"/>
      <c r="B1402" s="106">
        <v>47239</v>
      </c>
      <c r="C1402" s="26">
        <v>1401</v>
      </c>
      <c r="D1402" s="9"/>
      <c r="E1402" s="9">
        <f t="shared" si="42"/>
        <v>1401</v>
      </c>
      <c r="F1402" s="136">
        <f t="shared" si="43"/>
        <v>47239</v>
      </c>
      <c r="G1402" s="9"/>
    </row>
    <row r="1403" spans="1:7" x14ac:dyDescent="0.25">
      <c r="A1403" s="9"/>
      <c r="B1403" s="106">
        <v>47240</v>
      </c>
      <c r="C1403" s="26">
        <v>1402</v>
      </c>
      <c r="D1403" s="9"/>
      <c r="E1403" s="9">
        <f t="shared" si="42"/>
        <v>1402</v>
      </c>
      <c r="F1403" s="136">
        <f t="shared" si="43"/>
        <v>47240</v>
      </c>
      <c r="G1403" s="9"/>
    </row>
    <row r="1404" spans="1:7" x14ac:dyDescent="0.25">
      <c r="A1404" s="9"/>
      <c r="B1404" s="106">
        <v>47241</v>
      </c>
      <c r="C1404" s="26">
        <v>1403</v>
      </c>
      <c r="D1404" s="9"/>
      <c r="E1404" s="9">
        <f t="shared" si="42"/>
        <v>1403</v>
      </c>
      <c r="F1404" s="136">
        <f t="shared" si="43"/>
        <v>47241</v>
      </c>
      <c r="G1404" s="9"/>
    </row>
    <row r="1405" spans="1:7" x14ac:dyDescent="0.25">
      <c r="A1405" s="9"/>
      <c r="B1405" s="106">
        <v>47242</v>
      </c>
      <c r="C1405" s="26">
        <v>1404</v>
      </c>
      <c r="D1405" s="9"/>
      <c r="E1405" s="9">
        <f t="shared" si="42"/>
        <v>1404</v>
      </c>
      <c r="F1405" s="136">
        <f t="shared" si="43"/>
        <v>47242</v>
      </c>
      <c r="G1405" s="9"/>
    </row>
    <row r="1406" spans="1:7" x14ac:dyDescent="0.25">
      <c r="A1406" s="9"/>
      <c r="B1406" s="106">
        <v>47243</v>
      </c>
      <c r="C1406" s="26">
        <v>1405</v>
      </c>
      <c r="D1406" s="9"/>
      <c r="E1406" s="9">
        <f t="shared" si="42"/>
        <v>1405</v>
      </c>
      <c r="F1406" s="136">
        <f t="shared" si="43"/>
        <v>47243</v>
      </c>
      <c r="G1406" s="9"/>
    </row>
    <row r="1407" spans="1:7" x14ac:dyDescent="0.25">
      <c r="A1407" s="9"/>
      <c r="B1407" s="106">
        <v>47244</v>
      </c>
      <c r="C1407" s="26">
        <v>1406</v>
      </c>
      <c r="D1407" s="9"/>
      <c r="E1407" s="9">
        <f t="shared" si="42"/>
        <v>1406</v>
      </c>
      <c r="F1407" s="136">
        <f t="shared" si="43"/>
        <v>47244</v>
      </c>
      <c r="G1407" s="9"/>
    </row>
    <row r="1408" spans="1:7" x14ac:dyDescent="0.25">
      <c r="A1408" s="9"/>
      <c r="B1408" s="106">
        <v>47245</v>
      </c>
      <c r="C1408" s="26">
        <v>1407</v>
      </c>
      <c r="D1408" s="9"/>
      <c r="E1408" s="9">
        <f t="shared" si="42"/>
        <v>1407</v>
      </c>
      <c r="F1408" s="136">
        <f t="shared" si="43"/>
        <v>47245</v>
      </c>
      <c r="G1408" s="9"/>
    </row>
    <row r="1409" spans="1:7" x14ac:dyDescent="0.25">
      <c r="A1409" s="9"/>
      <c r="B1409" s="106">
        <v>47246</v>
      </c>
      <c r="C1409" s="26">
        <v>1408</v>
      </c>
      <c r="D1409" s="9"/>
      <c r="E1409" s="9">
        <f t="shared" si="42"/>
        <v>1408</v>
      </c>
      <c r="F1409" s="136">
        <f t="shared" si="43"/>
        <v>47246</v>
      </c>
      <c r="G1409" s="9"/>
    </row>
    <row r="1410" spans="1:7" x14ac:dyDescent="0.25">
      <c r="A1410" s="9"/>
      <c r="B1410" s="106">
        <v>47247</v>
      </c>
      <c r="C1410" s="26">
        <v>1409</v>
      </c>
      <c r="D1410" s="9"/>
      <c r="E1410" s="9">
        <f t="shared" si="42"/>
        <v>1409</v>
      </c>
      <c r="F1410" s="136">
        <f t="shared" si="43"/>
        <v>47247</v>
      </c>
      <c r="G1410" s="9"/>
    </row>
    <row r="1411" spans="1:7" x14ac:dyDescent="0.25">
      <c r="A1411" s="9"/>
      <c r="B1411" s="106">
        <v>47248</v>
      </c>
      <c r="C1411" s="26">
        <v>1410</v>
      </c>
      <c r="D1411" s="9"/>
      <c r="E1411" s="9">
        <f t="shared" ref="E1411:E1474" si="44">C1411</f>
        <v>1410</v>
      </c>
      <c r="F1411" s="136">
        <f t="shared" ref="F1411:F1474" si="45">B1411</f>
        <v>47248</v>
      </c>
      <c r="G1411" s="9"/>
    </row>
    <row r="1412" spans="1:7" x14ac:dyDescent="0.25">
      <c r="A1412" s="9"/>
      <c r="B1412" s="106">
        <v>47249</v>
      </c>
      <c r="C1412" s="26">
        <v>1411</v>
      </c>
      <c r="D1412" s="9"/>
      <c r="E1412" s="9">
        <f t="shared" si="44"/>
        <v>1411</v>
      </c>
      <c r="F1412" s="136">
        <f t="shared" si="45"/>
        <v>47249</v>
      </c>
      <c r="G1412" s="9"/>
    </row>
    <row r="1413" spans="1:7" x14ac:dyDescent="0.25">
      <c r="A1413" s="9"/>
      <c r="B1413" s="106">
        <v>47250</v>
      </c>
      <c r="C1413" s="26">
        <v>1412</v>
      </c>
      <c r="D1413" s="9"/>
      <c r="E1413" s="9">
        <f t="shared" si="44"/>
        <v>1412</v>
      </c>
      <c r="F1413" s="136">
        <f t="shared" si="45"/>
        <v>47250</v>
      </c>
      <c r="G1413" s="9"/>
    </row>
    <row r="1414" spans="1:7" x14ac:dyDescent="0.25">
      <c r="A1414" s="9"/>
      <c r="B1414" s="106">
        <v>47251</v>
      </c>
      <c r="C1414" s="26">
        <v>1413</v>
      </c>
      <c r="D1414" s="9"/>
      <c r="E1414" s="9">
        <f t="shared" si="44"/>
        <v>1413</v>
      </c>
      <c r="F1414" s="136">
        <f t="shared" si="45"/>
        <v>47251</v>
      </c>
      <c r="G1414" s="9"/>
    </row>
    <row r="1415" spans="1:7" x14ac:dyDescent="0.25">
      <c r="A1415" s="9"/>
      <c r="B1415" s="106">
        <v>47252</v>
      </c>
      <c r="C1415" s="26">
        <v>1414</v>
      </c>
      <c r="D1415" s="9"/>
      <c r="E1415" s="9">
        <f t="shared" si="44"/>
        <v>1414</v>
      </c>
      <c r="F1415" s="136">
        <f t="shared" si="45"/>
        <v>47252</v>
      </c>
      <c r="G1415" s="9"/>
    </row>
    <row r="1416" spans="1:7" x14ac:dyDescent="0.25">
      <c r="A1416" s="9"/>
      <c r="B1416" s="106">
        <v>47253</v>
      </c>
      <c r="C1416" s="26">
        <v>1415</v>
      </c>
      <c r="D1416" s="9"/>
      <c r="E1416" s="9">
        <f t="shared" si="44"/>
        <v>1415</v>
      </c>
      <c r="F1416" s="136">
        <f t="shared" si="45"/>
        <v>47253</v>
      </c>
      <c r="G1416" s="9"/>
    </row>
    <row r="1417" spans="1:7" x14ac:dyDescent="0.25">
      <c r="A1417" s="9"/>
      <c r="B1417" s="106">
        <v>47254</v>
      </c>
      <c r="C1417" s="26">
        <v>1416</v>
      </c>
      <c r="D1417" s="9"/>
      <c r="E1417" s="9">
        <f t="shared" si="44"/>
        <v>1416</v>
      </c>
      <c r="F1417" s="136">
        <f t="shared" si="45"/>
        <v>47254</v>
      </c>
      <c r="G1417" s="9"/>
    </row>
    <row r="1418" spans="1:7" x14ac:dyDescent="0.25">
      <c r="A1418" s="9"/>
      <c r="B1418" s="106">
        <v>47255</v>
      </c>
      <c r="C1418" s="26">
        <v>1417</v>
      </c>
      <c r="D1418" s="9"/>
      <c r="E1418" s="9">
        <f t="shared" si="44"/>
        <v>1417</v>
      </c>
      <c r="F1418" s="136">
        <f t="shared" si="45"/>
        <v>47255</v>
      </c>
      <c r="G1418" s="9"/>
    </row>
    <row r="1419" spans="1:7" x14ac:dyDescent="0.25">
      <c r="A1419" s="9"/>
      <c r="B1419" s="106">
        <v>47256</v>
      </c>
      <c r="C1419" s="26">
        <v>1418</v>
      </c>
      <c r="D1419" s="9"/>
      <c r="E1419" s="9">
        <f t="shared" si="44"/>
        <v>1418</v>
      </c>
      <c r="F1419" s="136">
        <f t="shared" si="45"/>
        <v>47256</v>
      </c>
      <c r="G1419" s="9"/>
    </row>
    <row r="1420" spans="1:7" x14ac:dyDescent="0.25">
      <c r="A1420" s="9"/>
      <c r="B1420" s="106">
        <v>47257</v>
      </c>
      <c r="C1420" s="26">
        <v>1419</v>
      </c>
      <c r="D1420" s="9"/>
      <c r="E1420" s="9">
        <f t="shared" si="44"/>
        <v>1419</v>
      </c>
      <c r="F1420" s="136">
        <f t="shared" si="45"/>
        <v>47257</v>
      </c>
      <c r="G1420" s="9"/>
    </row>
    <row r="1421" spans="1:7" x14ac:dyDescent="0.25">
      <c r="A1421" s="9"/>
      <c r="B1421" s="106">
        <v>47258</v>
      </c>
      <c r="C1421" s="26">
        <v>1420</v>
      </c>
      <c r="D1421" s="9"/>
      <c r="E1421" s="9">
        <f t="shared" si="44"/>
        <v>1420</v>
      </c>
      <c r="F1421" s="136">
        <f t="shared" si="45"/>
        <v>47258</v>
      </c>
      <c r="G1421" s="9"/>
    </row>
    <row r="1422" spans="1:7" x14ac:dyDescent="0.25">
      <c r="A1422" s="9"/>
      <c r="B1422" s="106">
        <v>47259</v>
      </c>
      <c r="C1422" s="26">
        <v>1421</v>
      </c>
      <c r="D1422" s="9"/>
      <c r="E1422" s="9">
        <f t="shared" si="44"/>
        <v>1421</v>
      </c>
      <c r="F1422" s="136">
        <f t="shared" si="45"/>
        <v>47259</v>
      </c>
      <c r="G1422" s="9"/>
    </row>
    <row r="1423" spans="1:7" x14ac:dyDescent="0.25">
      <c r="A1423" s="9"/>
      <c r="B1423" s="106">
        <v>47260</v>
      </c>
      <c r="C1423" s="26">
        <v>1422</v>
      </c>
      <c r="D1423" s="9"/>
      <c r="E1423" s="9">
        <f t="shared" si="44"/>
        <v>1422</v>
      </c>
      <c r="F1423" s="136">
        <f t="shared" si="45"/>
        <v>47260</v>
      </c>
      <c r="G1423" s="9"/>
    </row>
    <row r="1424" spans="1:7" x14ac:dyDescent="0.25">
      <c r="A1424" s="9"/>
      <c r="B1424" s="106">
        <v>47261</v>
      </c>
      <c r="C1424" s="26">
        <v>1423</v>
      </c>
      <c r="D1424" s="9"/>
      <c r="E1424" s="9">
        <f t="shared" si="44"/>
        <v>1423</v>
      </c>
      <c r="F1424" s="136">
        <f t="shared" si="45"/>
        <v>47261</v>
      </c>
      <c r="G1424" s="9"/>
    </row>
    <row r="1425" spans="1:7" x14ac:dyDescent="0.25">
      <c r="A1425" s="9"/>
      <c r="B1425" s="106">
        <v>47262</v>
      </c>
      <c r="C1425" s="26">
        <v>1424</v>
      </c>
      <c r="D1425" s="9"/>
      <c r="E1425" s="9">
        <f t="shared" si="44"/>
        <v>1424</v>
      </c>
      <c r="F1425" s="136">
        <f t="shared" si="45"/>
        <v>47262</v>
      </c>
      <c r="G1425" s="9"/>
    </row>
    <row r="1426" spans="1:7" x14ac:dyDescent="0.25">
      <c r="A1426" s="9"/>
      <c r="B1426" s="106">
        <v>47263</v>
      </c>
      <c r="C1426" s="26">
        <v>1425</v>
      </c>
      <c r="D1426" s="9"/>
      <c r="E1426" s="9">
        <f t="shared" si="44"/>
        <v>1425</v>
      </c>
      <c r="F1426" s="136">
        <f t="shared" si="45"/>
        <v>47263</v>
      </c>
      <c r="G1426" s="9"/>
    </row>
    <row r="1427" spans="1:7" x14ac:dyDescent="0.25">
      <c r="A1427" s="9"/>
      <c r="B1427" s="106">
        <v>47264</v>
      </c>
      <c r="C1427" s="26">
        <v>1426</v>
      </c>
      <c r="D1427" s="9"/>
      <c r="E1427" s="9">
        <f t="shared" si="44"/>
        <v>1426</v>
      </c>
      <c r="F1427" s="136">
        <f t="shared" si="45"/>
        <v>47264</v>
      </c>
      <c r="G1427" s="9"/>
    </row>
    <row r="1428" spans="1:7" x14ac:dyDescent="0.25">
      <c r="A1428" s="9"/>
      <c r="B1428" s="106">
        <v>47265</v>
      </c>
      <c r="C1428" s="26">
        <v>1427</v>
      </c>
      <c r="D1428" s="9"/>
      <c r="E1428" s="9">
        <f t="shared" si="44"/>
        <v>1427</v>
      </c>
      <c r="F1428" s="136">
        <f t="shared" si="45"/>
        <v>47265</v>
      </c>
      <c r="G1428" s="9"/>
    </row>
    <row r="1429" spans="1:7" x14ac:dyDescent="0.25">
      <c r="A1429" s="9"/>
      <c r="B1429" s="106">
        <v>47266</v>
      </c>
      <c r="C1429" s="26">
        <v>1428</v>
      </c>
      <c r="D1429" s="9"/>
      <c r="E1429" s="9">
        <f t="shared" si="44"/>
        <v>1428</v>
      </c>
      <c r="F1429" s="136">
        <f t="shared" si="45"/>
        <v>47266</v>
      </c>
      <c r="G1429" s="9"/>
    </row>
    <row r="1430" spans="1:7" x14ac:dyDescent="0.25">
      <c r="A1430" s="9"/>
      <c r="B1430" s="106">
        <v>47267</v>
      </c>
      <c r="C1430" s="26">
        <v>1429</v>
      </c>
      <c r="D1430" s="9"/>
      <c r="E1430" s="9">
        <f t="shared" si="44"/>
        <v>1429</v>
      </c>
      <c r="F1430" s="136">
        <f t="shared" si="45"/>
        <v>47267</v>
      </c>
      <c r="G1430" s="9"/>
    </row>
    <row r="1431" spans="1:7" x14ac:dyDescent="0.25">
      <c r="A1431" s="9"/>
      <c r="B1431" s="106">
        <v>47268</v>
      </c>
      <c r="C1431" s="26">
        <v>1430</v>
      </c>
      <c r="D1431" s="9"/>
      <c r="E1431" s="9">
        <f t="shared" si="44"/>
        <v>1430</v>
      </c>
      <c r="F1431" s="136">
        <f t="shared" si="45"/>
        <v>47268</v>
      </c>
      <c r="G1431" s="9"/>
    </row>
    <row r="1432" spans="1:7" x14ac:dyDescent="0.25">
      <c r="A1432" s="9"/>
      <c r="B1432" s="106">
        <v>47269</v>
      </c>
      <c r="C1432" s="26">
        <v>1431</v>
      </c>
      <c r="D1432" s="9"/>
      <c r="E1432" s="9">
        <f t="shared" si="44"/>
        <v>1431</v>
      </c>
      <c r="F1432" s="136">
        <f t="shared" si="45"/>
        <v>47269</v>
      </c>
      <c r="G1432" s="9"/>
    </row>
    <row r="1433" spans="1:7" x14ac:dyDescent="0.25">
      <c r="A1433" s="9"/>
      <c r="B1433" s="106">
        <v>47270</v>
      </c>
      <c r="C1433" s="26">
        <v>1432</v>
      </c>
      <c r="D1433" s="9"/>
      <c r="E1433" s="9">
        <f t="shared" si="44"/>
        <v>1432</v>
      </c>
      <c r="F1433" s="136">
        <f t="shared" si="45"/>
        <v>47270</v>
      </c>
      <c r="G1433" s="9"/>
    </row>
    <row r="1434" spans="1:7" x14ac:dyDescent="0.25">
      <c r="A1434" s="9"/>
      <c r="B1434" s="106">
        <v>47271</v>
      </c>
      <c r="C1434" s="26">
        <v>1433</v>
      </c>
      <c r="D1434" s="9"/>
      <c r="E1434" s="9">
        <f t="shared" si="44"/>
        <v>1433</v>
      </c>
      <c r="F1434" s="136">
        <f t="shared" si="45"/>
        <v>47271</v>
      </c>
      <c r="G1434" s="9"/>
    </row>
    <row r="1435" spans="1:7" x14ac:dyDescent="0.25">
      <c r="A1435" s="9"/>
      <c r="B1435" s="106">
        <v>47272</v>
      </c>
      <c r="C1435" s="26">
        <v>1434</v>
      </c>
      <c r="D1435" s="9"/>
      <c r="E1435" s="9">
        <f t="shared" si="44"/>
        <v>1434</v>
      </c>
      <c r="F1435" s="136">
        <f t="shared" si="45"/>
        <v>47272</v>
      </c>
      <c r="G1435" s="9"/>
    </row>
    <row r="1436" spans="1:7" x14ac:dyDescent="0.25">
      <c r="A1436" s="9"/>
      <c r="B1436" s="106">
        <v>47273</v>
      </c>
      <c r="C1436" s="26">
        <v>1435</v>
      </c>
      <c r="D1436" s="9"/>
      <c r="E1436" s="9">
        <f t="shared" si="44"/>
        <v>1435</v>
      </c>
      <c r="F1436" s="136">
        <f t="shared" si="45"/>
        <v>47273</v>
      </c>
      <c r="G1436" s="9"/>
    </row>
    <row r="1437" spans="1:7" x14ac:dyDescent="0.25">
      <c r="A1437" s="9"/>
      <c r="B1437" s="106">
        <v>47274</v>
      </c>
      <c r="C1437" s="26">
        <v>1436</v>
      </c>
      <c r="D1437" s="9"/>
      <c r="E1437" s="9">
        <f t="shared" si="44"/>
        <v>1436</v>
      </c>
      <c r="F1437" s="136">
        <f t="shared" si="45"/>
        <v>47274</v>
      </c>
      <c r="G1437" s="9"/>
    </row>
    <row r="1438" spans="1:7" x14ac:dyDescent="0.25">
      <c r="A1438" s="9"/>
      <c r="B1438" s="106">
        <v>47275</v>
      </c>
      <c r="C1438" s="26">
        <v>1437</v>
      </c>
      <c r="D1438" s="9"/>
      <c r="E1438" s="9">
        <f t="shared" si="44"/>
        <v>1437</v>
      </c>
      <c r="F1438" s="136">
        <f t="shared" si="45"/>
        <v>47275</v>
      </c>
      <c r="G1438" s="9"/>
    </row>
    <row r="1439" spans="1:7" x14ac:dyDescent="0.25">
      <c r="A1439" s="9"/>
      <c r="B1439" s="106">
        <v>47276</v>
      </c>
      <c r="C1439" s="26">
        <v>1438</v>
      </c>
      <c r="D1439" s="9"/>
      <c r="E1439" s="9">
        <f t="shared" si="44"/>
        <v>1438</v>
      </c>
      <c r="F1439" s="136">
        <f t="shared" si="45"/>
        <v>47276</v>
      </c>
      <c r="G1439" s="9"/>
    </row>
    <row r="1440" spans="1:7" x14ac:dyDescent="0.25">
      <c r="A1440" s="9"/>
      <c r="B1440" s="106">
        <v>47277</v>
      </c>
      <c r="C1440" s="26">
        <v>1439</v>
      </c>
      <c r="D1440" s="9"/>
      <c r="E1440" s="9">
        <f t="shared" si="44"/>
        <v>1439</v>
      </c>
      <c r="F1440" s="136">
        <f t="shared" si="45"/>
        <v>47277</v>
      </c>
      <c r="G1440" s="9"/>
    </row>
    <row r="1441" spans="1:7" x14ac:dyDescent="0.25">
      <c r="A1441" s="9"/>
      <c r="B1441" s="106">
        <v>47278</v>
      </c>
      <c r="C1441" s="26">
        <v>1440</v>
      </c>
      <c r="D1441" s="9"/>
      <c r="E1441" s="9">
        <f t="shared" si="44"/>
        <v>1440</v>
      </c>
      <c r="F1441" s="136">
        <f t="shared" si="45"/>
        <v>47278</v>
      </c>
      <c r="G1441" s="9"/>
    </row>
    <row r="1442" spans="1:7" x14ac:dyDescent="0.25">
      <c r="A1442" s="9"/>
      <c r="B1442" s="106">
        <v>47279</v>
      </c>
      <c r="C1442" s="26">
        <v>1441</v>
      </c>
      <c r="D1442" s="9"/>
      <c r="E1442" s="9">
        <f t="shared" si="44"/>
        <v>1441</v>
      </c>
      <c r="F1442" s="136">
        <f t="shared" si="45"/>
        <v>47279</v>
      </c>
      <c r="G1442" s="9"/>
    </row>
    <row r="1443" spans="1:7" x14ac:dyDescent="0.25">
      <c r="A1443" s="9"/>
      <c r="B1443" s="106">
        <v>47280</v>
      </c>
      <c r="C1443" s="26">
        <v>1442</v>
      </c>
      <c r="D1443" s="9"/>
      <c r="E1443" s="9">
        <f t="shared" si="44"/>
        <v>1442</v>
      </c>
      <c r="F1443" s="136">
        <f t="shared" si="45"/>
        <v>47280</v>
      </c>
      <c r="G1443" s="9"/>
    </row>
    <row r="1444" spans="1:7" x14ac:dyDescent="0.25">
      <c r="A1444" s="9"/>
      <c r="B1444" s="106">
        <v>47281</v>
      </c>
      <c r="C1444" s="26">
        <v>1443</v>
      </c>
      <c r="D1444" s="9"/>
      <c r="E1444" s="9">
        <f t="shared" si="44"/>
        <v>1443</v>
      </c>
      <c r="F1444" s="136">
        <f t="shared" si="45"/>
        <v>47281</v>
      </c>
      <c r="G1444" s="9"/>
    </row>
    <row r="1445" spans="1:7" x14ac:dyDescent="0.25">
      <c r="A1445" s="9"/>
      <c r="B1445" s="106">
        <v>47282</v>
      </c>
      <c r="C1445" s="26">
        <v>1444</v>
      </c>
      <c r="D1445" s="9"/>
      <c r="E1445" s="9">
        <f t="shared" si="44"/>
        <v>1444</v>
      </c>
      <c r="F1445" s="136">
        <f t="shared" si="45"/>
        <v>47282</v>
      </c>
      <c r="G1445" s="9"/>
    </row>
    <row r="1446" spans="1:7" x14ac:dyDescent="0.25">
      <c r="A1446" s="9"/>
      <c r="B1446" s="106">
        <v>47283</v>
      </c>
      <c r="C1446" s="26">
        <v>1445</v>
      </c>
      <c r="D1446" s="9"/>
      <c r="E1446" s="9">
        <f t="shared" si="44"/>
        <v>1445</v>
      </c>
      <c r="F1446" s="136">
        <f t="shared" si="45"/>
        <v>47283</v>
      </c>
      <c r="G1446" s="9"/>
    </row>
    <row r="1447" spans="1:7" x14ac:dyDescent="0.25">
      <c r="A1447" s="9"/>
      <c r="B1447" s="106">
        <v>47284</v>
      </c>
      <c r="C1447" s="26">
        <v>1446</v>
      </c>
      <c r="D1447" s="9"/>
      <c r="E1447" s="9">
        <f t="shared" si="44"/>
        <v>1446</v>
      </c>
      <c r="F1447" s="136">
        <f t="shared" si="45"/>
        <v>47284</v>
      </c>
      <c r="G1447" s="9"/>
    </row>
    <row r="1448" spans="1:7" x14ac:dyDescent="0.25">
      <c r="A1448" s="9"/>
      <c r="B1448" s="106">
        <v>47285</v>
      </c>
      <c r="C1448" s="26">
        <v>1447</v>
      </c>
      <c r="D1448" s="9"/>
      <c r="E1448" s="9">
        <f t="shared" si="44"/>
        <v>1447</v>
      </c>
      <c r="F1448" s="136">
        <f t="shared" si="45"/>
        <v>47285</v>
      </c>
      <c r="G1448" s="9"/>
    </row>
    <row r="1449" spans="1:7" x14ac:dyDescent="0.25">
      <c r="A1449" s="9"/>
      <c r="B1449" s="106">
        <v>47286</v>
      </c>
      <c r="C1449" s="26">
        <v>1448</v>
      </c>
      <c r="D1449" s="9"/>
      <c r="E1449" s="9">
        <f t="shared" si="44"/>
        <v>1448</v>
      </c>
      <c r="F1449" s="136">
        <f t="shared" si="45"/>
        <v>47286</v>
      </c>
      <c r="G1449" s="9"/>
    </row>
    <row r="1450" spans="1:7" x14ac:dyDescent="0.25">
      <c r="A1450" s="9"/>
      <c r="B1450" s="106">
        <v>47287</v>
      </c>
      <c r="C1450" s="26">
        <v>1449</v>
      </c>
      <c r="D1450" s="9"/>
      <c r="E1450" s="9">
        <f t="shared" si="44"/>
        <v>1449</v>
      </c>
      <c r="F1450" s="136">
        <f t="shared" si="45"/>
        <v>47287</v>
      </c>
      <c r="G1450" s="9"/>
    </row>
    <row r="1451" spans="1:7" x14ac:dyDescent="0.25">
      <c r="A1451" s="9"/>
      <c r="B1451" s="106">
        <v>47288</v>
      </c>
      <c r="C1451" s="26">
        <v>1450</v>
      </c>
      <c r="D1451" s="9"/>
      <c r="E1451" s="9">
        <f t="shared" si="44"/>
        <v>1450</v>
      </c>
      <c r="F1451" s="136">
        <f t="shared" si="45"/>
        <v>47288</v>
      </c>
      <c r="G1451" s="9"/>
    </row>
    <row r="1452" spans="1:7" x14ac:dyDescent="0.25">
      <c r="A1452" s="9"/>
      <c r="B1452" s="106">
        <v>47289</v>
      </c>
      <c r="C1452" s="26">
        <v>1451</v>
      </c>
      <c r="D1452" s="9"/>
      <c r="E1452" s="9">
        <f t="shared" si="44"/>
        <v>1451</v>
      </c>
      <c r="F1452" s="136">
        <f t="shared" si="45"/>
        <v>47289</v>
      </c>
      <c r="G1452" s="9"/>
    </row>
    <row r="1453" spans="1:7" x14ac:dyDescent="0.25">
      <c r="A1453" s="9"/>
      <c r="B1453" s="106">
        <v>47290</v>
      </c>
      <c r="C1453" s="26">
        <v>1452</v>
      </c>
      <c r="D1453" s="9"/>
      <c r="E1453" s="9">
        <f t="shared" si="44"/>
        <v>1452</v>
      </c>
      <c r="F1453" s="136">
        <f t="shared" si="45"/>
        <v>47290</v>
      </c>
      <c r="G1453" s="9"/>
    </row>
    <row r="1454" spans="1:7" x14ac:dyDescent="0.25">
      <c r="A1454" s="9"/>
      <c r="B1454" s="106">
        <v>47291</v>
      </c>
      <c r="C1454" s="26">
        <v>1453</v>
      </c>
      <c r="D1454" s="9"/>
      <c r="E1454" s="9">
        <f t="shared" si="44"/>
        <v>1453</v>
      </c>
      <c r="F1454" s="136">
        <f t="shared" si="45"/>
        <v>47291</v>
      </c>
      <c r="G1454" s="9"/>
    </row>
    <row r="1455" spans="1:7" x14ac:dyDescent="0.25">
      <c r="A1455" s="9"/>
      <c r="B1455" s="106">
        <v>47292</v>
      </c>
      <c r="C1455" s="26">
        <v>1454</v>
      </c>
      <c r="D1455" s="9"/>
      <c r="E1455" s="9">
        <f t="shared" si="44"/>
        <v>1454</v>
      </c>
      <c r="F1455" s="136">
        <f t="shared" si="45"/>
        <v>47292</v>
      </c>
      <c r="G1455" s="9"/>
    </row>
    <row r="1456" spans="1:7" x14ac:dyDescent="0.25">
      <c r="A1456" s="9"/>
      <c r="B1456" s="106">
        <v>47293</v>
      </c>
      <c r="C1456" s="26">
        <v>1455</v>
      </c>
      <c r="D1456" s="9"/>
      <c r="E1456" s="9">
        <f t="shared" si="44"/>
        <v>1455</v>
      </c>
      <c r="F1456" s="136">
        <f t="shared" si="45"/>
        <v>47293</v>
      </c>
      <c r="G1456" s="9"/>
    </row>
    <row r="1457" spans="1:7" x14ac:dyDescent="0.25">
      <c r="A1457" s="9"/>
      <c r="B1457" s="106">
        <v>47294</v>
      </c>
      <c r="C1457" s="26">
        <v>1456</v>
      </c>
      <c r="D1457" s="9"/>
      <c r="E1457" s="9">
        <f t="shared" si="44"/>
        <v>1456</v>
      </c>
      <c r="F1457" s="136">
        <f t="shared" si="45"/>
        <v>47294</v>
      </c>
      <c r="G1457" s="9"/>
    </row>
    <row r="1458" spans="1:7" x14ac:dyDescent="0.25">
      <c r="A1458" s="9"/>
      <c r="B1458" s="106">
        <v>47295</v>
      </c>
      <c r="C1458" s="26">
        <v>1457</v>
      </c>
      <c r="D1458" s="9"/>
      <c r="E1458" s="9">
        <f t="shared" si="44"/>
        <v>1457</v>
      </c>
      <c r="F1458" s="136">
        <f t="shared" si="45"/>
        <v>47295</v>
      </c>
      <c r="G1458" s="9"/>
    </row>
    <row r="1459" spans="1:7" x14ac:dyDescent="0.25">
      <c r="A1459" s="9"/>
      <c r="B1459" s="106">
        <v>47296</v>
      </c>
      <c r="C1459" s="26">
        <v>1458</v>
      </c>
      <c r="D1459" s="9"/>
      <c r="E1459" s="9">
        <f t="shared" si="44"/>
        <v>1458</v>
      </c>
      <c r="F1459" s="136">
        <f t="shared" si="45"/>
        <v>47296</v>
      </c>
      <c r="G1459" s="9"/>
    </row>
    <row r="1460" spans="1:7" x14ac:dyDescent="0.25">
      <c r="A1460" s="9"/>
      <c r="B1460" s="106">
        <v>47297</v>
      </c>
      <c r="C1460" s="26">
        <v>1459</v>
      </c>
      <c r="D1460" s="9"/>
      <c r="E1460" s="9">
        <f t="shared" si="44"/>
        <v>1459</v>
      </c>
      <c r="F1460" s="136">
        <f t="shared" si="45"/>
        <v>47297</v>
      </c>
      <c r="G1460" s="9"/>
    </row>
    <row r="1461" spans="1:7" x14ac:dyDescent="0.25">
      <c r="A1461" s="9"/>
      <c r="B1461" s="106">
        <v>47298</v>
      </c>
      <c r="C1461" s="26">
        <v>1460</v>
      </c>
      <c r="D1461" s="9"/>
      <c r="E1461" s="9">
        <f t="shared" si="44"/>
        <v>1460</v>
      </c>
      <c r="F1461" s="136">
        <f t="shared" si="45"/>
        <v>47298</v>
      </c>
      <c r="G1461" s="9"/>
    </row>
    <row r="1462" spans="1:7" x14ac:dyDescent="0.25">
      <c r="A1462" s="9"/>
      <c r="B1462" s="106">
        <v>47299</v>
      </c>
      <c r="C1462" s="26">
        <v>1461</v>
      </c>
      <c r="D1462" s="9"/>
      <c r="E1462" s="9">
        <f t="shared" si="44"/>
        <v>1461</v>
      </c>
      <c r="F1462" s="136">
        <f t="shared" si="45"/>
        <v>47299</v>
      </c>
      <c r="G1462" s="9"/>
    </row>
    <row r="1463" spans="1:7" x14ac:dyDescent="0.25">
      <c r="A1463" s="9"/>
      <c r="B1463" s="106">
        <v>47300</v>
      </c>
      <c r="C1463" s="26">
        <v>1462</v>
      </c>
      <c r="D1463" s="9"/>
      <c r="E1463" s="9">
        <f t="shared" si="44"/>
        <v>1462</v>
      </c>
      <c r="F1463" s="136">
        <f t="shared" si="45"/>
        <v>47300</v>
      </c>
      <c r="G1463" s="9"/>
    </row>
    <row r="1464" spans="1:7" x14ac:dyDescent="0.25">
      <c r="A1464" s="9"/>
      <c r="B1464" s="106">
        <v>47301</v>
      </c>
      <c r="C1464" s="26">
        <v>1463</v>
      </c>
      <c r="D1464" s="9"/>
      <c r="E1464" s="9">
        <f t="shared" si="44"/>
        <v>1463</v>
      </c>
      <c r="F1464" s="136">
        <f t="shared" si="45"/>
        <v>47301</v>
      </c>
      <c r="G1464" s="9"/>
    </row>
    <row r="1465" spans="1:7" x14ac:dyDescent="0.25">
      <c r="A1465" s="9"/>
      <c r="B1465" s="106">
        <v>47302</v>
      </c>
      <c r="C1465" s="26">
        <v>1464</v>
      </c>
      <c r="D1465" s="9"/>
      <c r="E1465" s="9">
        <f t="shared" si="44"/>
        <v>1464</v>
      </c>
      <c r="F1465" s="136">
        <f t="shared" si="45"/>
        <v>47302</v>
      </c>
      <c r="G1465" s="9"/>
    </row>
    <row r="1466" spans="1:7" x14ac:dyDescent="0.25">
      <c r="A1466" s="9"/>
      <c r="B1466" s="106">
        <v>47303</v>
      </c>
      <c r="C1466" s="26">
        <v>1465</v>
      </c>
      <c r="D1466" s="9"/>
      <c r="E1466" s="9">
        <f t="shared" si="44"/>
        <v>1465</v>
      </c>
      <c r="F1466" s="136">
        <f t="shared" si="45"/>
        <v>47303</v>
      </c>
      <c r="G1466" s="9"/>
    </row>
    <row r="1467" spans="1:7" x14ac:dyDescent="0.25">
      <c r="A1467" s="9"/>
      <c r="B1467" s="106">
        <v>47304</v>
      </c>
      <c r="C1467" s="26">
        <v>1466</v>
      </c>
      <c r="D1467" s="9"/>
      <c r="E1467" s="9">
        <f t="shared" si="44"/>
        <v>1466</v>
      </c>
      <c r="F1467" s="136">
        <f t="shared" si="45"/>
        <v>47304</v>
      </c>
      <c r="G1467" s="9"/>
    </row>
    <row r="1468" spans="1:7" x14ac:dyDescent="0.25">
      <c r="A1468" s="9"/>
      <c r="B1468" s="106">
        <v>47305</v>
      </c>
      <c r="C1468" s="26">
        <v>1467</v>
      </c>
      <c r="D1468" s="9"/>
      <c r="E1468" s="9">
        <f t="shared" si="44"/>
        <v>1467</v>
      </c>
      <c r="F1468" s="136">
        <f t="shared" si="45"/>
        <v>47305</v>
      </c>
      <c r="G1468" s="9"/>
    </row>
    <row r="1469" spans="1:7" x14ac:dyDescent="0.25">
      <c r="A1469" s="9"/>
      <c r="B1469" s="106">
        <v>47306</v>
      </c>
      <c r="C1469" s="26">
        <v>1468</v>
      </c>
      <c r="D1469" s="9"/>
      <c r="E1469" s="9">
        <f t="shared" si="44"/>
        <v>1468</v>
      </c>
      <c r="F1469" s="136">
        <f t="shared" si="45"/>
        <v>47306</v>
      </c>
      <c r="G1469" s="9"/>
    </row>
    <row r="1470" spans="1:7" x14ac:dyDescent="0.25">
      <c r="A1470" s="9"/>
      <c r="B1470" s="106">
        <v>47307</v>
      </c>
      <c r="C1470" s="26">
        <v>1469</v>
      </c>
      <c r="D1470" s="9"/>
      <c r="E1470" s="9">
        <f t="shared" si="44"/>
        <v>1469</v>
      </c>
      <c r="F1470" s="136">
        <f t="shared" si="45"/>
        <v>47307</v>
      </c>
      <c r="G1470" s="9"/>
    </row>
    <row r="1471" spans="1:7" x14ac:dyDescent="0.25">
      <c r="A1471" s="9"/>
      <c r="B1471" s="106">
        <v>47308</v>
      </c>
      <c r="C1471" s="26">
        <v>1470</v>
      </c>
      <c r="D1471" s="9"/>
      <c r="E1471" s="9">
        <f t="shared" si="44"/>
        <v>1470</v>
      </c>
      <c r="F1471" s="136">
        <f t="shared" si="45"/>
        <v>47308</v>
      </c>
      <c r="G1471" s="9"/>
    </row>
    <row r="1472" spans="1:7" x14ac:dyDescent="0.25">
      <c r="A1472" s="9"/>
      <c r="B1472" s="106">
        <v>47309</v>
      </c>
      <c r="C1472" s="26">
        <v>1471</v>
      </c>
      <c r="D1472" s="9"/>
      <c r="E1472" s="9">
        <f t="shared" si="44"/>
        <v>1471</v>
      </c>
      <c r="F1472" s="136">
        <f t="shared" si="45"/>
        <v>47309</v>
      </c>
      <c r="G1472" s="9"/>
    </row>
    <row r="1473" spans="1:7" x14ac:dyDescent="0.25">
      <c r="A1473" s="9"/>
      <c r="B1473" s="106">
        <v>47310</v>
      </c>
      <c r="C1473" s="26">
        <v>1472</v>
      </c>
      <c r="D1473" s="9"/>
      <c r="E1473" s="9">
        <f t="shared" si="44"/>
        <v>1472</v>
      </c>
      <c r="F1473" s="136">
        <f t="shared" si="45"/>
        <v>47310</v>
      </c>
      <c r="G1473" s="9"/>
    </row>
    <row r="1474" spans="1:7" x14ac:dyDescent="0.25">
      <c r="A1474" s="9"/>
      <c r="B1474" s="106">
        <v>47311</v>
      </c>
      <c r="C1474" s="26">
        <v>1473</v>
      </c>
      <c r="D1474" s="9"/>
      <c r="E1474" s="9">
        <f t="shared" si="44"/>
        <v>1473</v>
      </c>
      <c r="F1474" s="136">
        <f t="shared" si="45"/>
        <v>47311</v>
      </c>
      <c r="G1474" s="9"/>
    </row>
    <row r="1475" spans="1:7" x14ac:dyDescent="0.25">
      <c r="A1475" s="9"/>
      <c r="B1475" s="106">
        <v>47312</v>
      </c>
      <c r="C1475" s="26">
        <v>1474</v>
      </c>
      <c r="D1475" s="9"/>
      <c r="E1475" s="9">
        <f t="shared" ref="E1475:E1538" si="46">C1475</f>
        <v>1474</v>
      </c>
      <c r="F1475" s="136">
        <f t="shared" ref="F1475:F1538" si="47">B1475</f>
        <v>47312</v>
      </c>
      <c r="G1475" s="9"/>
    </row>
    <row r="1476" spans="1:7" x14ac:dyDescent="0.25">
      <c r="A1476" s="9"/>
      <c r="B1476" s="106">
        <v>47313</v>
      </c>
      <c r="C1476" s="26">
        <v>1475</v>
      </c>
      <c r="D1476" s="9"/>
      <c r="E1476" s="9">
        <f t="shared" si="46"/>
        <v>1475</v>
      </c>
      <c r="F1476" s="136">
        <f t="shared" si="47"/>
        <v>47313</v>
      </c>
      <c r="G1476" s="9"/>
    </row>
    <row r="1477" spans="1:7" x14ac:dyDescent="0.25">
      <c r="A1477" s="9"/>
      <c r="B1477" s="106">
        <v>47314</v>
      </c>
      <c r="C1477" s="26">
        <v>1476</v>
      </c>
      <c r="D1477" s="9"/>
      <c r="E1477" s="9">
        <f t="shared" si="46"/>
        <v>1476</v>
      </c>
      <c r="F1477" s="136">
        <f t="shared" si="47"/>
        <v>47314</v>
      </c>
      <c r="G1477" s="9"/>
    </row>
    <row r="1478" spans="1:7" x14ac:dyDescent="0.25">
      <c r="A1478" s="9"/>
      <c r="B1478" s="106">
        <v>47315</v>
      </c>
      <c r="C1478" s="26">
        <v>1477</v>
      </c>
      <c r="D1478" s="9"/>
      <c r="E1478" s="9">
        <f t="shared" si="46"/>
        <v>1477</v>
      </c>
      <c r="F1478" s="136">
        <f t="shared" si="47"/>
        <v>47315</v>
      </c>
      <c r="G1478" s="9"/>
    </row>
    <row r="1479" spans="1:7" x14ac:dyDescent="0.25">
      <c r="A1479" s="9"/>
      <c r="B1479" s="106">
        <v>47316</v>
      </c>
      <c r="C1479" s="26">
        <v>1478</v>
      </c>
      <c r="D1479" s="9"/>
      <c r="E1479" s="9">
        <f t="shared" si="46"/>
        <v>1478</v>
      </c>
      <c r="F1479" s="136">
        <f t="shared" si="47"/>
        <v>47316</v>
      </c>
      <c r="G1479" s="9"/>
    </row>
    <row r="1480" spans="1:7" x14ac:dyDescent="0.25">
      <c r="A1480" s="9"/>
      <c r="B1480" s="106">
        <v>47317</v>
      </c>
      <c r="C1480" s="26">
        <v>1479</v>
      </c>
      <c r="D1480" s="9"/>
      <c r="E1480" s="9">
        <f t="shared" si="46"/>
        <v>1479</v>
      </c>
      <c r="F1480" s="136">
        <f t="shared" si="47"/>
        <v>47317</v>
      </c>
      <c r="G1480" s="9"/>
    </row>
    <row r="1481" spans="1:7" x14ac:dyDescent="0.25">
      <c r="A1481" s="9"/>
      <c r="B1481" s="106">
        <v>47318</v>
      </c>
      <c r="C1481" s="26">
        <v>1480</v>
      </c>
      <c r="D1481" s="9"/>
      <c r="E1481" s="9">
        <f t="shared" si="46"/>
        <v>1480</v>
      </c>
      <c r="F1481" s="136">
        <f t="shared" si="47"/>
        <v>47318</v>
      </c>
      <c r="G1481" s="9"/>
    </row>
    <row r="1482" spans="1:7" x14ac:dyDescent="0.25">
      <c r="A1482" s="9"/>
      <c r="B1482" s="106">
        <v>47319</v>
      </c>
      <c r="C1482" s="26">
        <v>1481</v>
      </c>
      <c r="D1482" s="9"/>
      <c r="E1482" s="9">
        <f t="shared" si="46"/>
        <v>1481</v>
      </c>
      <c r="F1482" s="136">
        <f t="shared" si="47"/>
        <v>47319</v>
      </c>
      <c r="G1482" s="9"/>
    </row>
    <row r="1483" spans="1:7" x14ac:dyDescent="0.25">
      <c r="A1483" s="9"/>
      <c r="B1483" s="106">
        <v>47320</v>
      </c>
      <c r="C1483" s="26">
        <v>1482</v>
      </c>
      <c r="D1483" s="9"/>
      <c r="E1483" s="9">
        <f t="shared" si="46"/>
        <v>1482</v>
      </c>
      <c r="F1483" s="136">
        <f t="shared" si="47"/>
        <v>47320</v>
      </c>
      <c r="G1483" s="9"/>
    </row>
    <row r="1484" spans="1:7" x14ac:dyDescent="0.25">
      <c r="A1484" s="9"/>
      <c r="B1484" s="106">
        <v>47321</v>
      </c>
      <c r="C1484" s="26">
        <v>1483</v>
      </c>
      <c r="D1484" s="9"/>
      <c r="E1484" s="9">
        <f t="shared" si="46"/>
        <v>1483</v>
      </c>
      <c r="F1484" s="136">
        <f t="shared" si="47"/>
        <v>47321</v>
      </c>
      <c r="G1484" s="9"/>
    </row>
    <row r="1485" spans="1:7" x14ac:dyDescent="0.25">
      <c r="A1485" s="9"/>
      <c r="B1485" s="106">
        <v>47322</v>
      </c>
      <c r="C1485" s="26">
        <v>1484</v>
      </c>
      <c r="D1485" s="9"/>
      <c r="E1485" s="9">
        <f t="shared" si="46"/>
        <v>1484</v>
      </c>
      <c r="F1485" s="136">
        <f t="shared" si="47"/>
        <v>47322</v>
      </c>
      <c r="G1485" s="9"/>
    </row>
    <row r="1486" spans="1:7" x14ac:dyDescent="0.25">
      <c r="A1486" s="9"/>
      <c r="B1486" s="106">
        <v>47323</v>
      </c>
      <c r="C1486" s="26">
        <v>1485</v>
      </c>
      <c r="D1486" s="9"/>
      <c r="E1486" s="9">
        <f t="shared" si="46"/>
        <v>1485</v>
      </c>
      <c r="F1486" s="136">
        <f t="shared" si="47"/>
        <v>47323</v>
      </c>
      <c r="G1486" s="9"/>
    </row>
    <row r="1487" spans="1:7" x14ac:dyDescent="0.25">
      <c r="A1487" s="9"/>
      <c r="B1487" s="106">
        <v>47324</v>
      </c>
      <c r="C1487" s="26">
        <v>1486</v>
      </c>
      <c r="D1487" s="9"/>
      <c r="E1487" s="9">
        <f t="shared" si="46"/>
        <v>1486</v>
      </c>
      <c r="F1487" s="136">
        <f t="shared" si="47"/>
        <v>47324</v>
      </c>
      <c r="G1487" s="9"/>
    </row>
    <row r="1488" spans="1:7" x14ac:dyDescent="0.25">
      <c r="A1488" s="9"/>
      <c r="B1488" s="106">
        <v>47325</v>
      </c>
      <c r="C1488" s="26">
        <v>1487</v>
      </c>
      <c r="D1488" s="9"/>
      <c r="E1488" s="9">
        <f t="shared" si="46"/>
        <v>1487</v>
      </c>
      <c r="F1488" s="136">
        <f t="shared" si="47"/>
        <v>47325</v>
      </c>
      <c r="G1488" s="9"/>
    </row>
    <row r="1489" spans="1:7" x14ac:dyDescent="0.25">
      <c r="A1489" s="9"/>
      <c r="B1489" s="106">
        <v>47326</v>
      </c>
      <c r="C1489" s="26">
        <v>1488</v>
      </c>
      <c r="D1489" s="9"/>
      <c r="E1489" s="9">
        <f t="shared" si="46"/>
        <v>1488</v>
      </c>
      <c r="F1489" s="136">
        <f t="shared" si="47"/>
        <v>47326</v>
      </c>
      <c r="G1489" s="9"/>
    </row>
    <row r="1490" spans="1:7" x14ac:dyDescent="0.25">
      <c r="A1490" s="9"/>
      <c r="B1490" s="106">
        <v>47327</v>
      </c>
      <c r="C1490" s="26">
        <v>1489</v>
      </c>
      <c r="D1490" s="9"/>
      <c r="E1490" s="9">
        <f t="shared" si="46"/>
        <v>1489</v>
      </c>
      <c r="F1490" s="136">
        <f t="shared" si="47"/>
        <v>47327</v>
      </c>
      <c r="G1490" s="9"/>
    </row>
    <row r="1491" spans="1:7" x14ac:dyDescent="0.25">
      <c r="A1491" s="9"/>
      <c r="B1491" s="106">
        <v>47328</v>
      </c>
      <c r="C1491" s="26">
        <v>1490</v>
      </c>
      <c r="D1491" s="9"/>
      <c r="E1491" s="9">
        <f t="shared" si="46"/>
        <v>1490</v>
      </c>
      <c r="F1491" s="136">
        <f t="shared" si="47"/>
        <v>47328</v>
      </c>
      <c r="G1491" s="9"/>
    </row>
    <row r="1492" spans="1:7" x14ac:dyDescent="0.25">
      <c r="A1492" s="9"/>
      <c r="B1492" s="106">
        <v>47329</v>
      </c>
      <c r="C1492" s="26">
        <v>1491</v>
      </c>
      <c r="D1492" s="9"/>
      <c r="E1492" s="9">
        <f t="shared" si="46"/>
        <v>1491</v>
      </c>
      <c r="F1492" s="136">
        <f t="shared" si="47"/>
        <v>47329</v>
      </c>
      <c r="G1492" s="9"/>
    </row>
    <row r="1493" spans="1:7" x14ac:dyDescent="0.25">
      <c r="A1493" s="9"/>
      <c r="B1493" s="106">
        <v>47330</v>
      </c>
      <c r="C1493" s="26">
        <v>1492</v>
      </c>
      <c r="D1493" s="9"/>
      <c r="E1493" s="9">
        <f t="shared" si="46"/>
        <v>1492</v>
      </c>
      <c r="F1493" s="136">
        <f t="shared" si="47"/>
        <v>47330</v>
      </c>
      <c r="G1493" s="9"/>
    </row>
    <row r="1494" spans="1:7" x14ac:dyDescent="0.25">
      <c r="A1494" s="9"/>
      <c r="B1494" s="106">
        <v>47331</v>
      </c>
      <c r="C1494" s="26">
        <v>1493</v>
      </c>
      <c r="D1494" s="9"/>
      <c r="E1494" s="9">
        <f t="shared" si="46"/>
        <v>1493</v>
      </c>
      <c r="F1494" s="136">
        <f t="shared" si="47"/>
        <v>47331</v>
      </c>
      <c r="G1494" s="9"/>
    </row>
    <row r="1495" spans="1:7" x14ac:dyDescent="0.25">
      <c r="A1495" s="9"/>
      <c r="B1495" s="106">
        <v>47332</v>
      </c>
      <c r="C1495" s="26">
        <v>1494</v>
      </c>
      <c r="D1495" s="9"/>
      <c r="E1495" s="9">
        <f t="shared" si="46"/>
        <v>1494</v>
      </c>
      <c r="F1495" s="136">
        <f t="shared" si="47"/>
        <v>47332</v>
      </c>
      <c r="G1495" s="9"/>
    </row>
    <row r="1496" spans="1:7" x14ac:dyDescent="0.25">
      <c r="A1496" s="9"/>
      <c r="B1496" s="106">
        <v>47333</v>
      </c>
      <c r="C1496" s="26">
        <v>1495</v>
      </c>
      <c r="D1496" s="9"/>
      <c r="E1496" s="9">
        <f t="shared" si="46"/>
        <v>1495</v>
      </c>
      <c r="F1496" s="136">
        <f t="shared" si="47"/>
        <v>47333</v>
      </c>
      <c r="G1496" s="9"/>
    </row>
    <row r="1497" spans="1:7" x14ac:dyDescent="0.25">
      <c r="A1497" s="9"/>
      <c r="B1497" s="106">
        <v>47334</v>
      </c>
      <c r="C1497" s="26">
        <v>1496</v>
      </c>
      <c r="D1497" s="9"/>
      <c r="E1497" s="9">
        <f t="shared" si="46"/>
        <v>1496</v>
      </c>
      <c r="F1497" s="136">
        <f t="shared" si="47"/>
        <v>47334</v>
      </c>
      <c r="G1497" s="9"/>
    </row>
    <row r="1498" spans="1:7" x14ac:dyDescent="0.25">
      <c r="A1498" s="9"/>
      <c r="B1498" s="106">
        <v>47335</v>
      </c>
      <c r="C1498" s="26">
        <v>1497</v>
      </c>
      <c r="D1498" s="9"/>
      <c r="E1498" s="9">
        <f t="shared" si="46"/>
        <v>1497</v>
      </c>
      <c r="F1498" s="136">
        <f t="shared" si="47"/>
        <v>47335</v>
      </c>
      <c r="G1498" s="9"/>
    </row>
    <row r="1499" spans="1:7" x14ac:dyDescent="0.25">
      <c r="A1499" s="9"/>
      <c r="B1499" s="106">
        <v>47336</v>
      </c>
      <c r="C1499" s="26">
        <v>1498</v>
      </c>
      <c r="D1499" s="9"/>
      <c r="E1499" s="9">
        <f t="shared" si="46"/>
        <v>1498</v>
      </c>
      <c r="F1499" s="136">
        <f t="shared" si="47"/>
        <v>47336</v>
      </c>
      <c r="G1499" s="9"/>
    </row>
    <row r="1500" spans="1:7" x14ac:dyDescent="0.25">
      <c r="A1500" s="9"/>
      <c r="B1500" s="106">
        <v>47337</v>
      </c>
      <c r="C1500" s="26">
        <v>1499</v>
      </c>
      <c r="D1500" s="9"/>
      <c r="E1500" s="9">
        <f t="shared" si="46"/>
        <v>1499</v>
      </c>
      <c r="F1500" s="136">
        <f t="shared" si="47"/>
        <v>47337</v>
      </c>
      <c r="G1500" s="9"/>
    </row>
    <row r="1501" spans="1:7" x14ac:dyDescent="0.25">
      <c r="A1501" s="9"/>
      <c r="B1501" s="106">
        <v>47338</v>
      </c>
      <c r="C1501" s="26">
        <v>1500</v>
      </c>
      <c r="D1501" s="9"/>
      <c r="E1501" s="9">
        <f t="shared" si="46"/>
        <v>1500</v>
      </c>
      <c r="F1501" s="136">
        <f t="shared" si="47"/>
        <v>47338</v>
      </c>
      <c r="G1501" s="9"/>
    </row>
    <row r="1502" spans="1:7" x14ac:dyDescent="0.25">
      <c r="A1502" s="9"/>
      <c r="B1502" s="106">
        <v>47339</v>
      </c>
      <c r="C1502" s="26">
        <v>1501</v>
      </c>
      <c r="D1502" s="9"/>
      <c r="E1502" s="9">
        <f t="shared" si="46"/>
        <v>1501</v>
      </c>
      <c r="F1502" s="136">
        <f t="shared" si="47"/>
        <v>47339</v>
      </c>
      <c r="G1502" s="9"/>
    </row>
    <row r="1503" spans="1:7" x14ac:dyDescent="0.25">
      <c r="A1503" s="9"/>
      <c r="B1503" s="106">
        <v>47340</v>
      </c>
      <c r="C1503" s="26">
        <v>1502</v>
      </c>
      <c r="D1503" s="9"/>
      <c r="E1503" s="9">
        <f t="shared" si="46"/>
        <v>1502</v>
      </c>
      <c r="F1503" s="136">
        <f t="shared" si="47"/>
        <v>47340</v>
      </c>
      <c r="G1503" s="9"/>
    </row>
    <row r="1504" spans="1:7" x14ac:dyDescent="0.25">
      <c r="A1504" s="9"/>
      <c r="B1504" s="106">
        <v>47341</v>
      </c>
      <c r="C1504" s="26">
        <v>1503</v>
      </c>
      <c r="D1504" s="9"/>
      <c r="E1504" s="9">
        <f t="shared" si="46"/>
        <v>1503</v>
      </c>
      <c r="F1504" s="136">
        <f t="shared" si="47"/>
        <v>47341</v>
      </c>
      <c r="G1504" s="9"/>
    </row>
    <row r="1505" spans="1:7" x14ac:dyDescent="0.25">
      <c r="A1505" s="9"/>
      <c r="B1505" s="106">
        <v>47342</v>
      </c>
      <c r="C1505" s="26">
        <v>1504</v>
      </c>
      <c r="D1505" s="9"/>
      <c r="E1505" s="9">
        <f t="shared" si="46"/>
        <v>1504</v>
      </c>
      <c r="F1505" s="136">
        <f t="shared" si="47"/>
        <v>47342</v>
      </c>
      <c r="G1505" s="9"/>
    </row>
    <row r="1506" spans="1:7" x14ac:dyDescent="0.25">
      <c r="A1506" s="9"/>
      <c r="B1506" s="106">
        <v>47343</v>
      </c>
      <c r="C1506" s="26">
        <v>1505</v>
      </c>
      <c r="D1506" s="9"/>
      <c r="E1506" s="9">
        <f t="shared" si="46"/>
        <v>1505</v>
      </c>
      <c r="F1506" s="136">
        <f t="shared" si="47"/>
        <v>47343</v>
      </c>
      <c r="G1506" s="9"/>
    </row>
    <row r="1507" spans="1:7" x14ac:dyDescent="0.25">
      <c r="A1507" s="9"/>
      <c r="B1507" s="106">
        <v>47344</v>
      </c>
      <c r="C1507" s="26">
        <v>1506</v>
      </c>
      <c r="D1507" s="9"/>
      <c r="E1507" s="9">
        <f t="shared" si="46"/>
        <v>1506</v>
      </c>
      <c r="F1507" s="136">
        <f t="shared" si="47"/>
        <v>47344</v>
      </c>
      <c r="G1507" s="9"/>
    </row>
    <row r="1508" spans="1:7" x14ac:dyDescent="0.25">
      <c r="A1508" s="9"/>
      <c r="B1508" s="106">
        <v>47345</v>
      </c>
      <c r="C1508" s="26">
        <v>1507</v>
      </c>
      <c r="D1508" s="9"/>
      <c r="E1508" s="9">
        <f t="shared" si="46"/>
        <v>1507</v>
      </c>
      <c r="F1508" s="136">
        <f t="shared" si="47"/>
        <v>47345</v>
      </c>
      <c r="G1508" s="9"/>
    </row>
    <row r="1509" spans="1:7" x14ac:dyDescent="0.25">
      <c r="A1509" s="9"/>
      <c r="B1509" s="106">
        <v>47346</v>
      </c>
      <c r="C1509" s="26">
        <v>1508</v>
      </c>
      <c r="D1509" s="9"/>
      <c r="E1509" s="9">
        <f t="shared" si="46"/>
        <v>1508</v>
      </c>
      <c r="F1509" s="136">
        <f t="shared" si="47"/>
        <v>47346</v>
      </c>
      <c r="G1509" s="9"/>
    </row>
    <row r="1510" spans="1:7" x14ac:dyDescent="0.25">
      <c r="A1510" s="9"/>
      <c r="B1510" s="106">
        <v>47347</v>
      </c>
      <c r="C1510" s="26">
        <v>1509</v>
      </c>
      <c r="D1510" s="9"/>
      <c r="E1510" s="9">
        <f t="shared" si="46"/>
        <v>1509</v>
      </c>
      <c r="F1510" s="136">
        <f t="shared" si="47"/>
        <v>47347</v>
      </c>
      <c r="G1510" s="9"/>
    </row>
    <row r="1511" spans="1:7" x14ac:dyDescent="0.25">
      <c r="A1511" s="9"/>
      <c r="B1511" s="106">
        <v>47348</v>
      </c>
      <c r="C1511" s="26">
        <v>1510</v>
      </c>
      <c r="D1511" s="9"/>
      <c r="E1511" s="9">
        <f t="shared" si="46"/>
        <v>1510</v>
      </c>
      <c r="F1511" s="136">
        <f t="shared" si="47"/>
        <v>47348</v>
      </c>
      <c r="G1511" s="9"/>
    </row>
    <row r="1512" spans="1:7" x14ac:dyDescent="0.25">
      <c r="A1512" s="9"/>
      <c r="B1512" s="106">
        <v>47349</v>
      </c>
      <c r="C1512" s="26">
        <v>1511</v>
      </c>
      <c r="D1512" s="9"/>
      <c r="E1512" s="9">
        <f t="shared" si="46"/>
        <v>1511</v>
      </c>
      <c r="F1512" s="136">
        <f t="shared" si="47"/>
        <v>47349</v>
      </c>
      <c r="G1512" s="9"/>
    </row>
    <row r="1513" spans="1:7" x14ac:dyDescent="0.25">
      <c r="A1513" s="9"/>
      <c r="B1513" s="106">
        <v>47350</v>
      </c>
      <c r="C1513" s="26">
        <v>1512</v>
      </c>
      <c r="D1513" s="9"/>
      <c r="E1513" s="9">
        <f t="shared" si="46"/>
        <v>1512</v>
      </c>
      <c r="F1513" s="136">
        <f t="shared" si="47"/>
        <v>47350</v>
      </c>
      <c r="G1513" s="9"/>
    </row>
    <row r="1514" spans="1:7" x14ac:dyDescent="0.25">
      <c r="A1514" s="9"/>
      <c r="B1514" s="106">
        <v>47351</v>
      </c>
      <c r="C1514" s="26">
        <v>1513</v>
      </c>
      <c r="D1514" s="9"/>
      <c r="E1514" s="9">
        <f t="shared" si="46"/>
        <v>1513</v>
      </c>
      <c r="F1514" s="136">
        <f t="shared" si="47"/>
        <v>47351</v>
      </c>
      <c r="G1514" s="9"/>
    </row>
    <row r="1515" spans="1:7" x14ac:dyDescent="0.25">
      <c r="A1515" s="9"/>
      <c r="B1515" s="106">
        <v>47352</v>
      </c>
      <c r="C1515" s="26">
        <v>1514</v>
      </c>
      <c r="D1515" s="9"/>
      <c r="E1515" s="9">
        <f t="shared" si="46"/>
        <v>1514</v>
      </c>
      <c r="F1515" s="136">
        <f t="shared" si="47"/>
        <v>47352</v>
      </c>
      <c r="G1515" s="9"/>
    </row>
    <row r="1516" spans="1:7" x14ac:dyDescent="0.25">
      <c r="A1516" s="9"/>
      <c r="B1516" s="106">
        <v>47353</v>
      </c>
      <c r="C1516" s="26">
        <v>1515</v>
      </c>
      <c r="D1516" s="9"/>
      <c r="E1516" s="9">
        <f t="shared" si="46"/>
        <v>1515</v>
      </c>
      <c r="F1516" s="136">
        <f t="shared" si="47"/>
        <v>47353</v>
      </c>
      <c r="G1516" s="9"/>
    </row>
    <row r="1517" spans="1:7" x14ac:dyDescent="0.25">
      <c r="A1517" s="9"/>
      <c r="B1517" s="106">
        <v>47354</v>
      </c>
      <c r="C1517" s="26">
        <v>1516</v>
      </c>
      <c r="D1517" s="9"/>
      <c r="E1517" s="9">
        <f t="shared" si="46"/>
        <v>1516</v>
      </c>
      <c r="F1517" s="136">
        <f t="shared" si="47"/>
        <v>47354</v>
      </c>
      <c r="G1517" s="9"/>
    </row>
    <row r="1518" spans="1:7" x14ac:dyDescent="0.25">
      <c r="A1518" s="9"/>
      <c r="B1518" s="106">
        <v>47355</v>
      </c>
      <c r="C1518" s="26">
        <v>1517</v>
      </c>
      <c r="D1518" s="9"/>
      <c r="E1518" s="9">
        <f t="shared" si="46"/>
        <v>1517</v>
      </c>
      <c r="F1518" s="136">
        <f t="shared" si="47"/>
        <v>47355</v>
      </c>
      <c r="G1518" s="9"/>
    </row>
    <row r="1519" spans="1:7" x14ac:dyDescent="0.25">
      <c r="A1519" s="9"/>
      <c r="B1519" s="106">
        <v>47356</v>
      </c>
      <c r="C1519" s="26">
        <v>1518</v>
      </c>
      <c r="D1519" s="9"/>
      <c r="E1519" s="9">
        <f t="shared" si="46"/>
        <v>1518</v>
      </c>
      <c r="F1519" s="136">
        <f t="shared" si="47"/>
        <v>47356</v>
      </c>
      <c r="G1519" s="9"/>
    </row>
    <row r="1520" spans="1:7" x14ac:dyDescent="0.25">
      <c r="A1520" s="9"/>
      <c r="B1520" s="106">
        <v>47357</v>
      </c>
      <c r="C1520" s="26">
        <v>1519</v>
      </c>
      <c r="D1520" s="9"/>
      <c r="E1520" s="9">
        <f t="shared" si="46"/>
        <v>1519</v>
      </c>
      <c r="F1520" s="136">
        <f t="shared" si="47"/>
        <v>47357</v>
      </c>
      <c r="G1520" s="9"/>
    </row>
    <row r="1521" spans="1:7" x14ac:dyDescent="0.25">
      <c r="A1521" s="9"/>
      <c r="B1521" s="106">
        <v>47358</v>
      </c>
      <c r="C1521" s="26">
        <v>1520</v>
      </c>
      <c r="D1521" s="9"/>
      <c r="E1521" s="9">
        <f t="shared" si="46"/>
        <v>1520</v>
      </c>
      <c r="F1521" s="136">
        <f t="shared" si="47"/>
        <v>47358</v>
      </c>
      <c r="G1521" s="9"/>
    </row>
    <row r="1522" spans="1:7" x14ac:dyDescent="0.25">
      <c r="A1522" s="9"/>
      <c r="B1522" s="106">
        <v>47359</v>
      </c>
      <c r="C1522" s="26">
        <v>1521</v>
      </c>
      <c r="D1522" s="9"/>
      <c r="E1522" s="9">
        <f t="shared" si="46"/>
        <v>1521</v>
      </c>
      <c r="F1522" s="136">
        <f t="shared" si="47"/>
        <v>47359</v>
      </c>
      <c r="G1522" s="9"/>
    </row>
    <row r="1523" spans="1:7" x14ac:dyDescent="0.25">
      <c r="A1523" s="9"/>
      <c r="B1523" s="106">
        <v>47360</v>
      </c>
      <c r="C1523" s="26">
        <v>1522</v>
      </c>
      <c r="D1523" s="9"/>
      <c r="E1523" s="9">
        <f t="shared" si="46"/>
        <v>1522</v>
      </c>
      <c r="F1523" s="136">
        <f t="shared" si="47"/>
        <v>47360</v>
      </c>
      <c r="G1523" s="9"/>
    </row>
    <row r="1524" spans="1:7" x14ac:dyDescent="0.25">
      <c r="A1524" s="9"/>
      <c r="B1524" s="106">
        <v>47361</v>
      </c>
      <c r="C1524" s="26">
        <v>1523</v>
      </c>
      <c r="D1524" s="9"/>
      <c r="E1524" s="9">
        <f t="shared" si="46"/>
        <v>1523</v>
      </c>
      <c r="F1524" s="136">
        <f t="shared" si="47"/>
        <v>47361</v>
      </c>
      <c r="G1524" s="9"/>
    </row>
    <row r="1525" spans="1:7" x14ac:dyDescent="0.25">
      <c r="A1525" s="9"/>
      <c r="B1525" s="106">
        <v>47362</v>
      </c>
      <c r="C1525" s="26">
        <v>1524</v>
      </c>
      <c r="D1525" s="9"/>
      <c r="E1525" s="9">
        <f t="shared" si="46"/>
        <v>1524</v>
      </c>
      <c r="F1525" s="136">
        <f t="shared" si="47"/>
        <v>47362</v>
      </c>
      <c r="G1525" s="9"/>
    </row>
    <row r="1526" spans="1:7" x14ac:dyDescent="0.25">
      <c r="A1526" s="9"/>
      <c r="B1526" s="106">
        <v>47363</v>
      </c>
      <c r="C1526" s="26">
        <v>1525</v>
      </c>
      <c r="D1526" s="9"/>
      <c r="E1526" s="9">
        <f t="shared" si="46"/>
        <v>1525</v>
      </c>
      <c r="F1526" s="136">
        <f t="shared" si="47"/>
        <v>47363</v>
      </c>
      <c r="G1526" s="9"/>
    </row>
    <row r="1527" spans="1:7" x14ac:dyDescent="0.25">
      <c r="A1527" s="9"/>
      <c r="B1527" s="106">
        <v>47364</v>
      </c>
      <c r="C1527" s="26">
        <v>1526</v>
      </c>
      <c r="D1527" s="9"/>
      <c r="E1527" s="9">
        <f t="shared" si="46"/>
        <v>1526</v>
      </c>
      <c r="F1527" s="136">
        <f t="shared" si="47"/>
        <v>47364</v>
      </c>
      <c r="G1527" s="9"/>
    </row>
    <row r="1528" spans="1:7" x14ac:dyDescent="0.25">
      <c r="A1528" s="9"/>
      <c r="B1528" s="106">
        <v>47365</v>
      </c>
      <c r="C1528" s="26">
        <v>1527</v>
      </c>
      <c r="D1528" s="9"/>
      <c r="E1528" s="9">
        <f t="shared" si="46"/>
        <v>1527</v>
      </c>
      <c r="F1528" s="136">
        <f t="shared" si="47"/>
        <v>47365</v>
      </c>
      <c r="G1528" s="9"/>
    </row>
    <row r="1529" spans="1:7" x14ac:dyDescent="0.25">
      <c r="A1529" s="9"/>
      <c r="B1529" s="106">
        <v>47366</v>
      </c>
      <c r="C1529" s="26">
        <v>1528</v>
      </c>
      <c r="D1529" s="9"/>
      <c r="E1529" s="9">
        <f t="shared" si="46"/>
        <v>1528</v>
      </c>
      <c r="F1529" s="136">
        <f t="shared" si="47"/>
        <v>47366</v>
      </c>
      <c r="G1529" s="9"/>
    </row>
    <row r="1530" spans="1:7" x14ac:dyDescent="0.25">
      <c r="A1530" s="9"/>
      <c r="B1530" s="106">
        <v>47367</v>
      </c>
      <c r="C1530" s="26">
        <v>1529</v>
      </c>
      <c r="D1530" s="9"/>
      <c r="E1530" s="9">
        <f t="shared" si="46"/>
        <v>1529</v>
      </c>
      <c r="F1530" s="136">
        <f t="shared" si="47"/>
        <v>47367</v>
      </c>
      <c r="G1530" s="9"/>
    </row>
    <row r="1531" spans="1:7" x14ac:dyDescent="0.25">
      <c r="A1531" s="9"/>
      <c r="B1531" s="106">
        <v>47368</v>
      </c>
      <c r="C1531" s="26">
        <v>1530</v>
      </c>
      <c r="D1531" s="9"/>
      <c r="E1531" s="9">
        <f t="shared" si="46"/>
        <v>1530</v>
      </c>
      <c r="F1531" s="136">
        <f t="shared" si="47"/>
        <v>47368</v>
      </c>
      <c r="G1531" s="9"/>
    </row>
    <row r="1532" spans="1:7" x14ac:dyDescent="0.25">
      <c r="A1532" s="9"/>
      <c r="B1532" s="106">
        <v>47369</v>
      </c>
      <c r="C1532" s="26">
        <v>1531</v>
      </c>
      <c r="D1532" s="9"/>
      <c r="E1532" s="9">
        <f t="shared" si="46"/>
        <v>1531</v>
      </c>
      <c r="F1532" s="136">
        <f t="shared" si="47"/>
        <v>47369</v>
      </c>
      <c r="G1532" s="9"/>
    </row>
    <row r="1533" spans="1:7" x14ac:dyDescent="0.25">
      <c r="A1533" s="9"/>
      <c r="B1533" s="106">
        <v>47370</v>
      </c>
      <c r="C1533" s="26">
        <v>1532</v>
      </c>
      <c r="D1533" s="9"/>
      <c r="E1533" s="9">
        <f t="shared" si="46"/>
        <v>1532</v>
      </c>
      <c r="F1533" s="136">
        <f t="shared" si="47"/>
        <v>47370</v>
      </c>
      <c r="G1533" s="9"/>
    </row>
    <row r="1534" spans="1:7" x14ac:dyDescent="0.25">
      <c r="A1534" s="9"/>
      <c r="B1534" s="106">
        <v>47371</v>
      </c>
      <c r="C1534" s="26">
        <v>1533</v>
      </c>
      <c r="D1534" s="9"/>
      <c r="E1534" s="9">
        <f t="shared" si="46"/>
        <v>1533</v>
      </c>
      <c r="F1534" s="136">
        <f t="shared" si="47"/>
        <v>47371</v>
      </c>
      <c r="G1534" s="9"/>
    </row>
    <row r="1535" spans="1:7" x14ac:dyDescent="0.25">
      <c r="A1535" s="9"/>
      <c r="B1535" s="106">
        <v>47372</v>
      </c>
      <c r="C1535" s="26">
        <v>1534</v>
      </c>
      <c r="D1535" s="9"/>
      <c r="E1535" s="9">
        <f t="shared" si="46"/>
        <v>1534</v>
      </c>
      <c r="F1535" s="136">
        <f t="shared" si="47"/>
        <v>47372</v>
      </c>
      <c r="G1535" s="9"/>
    </row>
    <row r="1536" spans="1:7" x14ac:dyDescent="0.25">
      <c r="A1536" s="9"/>
      <c r="B1536" s="106">
        <v>47373</v>
      </c>
      <c r="C1536" s="26">
        <v>1535</v>
      </c>
      <c r="D1536" s="9"/>
      <c r="E1536" s="9">
        <f t="shared" si="46"/>
        <v>1535</v>
      </c>
      <c r="F1536" s="136">
        <f t="shared" si="47"/>
        <v>47373</v>
      </c>
      <c r="G1536" s="9"/>
    </row>
    <row r="1537" spans="1:7" x14ac:dyDescent="0.25">
      <c r="A1537" s="9"/>
      <c r="B1537" s="106">
        <v>47374</v>
      </c>
      <c r="C1537" s="26">
        <v>1536</v>
      </c>
      <c r="D1537" s="9"/>
      <c r="E1537" s="9">
        <f t="shared" si="46"/>
        <v>1536</v>
      </c>
      <c r="F1537" s="136">
        <f t="shared" si="47"/>
        <v>47374</v>
      </c>
      <c r="G1537" s="9"/>
    </row>
    <row r="1538" spans="1:7" x14ac:dyDescent="0.25">
      <c r="A1538" s="9"/>
      <c r="B1538" s="106">
        <v>47375</v>
      </c>
      <c r="C1538" s="26">
        <v>1537</v>
      </c>
      <c r="D1538" s="9"/>
      <c r="E1538" s="9">
        <f t="shared" si="46"/>
        <v>1537</v>
      </c>
      <c r="F1538" s="136">
        <f t="shared" si="47"/>
        <v>47375</v>
      </c>
      <c r="G1538" s="9"/>
    </row>
    <row r="1539" spans="1:7" x14ac:dyDescent="0.25">
      <c r="A1539" s="9"/>
      <c r="B1539" s="106">
        <v>47376</v>
      </c>
      <c r="C1539" s="26">
        <v>1538</v>
      </c>
      <c r="D1539" s="9"/>
      <c r="E1539" s="9">
        <f t="shared" ref="E1539:E1602" si="48">C1539</f>
        <v>1538</v>
      </c>
      <c r="F1539" s="136">
        <f t="shared" ref="F1539:F1602" si="49">B1539</f>
        <v>47376</v>
      </c>
      <c r="G1539" s="9"/>
    </row>
    <row r="1540" spans="1:7" x14ac:dyDescent="0.25">
      <c r="A1540" s="9"/>
      <c r="B1540" s="106">
        <v>47377</v>
      </c>
      <c r="C1540" s="26">
        <v>1539</v>
      </c>
      <c r="D1540" s="9"/>
      <c r="E1540" s="9">
        <f t="shared" si="48"/>
        <v>1539</v>
      </c>
      <c r="F1540" s="136">
        <f t="shared" si="49"/>
        <v>47377</v>
      </c>
      <c r="G1540" s="9"/>
    </row>
    <row r="1541" spans="1:7" x14ac:dyDescent="0.25">
      <c r="A1541" s="9"/>
      <c r="B1541" s="106">
        <v>47378</v>
      </c>
      <c r="C1541" s="26">
        <v>1540</v>
      </c>
      <c r="D1541" s="9"/>
      <c r="E1541" s="9">
        <f t="shared" si="48"/>
        <v>1540</v>
      </c>
      <c r="F1541" s="136">
        <f t="shared" si="49"/>
        <v>47378</v>
      </c>
      <c r="G1541" s="9"/>
    </row>
    <row r="1542" spans="1:7" x14ac:dyDescent="0.25">
      <c r="A1542" s="9"/>
      <c r="B1542" s="106">
        <v>47379</v>
      </c>
      <c r="C1542" s="26">
        <v>1541</v>
      </c>
      <c r="D1542" s="9"/>
      <c r="E1542" s="9">
        <f t="shared" si="48"/>
        <v>1541</v>
      </c>
      <c r="F1542" s="136">
        <f t="shared" si="49"/>
        <v>47379</v>
      </c>
      <c r="G1542" s="9"/>
    </row>
    <row r="1543" spans="1:7" x14ac:dyDescent="0.25">
      <c r="A1543" s="9"/>
      <c r="B1543" s="106">
        <v>47380</v>
      </c>
      <c r="C1543" s="26">
        <v>1542</v>
      </c>
      <c r="D1543" s="9"/>
      <c r="E1543" s="9">
        <f t="shared" si="48"/>
        <v>1542</v>
      </c>
      <c r="F1543" s="136">
        <f t="shared" si="49"/>
        <v>47380</v>
      </c>
      <c r="G1543" s="9"/>
    </row>
    <row r="1544" spans="1:7" x14ac:dyDescent="0.25">
      <c r="A1544" s="9"/>
      <c r="B1544" s="106">
        <v>47381</v>
      </c>
      <c r="C1544" s="26">
        <v>1543</v>
      </c>
      <c r="D1544" s="9"/>
      <c r="E1544" s="9">
        <f t="shared" si="48"/>
        <v>1543</v>
      </c>
      <c r="F1544" s="136">
        <f t="shared" si="49"/>
        <v>47381</v>
      </c>
      <c r="G1544" s="9"/>
    </row>
    <row r="1545" spans="1:7" x14ac:dyDescent="0.25">
      <c r="A1545" s="9"/>
      <c r="B1545" s="106">
        <v>47382</v>
      </c>
      <c r="C1545" s="26">
        <v>1544</v>
      </c>
      <c r="D1545" s="9"/>
      <c r="E1545" s="9">
        <f t="shared" si="48"/>
        <v>1544</v>
      </c>
      <c r="F1545" s="136">
        <f t="shared" si="49"/>
        <v>47382</v>
      </c>
      <c r="G1545" s="9"/>
    </row>
    <row r="1546" spans="1:7" x14ac:dyDescent="0.25">
      <c r="A1546" s="9"/>
      <c r="B1546" s="106">
        <v>47383</v>
      </c>
      <c r="C1546" s="26">
        <v>1545</v>
      </c>
      <c r="D1546" s="9"/>
      <c r="E1546" s="9">
        <f t="shared" si="48"/>
        <v>1545</v>
      </c>
      <c r="F1546" s="136">
        <f t="shared" si="49"/>
        <v>47383</v>
      </c>
      <c r="G1546" s="9"/>
    </row>
    <row r="1547" spans="1:7" x14ac:dyDescent="0.25">
      <c r="A1547" s="9"/>
      <c r="B1547" s="106">
        <v>47384</v>
      </c>
      <c r="C1547" s="26">
        <v>1546</v>
      </c>
      <c r="D1547" s="9"/>
      <c r="E1547" s="9">
        <f t="shared" si="48"/>
        <v>1546</v>
      </c>
      <c r="F1547" s="136">
        <f t="shared" si="49"/>
        <v>47384</v>
      </c>
      <c r="G1547" s="9"/>
    </row>
    <row r="1548" spans="1:7" x14ac:dyDescent="0.25">
      <c r="A1548" s="9"/>
      <c r="B1548" s="106">
        <v>47385</v>
      </c>
      <c r="C1548" s="26">
        <v>1547</v>
      </c>
      <c r="D1548" s="9"/>
      <c r="E1548" s="9">
        <f t="shared" si="48"/>
        <v>1547</v>
      </c>
      <c r="F1548" s="136">
        <f t="shared" si="49"/>
        <v>47385</v>
      </c>
      <c r="G1548" s="9"/>
    </row>
    <row r="1549" spans="1:7" x14ac:dyDescent="0.25">
      <c r="A1549" s="9"/>
      <c r="B1549" s="106">
        <v>47386</v>
      </c>
      <c r="C1549" s="26">
        <v>1548</v>
      </c>
      <c r="D1549" s="9"/>
      <c r="E1549" s="9">
        <f t="shared" si="48"/>
        <v>1548</v>
      </c>
      <c r="F1549" s="136">
        <f t="shared" si="49"/>
        <v>47386</v>
      </c>
      <c r="G1549" s="9"/>
    </row>
    <row r="1550" spans="1:7" x14ac:dyDescent="0.25">
      <c r="A1550" s="9"/>
      <c r="B1550" s="106">
        <v>47387</v>
      </c>
      <c r="C1550" s="26">
        <v>1549</v>
      </c>
      <c r="D1550" s="9"/>
      <c r="E1550" s="9">
        <f t="shared" si="48"/>
        <v>1549</v>
      </c>
      <c r="F1550" s="136">
        <f t="shared" si="49"/>
        <v>47387</v>
      </c>
      <c r="G1550" s="9"/>
    </row>
    <row r="1551" spans="1:7" x14ac:dyDescent="0.25">
      <c r="A1551" s="9"/>
      <c r="B1551" s="106">
        <v>47388</v>
      </c>
      <c r="C1551" s="26">
        <v>1550</v>
      </c>
      <c r="D1551" s="9"/>
      <c r="E1551" s="9">
        <f t="shared" si="48"/>
        <v>1550</v>
      </c>
      <c r="F1551" s="136">
        <f t="shared" si="49"/>
        <v>47388</v>
      </c>
      <c r="G1551" s="9"/>
    </row>
    <row r="1552" spans="1:7" x14ac:dyDescent="0.25">
      <c r="A1552" s="9"/>
      <c r="B1552" s="106">
        <v>47389</v>
      </c>
      <c r="C1552" s="26">
        <v>1551</v>
      </c>
      <c r="D1552" s="9"/>
      <c r="E1552" s="9">
        <f t="shared" si="48"/>
        <v>1551</v>
      </c>
      <c r="F1552" s="136">
        <f t="shared" si="49"/>
        <v>47389</v>
      </c>
      <c r="G1552" s="9"/>
    </row>
    <row r="1553" spans="1:7" x14ac:dyDescent="0.25">
      <c r="A1553" s="9"/>
      <c r="B1553" s="106">
        <v>47390</v>
      </c>
      <c r="C1553" s="26">
        <v>1552</v>
      </c>
      <c r="D1553" s="9"/>
      <c r="E1553" s="9">
        <f t="shared" si="48"/>
        <v>1552</v>
      </c>
      <c r="F1553" s="136">
        <f t="shared" si="49"/>
        <v>47390</v>
      </c>
      <c r="G1553" s="9"/>
    </row>
    <row r="1554" spans="1:7" x14ac:dyDescent="0.25">
      <c r="A1554" s="9"/>
      <c r="B1554" s="106">
        <v>47391</v>
      </c>
      <c r="C1554" s="26">
        <v>1553</v>
      </c>
      <c r="D1554" s="9"/>
      <c r="E1554" s="9">
        <f t="shared" si="48"/>
        <v>1553</v>
      </c>
      <c r="F1554" s="136">
        <f t="shared" si="49"/>
        <v>47391</v>
      </c>
      <c r="G1554" s="9"/>
    </row>
    <row r="1555" spans="1:7" x14ac:dyDescent="0.25">
      <c r="A1555" s="9"/>
      <c r="B1555" s="106">
        <v>47392</v>
      </c>
      <c r="C1555" s="26">
        <v>1554</v>
      </c>
      <c r="D1555" s="9"/>
      <c r="E1555" s="9">
        <f t="shared" si="48"/>
        <v>1554</v>
      </c>
      <c r="F1555" s="136">
        <f t="shared" si="49"/>
        <v>47392</v>
      </c>
      <c r="G1555" s="9"/>
    </row>
    <row r="1556" spans="1:7" x14ac:dyDescent="0.25">
      <c r="A1556" s="9"/>
      <c r="B1556" s="106">
        <v>47393</v>
      </c>
      <c r="C1556" s="26">
        <v>1555</v>
      </c>
      <c r="D1556" s="9"/>
      <c r="E1556" s="9">
        <f t="shared" si="48"/>
        <v>1555</v>
      </c>
      <c r="F1556" s="136">
        <f t="shared" si="49"/>
        <v>47393</v>
      </c>
      <c r="G1556" s="9"/>
    </row>
    <row r="1557" spans="1:7" x14ac:dyDescent="0.25">
      <c r="A1557" s="9"/>
      <c r="B1557" s="106">
        <v>47394</v>
      </c>
      <c r="C1557" s="26">
        <v>1556</v>
      </c>
      <c r="D1557" s="9"/>
      <c r="E1557" s="9">
        <f t="shared" si="48"/>
        <v>1556</v>
      </c>
      <c r="F1557" s="136">
        <f t="shared" si="49"/>
        <v>47394</v>
      </c>
      <c r="G1557" s="9"/>
    </row>
    <row r="1558" spans="1:7" x14ac:dyDescent="0.25">
      <c r="A1558" s="9"/>
      <c r="B1558" s="106">
        <v>47395</v>
      </c>
      <c r="C1558" s="26">
        <v>1557</v>
      </c>
      <c r="D1558" s="9"/>
      <c r="E1558" s="9">
        <f t="shared" si="48"/>
        <v>1557</v>
      </c>
      <c r="F1558" s="136">
        <f t="shared" si="49"/>
        <v>47395</v>
      </c>
      <c r="G1558" s="9"/>
    </row>
    <row r="1559" spans="1:7" x14ac:dyDescent="0.25">
      <c r="A1559" s="9"/>
      <c r="B1559" s="106">
        <v>47396</v>
      </c>
      <c r="C1559" s="26">
        <v>1558</v>
      </c>
      <c r="D1559" s="9"/>
      <c r="E1559" s="9">
        <f t="shared" si="48"/>
        <v>1558</v>
      </c>
      <c r="F1559" s="136">
        <f t="shared" si="49"/>
        <v>47396</v>
      </c>
      <c r="G1559" s="9"/>
    </row>
    <row r="1560" spans="1:7" x14ac:dyDescent="0.25">
      <c r="A1560" s="9"/>
      <c r="B1560" s="106">
        <v>47397</v>
      </c>
      <c r="C1560" s="26">
        <v>1559</v>
      </c>
      <c r="D1560" s="9"/>
      <c r="E1560" s="9">
        <f t="shared" si="48"/>
        <v>1559</v>
      </c>
      <c r="F1560" s="136">
        <f t="shared" si="49"/>
        <v>47397</v>
      </c>
      <c r="G1560" s="9"/>
    </row>
    <row r="1561" spans="1:7" x14ac:dyDescent="0.25">
      <c r="A1561" s="9"/>
      <c r="B1561" s="106">
        <v>47398</v>
      </c>
      <c r="C1561" s="26">
        <v>1560</v>
      </c>
      <c r="D1561" s="9"/>
      <c r="E1561" s="9">
        <f t="shared" si="48"/>
        <v>1560</v>
      </c>
      <c r="F1561" s="136">
        <f t="shared" si="49"/>
        <v>47398</v>
      </c>
      <c r="G1561" s="9"/>
    </row>
    <row r="1562" spans="1:7" x14ac:dyDescent="0.25">
      <c r="A1562" s="9"/>
      <c r="B1562" s="106">
        <v>47399</v>
      </c>
      <c r="C1562" s="26">
        <v>1561</v>
      </c>
      <c r="D1562" s="9"/>
      <c r="E1562" s="9">
        <f t="shared" si="48"/>
        <v>1561</v>
      </c>
      <c r="F1562" s="136">
        <f t="shared" si="49"/>
        <v>47399</v>
      </c>
      <c r="G1562" s="9"/>
    </row>
    <row r="1563" spans="1:7" x14ac:dyDescent="0.25">
      <c r="A1563" s="9"/>
      <c r="B1563" s="106">
        <v>47400</v>
      </c>
      <c r="C1563" s="26">
        <v>1562</v>
      </c>
      <c r="D1563" s="9"/>
      <c r="E1563" s="9">
        <f t="shared" si="48"/>
        <v>1562</v>
      </c>
      <c r="F1563" s="136">
        <f t="shared" si="49"/>
        <v>47400</v>
      </c>
      <c r="G1563" s="9"/>
    </row>
    <row r="1564" spans="1:7" x14ac:dyDescent="0.25">
      <c r="A1564" s="9"/>
      <c r="B1564" s="106">
        <v>47401</v>
      </c>
      <c r="C1564" s="26">
        <v>1563</v>
      </c>
      <c r="D1564" s="9"/>
      <c r="E1564" s="9">
        <f t="shared" si="48"/>
        <v>1563</v>
      </c>
      <c r="F1564" s="136">
        <f t="shared" si="49"/>
        <v>47401</v>
      </c>
      <c r="G1564" s="9"/>
    </row>
    <row r="1565" spans="1:7" x14ac:dyDescent="0.25">
      <c r="A1565" s="9"/>
      <c r="B1565" s="106">
        <v>47402</v>
      </c>
      <c r="C1565" s="26">
        <v>1564</v>
      </c>
      <c r="D1565" s="9"/>
      <c r="E1565" s="9">
        <f t="shared" si="48"/>
        <v>1564</v>
      </c>
      <c r="F1565" s="136">
        <f t="shared" si="49"/>
        <v>47402</v>
      </c>
      <c r="G1565" s="9"/>
    </row>
    <row r="1566" spans="1:7" x14ac:dyDescent="0.25">
      <c r="A1566" s="9"/>
      <c r="B1566" s="106">
        <v>47403</v>
      </c>
      <c r="C1566" s="26">
        <v>1565</v>
      </c>
      <c r="D1566" s="9"/>
      <c r="E1566" s="9">
        <f t="shared" si="48"/>
        <v>1565</v>
      </c>
      <c r="F1566" s="136">
        <f t="shared" si="49"/>
        <v>47403</v>
      </c>
      <c r="G1566" s="9"/>
    </row>
    <row r="1567" spans="1:7" x14ac:dyDescent="0.25">
      <c r="A1567" s="9"/>
      <c r="B1567" s="106">
        <v>47404</v>
      </c>
      <c r="C1567" s="26">
        <v>1566</v>
      </c>
      <c r="D1567" s="9"/>
      <c r="E1567" s="9">
        <f t="shared" si="48"/>
        <v>1566</v>
      </c>
      <c r="F1567" s="136">
        <f t="shared" si="49"/>
        <v>47404</v>
      </c>
      <c r="G1567" s="9"/>
    </row>
    <row r="1568" spans="1:7" x14ac:dyDescent="0.25">
      <c r="A1568" s="9"/>
      <c r="B1568" s="106">
        <v>47405</v>
      </c>
      <c r="C1568" s="26">
        <v>1567</v>
      </c>
      <c r="D1568" s="9"/>
      <c r="E1568" s="9">
        <f t="shared" si="48"/>
        <v>1567</v>
      </c>
      <c r="F1568" s="136">
        <f t="shared" si="49"/>
        <v>47405</v>
      </c>
      <c r="G1568" s="9"/>
    </row>
    <row r="1569" spans="1:7" x14ac:dyDescent="0.25">
      <c r="A1569" s="9"/>
      <c r="B1569" s="106">
        <v>47406</v>
      </c>
      <c r="C1569" s="26">
        <v>1568</v>
      </c>
      <c r="D1569" s="9"/>
      <c r="E1569" s="9">
        <f t="shared" si="48"/>
        <v>1568</v>
      </c>
      <c r="F1569" s="136">
        <f t="shared" si="49"/>
        <v>47406</v>
      </c>
      <c r="G1569" s="9"/>
    </row>
    <row r="1570" spans="1:7" x14ac:dyDescent="0.25">
      <c r="A1570" s="9"/>
      <c r="B1570" s="106">
        <v>47407</v>
      </c>
      <c r="C1570" s="26">
        <v>1569</v>
      </c>
      <c r="D1570" s="9"/>
      <c r="E1570" s="9">
        <f t="shared" si="48"/>
        <v>1569</v>
      </c>
      <c r="F1570" s="136">
        <f t="shared" si="49"/>
        <v>47407</v>
      </c>
      <c r="G1570" s="9"/>
    </row>
    <row r="1571" spans="1:7" x14ac:dyDescent="0.25">
      <c r="A1571" s="9"/>
      <c r="B1571" s="106">
        <v>47408</v>
      </c>
      <c r="C1571" s="26">
        <v>1570</v>
      </c>
      <c r="D1571" s="9"/>
      <c r="E1571" s="9">
        <f t="shared" si="48"/>
        <v>1570</v>
      </c>
      <c r="F1571" s="136">
        <f t="shared" si="49"/>
        <v>47408</v>
      </c>
      <c r="G1571" s="9"/>
    </row>
    <row r="1572" spans="1:7" x14ac:dyDescent="0.25">
      <c r="A1572" s="9"/>
      <c r="B1572" s="106">
        <v>47409</v>
      </c>
      <c r="C1572" s="26">
        <v>1571</v>
      </c>
      <c r="D1572" s="9"/>
      <c r="E1572" s="9">
        <f t="shared" si="48"/>
        <v>1571</v>
      </c>
      <c r="F1572" s="136">
        <f t="shared" si="49"/>
        <v>47409</v>
      </c>
      <c r="G1572" s="9"/>
    </row>
    <row r="1573" spans="1:7" x14ac:dyDescent="0.25">
      <c r="A1573" s="9"/>
      <c r="B1573" s="106">
        <v>47410</v>
      </c>
      <c r="C1573" s="26">
        <v>1572</v>
      </c>
      <c r="D1573" s="9"/>
      <c r="E1573" s="9">
        <f t="shared" si="48"/>
        <v>1572</v>
      </c>
      <c r="F1573" s="136">
        <f t="shared" si="49"/>
        <v>47410</v>
      </c>
      <c r="G1573" s="9"/>
    </row>
    <row r="1574" spans="1:7" x14ac:dyDescent="0.25">
      <c r="A1574" s="9"/>
      <c r="B1574" s="106">
        <v>47411</v>
      </c>
      <c r="C1574" s="26">
        <v>1573</v>
      </c>
      <c r="D1574" s="9"/>
      <c r="E1574" s="9">
        <f t="shared" si="48"/>
        <v>1573</v>
      </c>
      <c r="F1574" s="136">
        <f t="shared" si="49"/>
        <v>47411</v>
      </c>
      <c r="G1574" s="9"/>
    </row>
    <row r="1575" spans="1:7" x14ac:dyDescent="0.25">
      <c r="A1575" s="9"/>
      <c r="B1575" s="106">
        <v>47412</v>
      </c>
      <c r="C1575" s="26">
        <v>1574</v>
      </c>
      <c r="D1575" s="9"/>
      <c r="E1575" s="9">
        <f t="shared" si="48"/>
        <v>1574</v>
      </c>
      <c r="F1575" s="136">
        <f t="shared" si="49"/>
        <v>47412</v>
      </c>
      <c r="G1575" s="9"/>
    </row>
    <row r="1576" spans="1:7" x14ac:dyDescent="0.25">
      <c r="A1576" s="9"/>
      <c r="B1576" s="106">
        <v>47413</v>
      </c>
      <c r="C1576" s="26">
        <v>1575</v>
      </c>
      <c r="D1576" s="9"/>
      <c r="E1576" s="9">
        <f t="shared" si="48"/>
        <v>1575</v>
      </c>
      <c r="F1576" s="136">
        <f t="shared" si="49"/>
        <v>47413</v>
      </c>
      <c r="G1576" s="9"/>
    </row>
    <row r="1577" spans="1:7" x14ac:dyDescent="0.25">
      <c r="A1577" s="9"/>
      <c r="B1577" s="106">
        <v>47414</v>
      </c>
      <c r="C1577" s="26">
        <v>1576</v>
      </c>
      <c r="D1577" s="9"/>
      <c r="E1577" s="9">
        <f t="shared" si="48"/>
        <v>1576</v>
      </c>
      <c r="F1577" s="136">
        <f t="shared" si="49"/>
        <v>47414</v>
      </c>
      <c r="G1577" s="9"/>
    </row>
    <row r="1578" spans="1:7" x14ac:dyDescent="0.25">
      <c r="A1578" s="9"/>
      <c r="B1578" s="106">
        <v>47415</v>
      </c>
      <c r="C1578" s="26">
        <v>1577</v>
      </c>
      <c r="D1578" s="9"/>
      <c r="E1578" s="9">
        <f t="shared" si="48"/>
        <v>1577</v>
      </c>
      <c r="F1578" s="136">
        <f t="shared" si="49"/>
        <v>47415</v>
      </c>
      <c r="G1578" s="9"/>
    </row>
    <row r="1579" spans="1:7" x14ac:dyDescent="0.25">
      <c r="A1579" s="9"/>
      <c r="B1579" s="106">
        <v>47416</v>
      </c>
      <c r="C1579" s="26">
        <v>1578</v>
      </c>
      <c r="D1579" s="9"/>
      <c r="E1579" s="9">
        <f t="shared" si="48"/>
        <v>1578</v>
      </c>
      <c r="F1579" s="136">
        <f t="shared" si="49"/>
        <v>47416</v>
      </c>
      <c r="G1579" s="9"/>
    </row>
    <row r="1580" spans="1:7" x14ac:dyDescent="0.25">
      <c r="A1580" s="9"/>
      <c r="B1580" s="106">
        <v>47417</v>
      </c>
      <c r="C1580" s="26">
        <v>1579</v>
      </c>
      <c r="D1580" s="9"/>
      <c r="E1580" s="9">
        <f t="shared" si="48"/>
        <v>1579</v>
      </c>
      <c r="F1580" s="136">
        <f t="shared" si="49"/>
        <v>47417</v>
      </c>
      <c r="G1580" s="9"/>
    </row>
    <row r="1581" spans="1:7" x14ac:dyDescent="0.25">
      <c r="A1581" s="9"/>
      <c r="B1581" s="106">
        <v>47418</v>
      </c>
      <c r="C1581" s="26">
        <v>1580</v>
      </c>
      <c r="D1581" s="9"/>
      <c r="E1581" s="9">
        <f t="shared" si="48"/>
        <v>1580</v>
      </c>
      <c r="F1581" s="136">
        <f t="shared" si="49"/>
        <v>47418</v>
      </c>
      <c r="G1581" s="9"/>
    </row>
    <row r="1582" spans="1:7" x14ac:dyDescent="0.25">
      <c r="A1582" s="9"/>
      <c r="B1582" s="106">
        <v>47419</v>
      </c>
      <c r="C1582" s="26">
        <v>1581</v>
      </c>
      <c r="D1582" s="9"/>
      <c r="E1582" s="9">
        <f t="shared" si="48"/>
        <v>1581</v>
      </c>
      <c r="F1582" s="136">
        <f t="shared" si="49"/>
        <v>47419</v>
      </c>
      <c r="G1582" s="9"/>
    </row>
    <row r="1583" spans="1:7" x14ac:dyDescent="0.25">
      <c r="A1583" s="9"/>
      <c r="B1583" s="106">
        <v>47420</v>
      </c>
      <c r="C1583" s="26">
        <v>1582</v>
      </c>
      <c r="D1583" s="9"/>
      <c r="E1583" s="9">
        <f t="shared" si="48"/>
        <v>1582</v>
      </c>
      <c r="F1583" s="136">
        <f t="shared" si="49"/>
        <v>47420</v>
      </c>
      <c r="G1583" s="9"/>
    </row>
    <row r="1584" spans="1:7" x14ac:dyDescent="0.25">
      <c r="A1584" s="9"/>
      <c r="B1584" s="106">
        <v>47421</v>
      </c>
      <c r="C1584" s="26">
        <v>1583</v>
      </c>
      <c r="D1584" s="9"/>
      <c r="E1584" s="9">
        <f t="shared" si="48"/>
        <v>1583</v>
      </c>
      <c r="F1584" s="136">
        <f t="shared" si="49"/>
        <v>47421</v>
      </c>
      <c r="G1584" s="9"/>
    </row>
    <row r="1585" spans="1:7" x14ac:dyDescent="0.25">
      <c r="A1585" s="9"/>
      <c r="B1585" s="106">
        <v>47422</v>
      </c>
      <c r="C1585" s="26">
        <v>1584</v>
      </c>
      <c r="D1585" s="9"/>
      <c r="E1585" s="9">
        <f t="shared" si="48"/>
        <v>1584</v>
      </c>
      <c r="F1585" s="136">
        <f t="shared" si="49"/>
        <v>47422</v>
      </c>
      <c r="G1585" s="9"/>
    </row>
    <row r="1586" spans="1:7" x14ac:dyDescent="0.25">
      <c r="A1586" s="9"/>
      <c r="B1586" s="106">
        <v>47423</v>
      </c>
      <c r="C1586" s="26">
        <v>1585</v>
      </c>
      <c r="D1586" s="9"/>
      <c r="E1586" s="9">
        <f t="shared" si="48"/>
        <v>1585</v>
      </c>
      <c r="F1586" s="136">
        <f t="shared" si="49"/>
        <v>47423</v>
      </c>
      <c r="G1586" s="9"/>
    </row>
    <row r="1587" spans="1:7" x14ac:dyDescent="0.25">
      <c r="A1587" s="9"/>
      <c r="B1587" s="106">
        <v>47424</v>
      </c>
      <c r="C1587" s="26">
        <v>1586</v>
      </c>
      <c r="D1587" s="9"/>
      <c r="E1587" s="9">
        <f t="shared" si="48"/>
        <v>1586</v>
      </c>
      <c r="F1587" s="136">
        <f t="shared" si="49"/>
        <v>47424</v>
      </c>
      <c r="G1587" s="9"/>
    </row>
    <row r="1588" spans="1:7" x14ac:dyDescent="0.25">
      <c r="A1588" s="9"/>
      <c r="B1588" s="106">
        <v>47425</v>
      </c>
      <c r="C1588" s="26">
        <v>1587</v>
      </c>
      <c r="D1588" s="9"/>
      <c r="E1588" s="9">
        <f t="shared" si="48"/>
        <v>1587</v>
      </c>
      <c r="F1588" s="136">
        <f t="shared" si="49"/>
        <v>47425</v>
      </c>
      <c r="G1588" s="9"/>
    </row>
    <row r="1589" spans="1:7" x14ac:dyDescent="0.25">
      <c r="A1589" s="9"/>
      <c r="B1589" s="106">
        <v>47426</v>
      </c>
      <c r="C1589" s="26">
        <v>1588</v>
      </c>
      <c r="D1589" s="9"/>
      <c r="E1589" s="9">
        <f t="shared" si="48"/>
        <v>1588</v>
      </c>
      <c r="F1589" s="136">
        <f t="shared" si="49"/>
        <v>47426</v>
      </c>
      <c r="G1589" s="9"/>
    </row>
    <row r="1590" spans="1:7" x14ac:dyDescent="0.25">
      <c r="A1590" s="9"/>
      <c r="B1590" s="106">
        <v>47427</v>
      </c>
      <c r="C1590" s="26">
        <v>1589</v>
      </c>
      <c r="D1590" s="9"/>
      <c r="E1590" s="9">
        <f t="shared" si="48"/>
        <v>1589</v>
      </c>
      <c r="F1590" s="136">
        <f t="shared" si="49"/>
        <v>47427</v>
      </c>
      <c r="G1590" s="9"/>
    </row>
    <row r="1591" spans="1:7" x14ac:dyDescent="0.25">
      <c r="A1591" s="9"/>
      <c r="B1591" s="106">
        <v>47428</v>
      </c>
      <c r="C1591" s="26">
        <v>1590</v>
      </c>
      <c r="D1591" s="9"/>
      <c r="E1591" s="9">
        <f t="shared" si="48"/>
        <v>1590</v>
      </c>
      <c r="F1591" s="136">
        <f t="shared" si="49"/>
        <v>47428</v>
      </c>
      <c r="G1591" s="9"/>
    </row>
    <row r="1592" spans="1:7" x14ac:dyDescent="0.25">
      <c r="A1592" s="9"/>
      <c r="B1592" s="106">
        <v>47429</v>
      </c>
      <c r="C1592" s="26">
        <v>1591</v>
      </c>
      <c r="D1592" s="9"/>
      <c r="E1592" s="9">
        <f t="shared" si="48"/>
        <v>1591</v>
      </c>
      <c r="F1592" s="136">
        <f t="shared" si="49"/>
        <v>47429</v>
      </c>
      <c r="G1592" s="9"/>
    </row>
    <row r="1593" spans="1:7" x14ac:dyDescent="0.25">
      <c r="A1593" s="9"/>
      <c r="B1593" s="106">
        <v>47430</v>
      </c>
      <c r="C1593" s="26">
        <v>1592</v>
      </c>
      <c r="D1593" s="9"/>
      <c r="E1593" s="9">
        <f t="shared" si="48"/>
        <v>1592</v>
      </c>
      <c r="F1593" s="136">
        <f t="shared" si="49"/>
        <v>47430</v>
      </c>
      <c r="G1593" s="9"/>
    </row>
    <row r="1594" spans="1:7" x14ac:dyDescent="0.25">
      <c r="A1594" s="9"/>
      <c r="B1594" s="106">
        <v>47431</v>
      </c>
      <c r="C1594" s="26">
        <v>1593</v>
      </c>
      <c r="D1594" s="9"/>
      <c r="E1594" s="9">
        <f t="shared" si="48"/>
        <v>1593</v>
      </c>
      <c r="F1594" s="136">
        <f t="shared" si="49"/>
        <v>47431</v>
      </c>
      <c r="G1594" s="9"/>
    </row>
    <row r="1595" spans="1:7" x14ac:dyDescent="0.25">
      <c r="A1595" s="9"/>
      <c r="B1595" s="106">
        <v>47432</v>
      </c>
      <c r="C1595" s="26">
        <v>1594</v>
      </c>
      <c r="D1595" s="9"/>
      <c r="E1595" s="9">
        <f t="shared" si="48"/>
        <v>1594</v>
      </c>
      <c r="F1595" s="136">
        <f t="shared" si="49"/>
        <v>47432</v>
      </c>
      <c r="G1595" s="9"/>
    </row>
    <row r="1596" spans="1:7" x14ac:dyDescent="0.25">
      <c r="A1596" s="9"/>
      <c r="B1596" s="106">
        <v>47433</v>
      </c>
      <c r="C1596" s="26">
        <v>1595</v>
      </c>
      <c r="D1596" s="9"/>
      <c r="E1596" s="9">
        <f t="shared" si="48"/>
        <v>1595</v>
      </c>
      <c r="F1596" s="136">
        <f t="shared" si="49"/>
        <v>47433</v>
      </c>
      <c r="G1596" s="9"/>
    </row>
    <row r="1597" spans="1:7" x14ac:dyDescent="0.25">
      <c r="A1597" s="9"/>
      <c r="B1597" s="106">
        <v>47434</v>
      </c>
      <c r="C1597" s="26">
        <v>1596</v>
      </c>
      <c r="D1597" s="9"/>
      <c r="E1597" s="9">
        <f t="shared" si="48"/>
        <v>1596</v>
      </c>
      <c r="F1597" s="136">
        <f t="shared" si="49"/>
        <v>47434</v>
      </c>
      <c r="G1597" s="9"/>
    </row>
    <row r="1598" spans="1:7" x14ac:dyDescent="0.25">
      <c r="A1598" s="9"/>
      <c r="B1598" s="106">
        <v>47435</v>
      </c>
      <c r="C1598" s="26">
        <v>1597</v>
      </c>
      <c r="D1598" s="9"/>
      <c r="E1598" s="9">
        <f t="shared" si="48"/>
        <v>1597</v>
      </c>
      <c r="F1598" s="136">
        <f t="shared" si="49"/>
        <v>47435</v>
      </c>
      <c r="G1598" s="9"/>
    </row>
    <row r="1599" spans="1:7" x14ac:dyDescent="0.25">
      <c r="A1599" s="9"/>
      <c r="B1599" s="106">
        <v>47436</v>
      </c>
      <c r="C1599" s="26">
        <v>1598</v>
      </c>
      <c r="D1599" s="9"/>
      <c r="E1599" s="9">
        <f t="shared" si="48"/>
        <v>1598</v>
      </c>
      <c r="F1599" s="136">
        <f t="shared" si="49"/>
        <v>47436</v>
      </c>
      <c r="G1599" s="9"/>
    </row>
    <row r="1600" spans="1:7" x14ac:dyDescent="0.25">
      <c r="A1600" s="9"/>
      <c r="B1600" s="106">
        <v>47437</v>
      </c>
      <c r="C1600" s="26">
        <v>1599</v>
      </c>
      <c r="D1600" s="9"/>
      <c r="E1600" s="9">
        <f t="shared" si="48"/>
        <v>1599</v>
      </c>
      <c r="F1600" s="136">
        <f t="shared" si="49"/>
        <v>47437</v>
      </c>
      <c r="G1600" s="9"/>
    </row>
    <row r="1601" spans="1:7" x14ac:dyDescent="0.25">
      <c r="A1601" s="9"/>
      <c r="B1601" s="106">
        <v>47438</v>
      </c>
      <c r="C1601" s="26">
        <v>1600</v>
      </c>
      <c r="D1601" s="9"/>
      <c r="E1601" s="9">
        <f t="shared" si="48"/>
        <v>1600</v>
      </c>
      <c r="F1601" s="136">
        <f t="shared" si="49"/>
        <v>47438</v>
      </c>
      <c r="G1601" s="9"/>
    </row>
    <row r="1602" spans="1:7" x14ac:dyDescent="0.25">
      <c r="A1602" s="9"/>
      <c r="B1602" s="106">
        <v>47439</v>
      </c>
      <c r="C1602" s="26">
        <v>1601</v>
      </c>
      <c r="D1602" s="9"/>
      <c r="E1602" s="9">
        <f t="shared" si="48"/>
        <v>1601</v>
      </c>
      <c r="F1602" s="136">
        <f t="shared" si="49"/>
        <v>47439</v>
      </c>
      <c r="G1602" s="9"/>
    </row>
    <row r="1603" spans="1:7" x14ac:dyDescent="0.25">
      <c r="A1603" s="9"/>
      <c r="B1603" s="106">
        <v>47440</v>
      </c>
      <c r="C1603" s="26">
        <v>1602</v>
      </c>
      <c r="D1603" s="9"/>
      <c r="E1603" s="9">
        <f t="shared" ref="E1603:E1647" si="50">C1603</f>
        <v>1602</v>
      </c>
      <c r="F1603" s="136">
        <f t="shared" ref="F1603:F1647" si="51">B1603</f>
        <v>47440</v>
      </c>
      <c r="G1603" s="9"/>
    </row>
    <row r="1604" spans="1:7" x14ac:dyDescent="0.25">
      <c r="A1604" s="9"/>
      <c r="B1604" s="106">
        <v>47441</v>
      </c>
      <c r="C1604" s="26">
        <v>1603</v>
      </c>
      <c r="D1604" s="9"/>
      <c r="E1604" s="9">
        <f t="shared" si="50"/>
        <v>1603</v>
      </c>
      <c r="F1604" s="136">
        <f t="shared" si="51"/>
        <v>47441</v>
      </c>
      <c r="G1604" s="9"/>
    </row>
    <row r="1605" spans="1:7" x14ac:dyDescent="0.25">
      <c r="A1605" s="9"/>
      <c r="B1605" s="106">
        <v>47442</v>
      </c>
      <c r="C1605" s="26">
        <v>1604</v>
      </c>
      <c r="D1605" s="9"/>
      <c r="E1605" s="9">
        <f t="shared" si="50"/>
        <v>1604</v>
      </c>
      <c r="F1605" s="136">
        <f t="shared" si="51"/>
        <v>47442</v>
      </c>
      <c r="G1605" s="9"/>
    </row>
    <row r="1606" spans="1:7" x14ac:dyDescent="0.25">
      <c r="A1606" s="9"/>
      <c r="B1606" s="106">
        <v>47443</v>
      </c>
      <c r="C1606" s="26">
        <v>1605</v>
      </c>
      <c r="D1606" s="9"/>
      <c r="E1606" s="9">
        <f t="shared" si="50"/>
        <v>1605</v>
      </c>
      <c r="F1606" s="136">
        <f t="shared" si="51"/>
        <v>47443</v>
      </c>
      <c r="G1606" s="9"/>
    </row>
    <row r="1607" spans="1:7" x14ac:dyDescent="0.25">
      <c r="A1607" s="9"/>
      <c r="B1607" s="106">
        <v>47444</v>
      </c>
      <c r="C1607" s="26">
        <v>1606</v>
      </c>
      <c r="D1607" s="9"/>
      <c r="E1607" s="9">
        <f t="shared" si="50"/>
        <v>1606</v>
      </c>
      <c r="F1607" s="136">
        <f t="shared" si="51"/>
        <v>47444</v>
      </c>
      <c r="G1607" s="9"/>
    </row>
    <row r="1608" spans="1:7" x14ac:dyDescent="0.25">
      <c r="A1608" s="9"/>
      <c r="B1608" s="106">
        <v>47445</v>
      </c>
      <c r="C1608" s="26">
        <v>1607</v>
      </c>
      <c r="D1608" s="9"/>
      <c r="E1608" s="9">
        <f t="shared" si="50"/>
        <v>1607</v>
      </c>
      <c r="F1608" s="136">
        <f t="shared" si="51"/>
        <v>47445</v>
      </c>
      <c r="G1608" s="9"/>
    </row>
    <row r="1609" spans="1:7" x14ac:dyDescent="0.25">
      <c r="A1609" s="9"/>
      <c r="B1609" s="106">
        <v>47446</v>
      </c>
      <c r="C1609" s="26">
        <v>1608</v>
      </c>
      <c r="D1609" s="9"/>
      <c r="E1609" s="9">
        <f t="shared" si="50"/>
        <v>1608</v>
      </c>
      <c r="F1609" s="136">
        <f t="shared" si="51"/>
        <v>47446</v>
      </c>
      <c r="G1609" s="9"/>
    </row>
    <row r="1610" spans="1:7" x14ac:dyDescent="0.25">
      <c r="A1610" s="9"/>
      <c r="B1610" s="106">
        <v>47447</v>
      </c>
      <c r="C1610" s="26">
        <v>1609</v>
      </c>
      <c r="D1610" s="9"/>
      <c r="E1610" s="9">
        <f t="shared" si="50"/>
        <v>1609</v>
      </c>
      <c r="F1610" s="136">
        <f t="shared" si="51"/>
        <v>47447</v>
      </c>
      <c r="G1610" s="9"/>
    </row>
    <row r="1611" spans="1:7" x14ac:dyDescent="0.25">
      <c r="A1611" s="9"/>
      <c r="B1611" s="106">
        <v>47448</v>
      </c>
      <c r="C1611" s="26">
        <v>1610</v>
      </c>
      <c r="D1611" s="9"/>
      <c r="E1611" s="9">
        <f t="shared" si="50"/>
        <v>1610</v>
      </c>
      <c r="F1611" s="136">
        <f t="shared" si="51"/>
        <v>47448</v>
      </c>
      <c r="G1611" s="9"/>
    </row>
    <row r="1612" spans="1:7" x14ac:dyDescent="0.25">
      <c r="A1612" s="9"/>
      <c r="B1612" s="106">
        <v>47449</v>
      </c>
      <c r="C1612" s="26">
        <v>1611</v>
      </c>
      <c r="D1612" s="9"/>
      <c r="E1612" s="9">
        <f t="shared" si="50"/>
        <v>1611</v>
      </c>
      <c r="F1612" s="136">
        <f t="shared" si="51"/>
        <v>47449</v>
      </c>
      <c r="G1612" s="9"/>
    </row>
    <row r="1613" spans="1:7" x14ac:dyDescent="0.25">
      <c r="A1613" s="9"/>
      <c r="B1613" s="106">
        <v>47450</v>
      </c>
      <c r="C1613" s="26">
        <v>1612</v>
      </c>
      <c r="D1613" s="9"/>
      <c r="E1613" s="9">
        <f t="shared" si="50"/>
        <v>1612</v>
      </c>
      <c r="F1613" s="136">
        <f t="shared" si="51"/>
        <v>47450</v>
      </c>
      <c r="G1613" s="9"/>
    </row>
    <row r="1614" spans="1:7" x14ac:dyDescent="0.25">
      <c r="A1614" s="9"/>
      <c r="B1614" s="106">
        <v>47451</v>
      </c>
      <c r="C1614" s="26">
        <v>1613</v>
      </c>
      <c r="D1614" s="9"/>
      <c r="E1614" s="9">
        <f t="shared" si="50"/>
        <v>1613</v>
      </c>
      <c r="F1614" s="136">
        <f t="shared" si="51"/>
        <v>47451</v>
      </c>
      <c r="G1614" s="9"/>
    </row>
    <row r="1615" spans="1:7" x14ac:dyDescent="0.25">
      <c r="A1615" s="9"/>
      <c r="B1615" s="106">
        <v>47452</v>
      </c>
      <c r="C1615" s="26">
        <v>1614</v>
      </c>
      <c r="D1615" s="9"/>
      <c r="E1615" s="9">
        <f t="shared" si="50"/>
        <v>1614</v>
      </c>
      <c r="F1615" s="136">
        <f t="shared" si="51"/>
        <v>47452</v>
      </c>
      <c r="G1615" s="9"/>
    </row>
    <row r="1616" spans="1:7" x14ac:dyDescent="0.25">
      <c r="A1616" s="9"/>
      <c r="B1616" s="106">
        <v>47453</v>
      </c>
      <c r="C1616" s="26">
        <v>1615</v>
      </c>
      <c r="D1616" s="9"/>
      <c r="E1616" s="9">
        <f t="shared" si="50"/>
        <v>1615</v>
      </c>
      <c r="F1616" s="136">
        <f t="shared" si="51"/>
        <v>47453</v>
      </c>
      <c r="G1616" s="9"/>
    </row>
    <row r="1617" spans="1:7" x14ac:dyDescent="0.25">
      <c r="A1617" s="9"/>
      <c r="B1617" s="106">
        <v>47454</v>
      </c>
      <c r="C1617" s="26">
        <v>1616</v>
      </c>
      <c r="D1617" s="9"/>
      <c r="E1617" s="9">
        <f t="shared" si="50"/>
        <v>1616</v>
      </c>
      <c r="F1617" s="136">
        <f t="shared" si="51"/>
        <v>47454</v>
      </c>
      <c r="G1617" s="9"/>
    </row>
    <row r="1618" spans="1:7" x14ac:dyDescent="0.25">
      <c r="A1618" s="9"/>
      <c r="B1618" s="106">
        <v>47455</v>
      </c>
      <c r="C1618" s="26">
        <v>1617</v>
      </c>
      <c r="D1618" s="9"/>
      <c r="E1618" s="9">
        <f t="shared" si="50"/>
        <v>1617</v>
      </c>
      <c r="F1618" s="136">
        <f t="shared" si="51"/>
        <v>47455</v>
      </c>
      <c r="G1618" s="9"/>
    </row>
    <row r="1619" spans="1:7" x14ac:dyDescent="0.25">
      <c r="A1619" s="9"/>
      <c r="B1619" s="106">
        <v>47456</v>
      </c>
      <c r="C1619" s="26">
        <v>1618</v>
      </c>
      <c r="D1619" s="9"/>
      <c r="E1619" s="9">
        <f t="shared" si="50"/>
        <v>1618</v>
      </c>
      <c r="F1619" s="136">
        <f t="shared" si="51"/>
        <v>47456</v>
      </c>
      <c r="G1619" s="9"/>
    </row>
    <row r="1620" spans="1:7" x14ac:dyDescent="0.25">
      <c r="A1620" s="9"/>
      <c r="B1620" s="106">
        <v>47457</v>
      </c>
      <c r="C1620" s="26">
        <v>1619</v>
      </c>
      <c r="D1620" s="9"/>
      <c r="E1620" s="9">
        <f t="shared" si="50"/>
        <v>1619</v>
      </c>
      <c r="F1620" s="136">
        <f t="shared" si="51"/>
        <v>47457</v>
      </c>
      <c r="G1620" s="9"/>
    </row>
    <row r="1621" spans="1:7" x14ac:dyDescent="0.25">
      <c r="A1621" s="9"/>
      <c r="B1621" s="106">
        <v>47458</v>
      </c>
      <c r="C1621" s="26">
        <v>1620</v>
      </c>
      <c r="D1621" s="9"/>
      <c r="E1621" s="9">
        <f t="shared" si="50"/>
        <v>1620</v>
      </c>
      <c r="F1621" s="136">
        <f t="shared" si="51"/>
        <v>47458</v>
      </c>
      <c r="G1621" s="9"/>
    </row>
    <row r="1622" spans="1:7" x14ac:dyDescent="0.25">
      <c r="A1622" s="9"/>
      <c r="B1622" s="106">
        <v>47459</v>
      </c>
      <c r="C1622" s="26">
        <v>1621</v>
      </c>
      <c r="D1622" s="9"/>
      <c r="E1622" s="9">
        <f t="shared" si="50"/>
        <v>1621</v>
      </c>
      <c r="F1622" s="136">
        <f t="shared" si="51"/>
        <v>47459</v>
      </c>
      <c r="G1622" s="9"/>
    </row>
    <row r="1623" spans="1:7" x14ac:dyDescent="0.25">
      <c r="A1623" s="9"/>
      <c r="B1623" s="106">
        <v>47460</v>
      </c>
      <c r="C1623" s="26">
        <v>1622</v>
      </c>
      <c r="D1623" s="9"/>
      <c r="E1623" s="9">
        <f t="shared" si="50"/>
        <v>1622</v>
      </c>
      <c r="F1623" s="136">
        <f t="shared" si="51"/>
        <v>47460</v>
      </c>
      <c r="G1623" s="9"/>
    </row>
    <row r="1624" spans="1:7" x14ac:dyDescent="0.25">
      <c r="A1624" s="9"/>
      <c r="B1624" s="106">
        <v>47461</v>
      </c>
      <c r="C1624" s="26">
        <v>1623</v>
      </c>
      <c r="D1624" s="9"/>
      <c r="E1624" s="9">
        <f t="shared" si="50"/>
        <v>1623</v>
      </c>
      <c r="F1624" s="136">
        <f t="shared" si="51"/>
        <v>47461</v>
      </c>
      <c r="G1624" s="9"/>
    </row>
    <row r="1625" spans="1:7" x14ac:dyDescent="0.25">
      <c r="A1625" s="9"/>
      <c r="B1625" s="106">
        <v>47462</v>
      </c>
      <c r="C1625" s="26">
        <v>1624</v>
      </c>
      <c r="D1625" s="9"/>
      <c r="E1625" s="9">
        <f t="shared" si="50"/>
        <v>1624</v>
      </c>
      <c r="F1625" s="136">
        <f t="shared" si="51"/>
        <v>47462</v>
      </c>
      <c r="G1625" s="9"/>
    </row>
    <row r="1626" spans="1:7" x14ac:dyDescent="0.25">
      <c r="A1626" s="9"/>
      <c r="B1626" s="106">
        <v>47463</v>
      </c>
      <c r="C1626" s="26">
        <v>1625</v>
      </c>
      <c r="D1626" s="9"/>
      <c r="E1626" s="9">
        <f t="shared" si="50"/>
        <v>1625</v>
      </c>
      <c r="F1626" s="136">
        <f t="shared" si="51"/>
        <v>47463</v>
      </c>
      <c r="G1626" s="9"/>
    </row>
    <row r="1627" spans="1:7" x14ac:dyDescent="0.25">
      <c r="A1627" s="9"/>
      <c r="B1627" s="106">
        <v>47464</v>
      </c>
      <c r="C1627" s="26">
        <v>1626</v>
      </c>
      <c r="D1627" s="9"/>
      <c r="E1627" s="9">
        <f t="shared" si="50"/>
        <v>1626</v>
      </c>
      <c r="F1627" s="136">
        <f t="shared" si="51"/>
        <v>47464</v>
      </c>
      <c r="G1627" s="9"/>
    </row>
    <row r="1628" spans="1:7" x14ac:dyDescent="0.25">
      <c r="A1628" s="9"/>
      <c r="B1628" s="106">
        <v>47465</v>
      </c>
      <c r="C1628" s="26">
        <v>1627</v>
      </c>
      <c r="D1628" s="9"/>
      <c r="E1628" s="9">
        <f t="shared" si="50"/>
        <v>1627</v>
      </c>
      <c r="F1628" s="136">
        <f t="shared" si="51"/>
        <v>47465</v>
      </c>
      <c r="G1628" s="9"/>
    </row>
    <row r="1629" spans="1:7" x14ac:dyDescent="0.25">
      <c r="A1629" s="9"/>
      <c r="B1629" s="106">
        <v>47466</v>
      </c>
      <c r="C1629" s="26">
        <v>1628</v>
      </c>
      <c r="D1629" s="9"/>
      <c r="E1629" s="9">
        <f t="shared" si="50"/>
        <v>1628</v>
      </c>
      <c r="F1629" s="136">
        <f t="shared" si="51"/>
        <v>47466</v>
      </c>
      <c r="G1629" s="9"/>
    </row>
    <row r="1630" spans="1:7" x14ac:dyDescent="0.25">
      <c r="A1630" s="9"/>
      <c r="B1630" s="106">
        <v>47467</v>
      </c>
      <c r="C1630" s="26">
        <v>1629</v>
      </c>
      <c r="D1630" s="9"/>
      <c r="E1630" s="9">
        <f t="shared" si="50"/>
        <v>1629</v>
      </c>
      <c r="F1630" s="136">
        <f t="shared" si="51"/>
        <v>47467</v>
      </c>
      <c r="G1630" s="9"/>
    </row>
    <row r="1631" spans="1:7" x14ac:dyDescent="0.25">
      <c r="A1631" s="9"/>
      <c r="B1631" s="106">
        <v>47468</v>
      </c>
      <c r="C1631" s="26">
        <v>1630</v>
      </c>
      <c r="D1631" s="9"/>
      <c r="E1631" s="9">
        <f t="shared" si="50"/>
        <v>1630</v>
      </c>
      <c r="F1631" s="136">
        <f t="shared" si="51"/>
        <v>47468</v>
      </c>
      <c r="G1631" s="9"/>
    </row>
    <row r="1632" spans="1:7" x14ac:dyDescent="0.25">
      <c r="A1632" s="9"/>
      <c r="B1632" s="106">
        <v>47469</v>
      </c>
      <c r="C1632" s="26">
        <v>1631</v>
      </c>
      <c r="D1632" s="9"/>
      <c r="E1632" s="9">
        <f t="shared" si="50"/>
        <v>1631</v>
      </c>
      <c r="F1632" s="136">
        <f t="shared" si="51"/>
        <v>47469</v>
      </c>
      <c r="G1632" s="9"/>
    </row>
    <row r="1633" spans="1:7" x14ac:dyDescent="0.25">
      <c r="A1633" s="9"/>
      <c r="B1633" s="106">
        <v>47470</v>
      </c>
      <c r="C1633" s="26">
        <v>1632</v>
      </c>
      <c r="D1633" s="9"/>
      <c r="E1633" s="9">
        <f t="shared" si="50"/>
        <v>1632</v>
      </c>
      <c r="F1633" s="136">
        <f t="shared" si="51"/>
        <v>47470</v>
      </c>
      <c r="G1633" s="9"/>
    </row>
    <row r="1634" spans="1:7" x14ac:dyDescent="0.25">
      <c r="A1634" s="9"/>
      <c r="B1634" s="106">
        <v>47471</v>
      </c>
      <c r="C1634" s="26">
        <v>1633</v>
      </c>
      <c r="D1634" s="9"/>
      <c r="E1634" s="9">
        <f t="shared" si="50"/>
        <v>1633</v>
      </c>
      <c r="F1634" s="136">
        <f t="shared" si="51"/>
        <v>47471</v>
      </c>
      <c r="G1634" s="9"/>
    </row>
    <row r="1635" spans="1:7" x14ac:dyDescent="0.25">
      <c r="A1635" s="9"/>
      <c r="B1635" s="106">
        <v>47472</v>
      </c>
      <c r="C1635" s="26">
        <v>1634</v>
      </c>
      <c r="D1635" s="9"/>
      <c r="E1635" s="9">
        <f t="shared" si="50"/>
        <v>1634</v>
      </c>
      <c r="F1635" s="136">
        <f t="shared" si="51"/>
        <v>47472</v>
      </c>
      <c r="G1635" s="9"/>
    </row>
    <row r="1636" spans="1:7" x14ac:dyDescent="0.25">
      <c r="A1636" s="9"/>
      <c r="B1636" s="106">
        <v>47473</v>
      </c>
      <c r="C1636" s="26">
        <v>1635</v>
      </c>
      <c r="D1636" s="9"/>
      <c r="E1636" s="9">
        <f t="shared" si="50"/>
        <v>1635</v>
      </c>
      <c r="F1636" s="136">
        <f t="shared" si="51"/>
        <v>47473</v>
      </c>
      <c r="G1636" s="9"/>
    </row>
    <row r="1637" spans="1:7" x14ac:dyDescent="0.25">
      <c r="A1637" s="9"/>
      <c r="B1637" s="106">
        <v>47474</v>
      </c>
      <c r="C1637" s="26">
        <v>1636</v>
      </c>
      <c r="D1637" s="9"/>
      <c r="E1637" s="9">
        <f t="shared" si="50"/>
        <v>1636</v>
      </c>
      <c r="F1637" s="136">
        <f t="shared" si="51"/>
        <v>47474</v>
      </c>
      <c r="G1637" s="9"/>
    </row>
    <row r="1638" spans="1:7" x14ac:dyDescent="0.25">
      <c r="A1638" s="9"/>
      <c r="B1638" s="106">
        <v>47475</v>
      </c>
      <c r="C1638" s="26">
        <v>1637</v>
      </c>
      <c r="D1638" s="9"/>
      <c r="E1638" s="9">
        <f t="shared" si="50"/>
        <v>1637</v>
      </c>
      <c r="F1638" s="136">
        <f t="shared" si="51"/>
        <v>47475</v>
      </c>
      <c r="G1638" s="9"/>
    </row>
    <row r="1639" spans="1:7" x14ac:dyDescent="0.25">
      <c r="A1639" s="9"/>
      <c r="B1639" s="106">
        <v>47476</v>
      </c>
      <c r="C1639" s="26">
        <v>1638</v>
      </c>
      <c r="D1639" s="9"/>
      <c r="E1639" s="9">
        <f t="shared" si="50"/>
        <v>1638</v>
      </c>
      <c r="F1639" s="136">
        <f t="shared" si="51"/>
        <v>47476</v>
      </c>
      <c r="G1639" s="9"/>
    </row>
    <row r="1640" spans="1:7" x14ac:dyDescent="0.25">
      <c r="A1640" s="9"/>
      <c r="B1640" s="106">
        <v>47477</v>
      </c>
      <c r="C1640" s="26">
        <v>1639</v>
      </c>
      <c r="D1640" s="9"/>
      <c r="E1640" s="9">
        <f t="shared" si="50"/>
        <v>1639</v>
      </c>
      <c r="F1640" s="136">
        <f t="shared" si="51"/>
        <v>47477</v>
      </c>
      <c r="G1640" s="9"/>
    </row>
    <row r="1641" spans="1:7" x14ac:dyDescent="0.25">
      <c r="A1641" s="9"/>
      <c r="B1641" s="106">
        <v>47478</v>
      </c>
      <c r="C1641" s="26">
        <v>1640</v>
      </c>
      <c r="D1641" s="9"/>
      <c r="E1641" s="9">
        <f t="shared" si="50"/>
        <v>1640</v>
      </c>
      <c r="F1641" s="136">
        <f t="shared" si="51"/>
        <v>47478</v>
      </c>
      <c r="G1641" s="9"/>
    </row>
    <row r="1642" spans="1:7" x14ac:dyDescent="0.25">
      <c r="A1642" s="9"/>
      <c r="B1642" s="106">
        <v>47479</v>
      </c>
      <c r="C1642" s="26">
        <v>1641</v>
      </c>
      <c r="D1642" s="9"/>
      <c r="E1642" s="9">
        <f t="shared" si="50"/>
        <v>1641</v>
      </c>
      <c r="F1642" s="136">
        <f t="shared" si="51"/>
        <v>47479</v>
      </c>
      <c r="G1642" s="9"/>
    </row>
    <row r="1643" spans="1:7" x14ac:dyDescent="0.25">
      <c r="A1643" s="9"/>
      <c r="B1643" s="106">
        <v>47480</v>
      </c>
      <c r="C1643" s="26">
        <v>1642</v>
      </c>
      <c r="D1643" s="9"/>
      <c r="E1643" s="9">
        <f t="shared" si="50"/>
        <v>1642</v>
      </c>
      <c r="F1643" s="136">
        <f t="shared" si="51"/>
        <v>47480</v>
      </c>
      <c r="G1643" s="9"/>
    </row>
    <row r="1644" spans="1:7" x14ac:dyDescent="0.25">
      <c r="A1644" s="9"/>
      <c r="B1644" s="106">
        <v>47481</v>
      </c>
      <c r="C1644" s="26">
        <v>1643</v>
      </c>
      <c r="D1644" s="9"/>
      <c r="E1644" s="9">
        <f t="shared" si="50"/>
        <v>1643</v>
      </c>
      <c r="F1644" s="136">
        <f t="shared" si="51"/>
        <v>47481</v>
      </c>
      <c r="G1644" s="9"/>
    </row>
    <row r="1645" spans="1:7" x14ac:dyDescent="0.25">
      <c r="A1645" s="9"/>
      <c r="B1645" s="106">
        <v>47482</v>
      </c>
      <c r="C1645" s="26">
        <v>1644</v>
      </c>
      <c r="D1645" s="9"/>
      <c r="E1645" s="9">
        <f t="shared" si="50"/>
        <v>1644</v>
      </c>
      <c r="F1645" s="136">
        <f t="shared" si="51"/>
        <v>47482</v>
      </c>
      <c r="G1645" s="9"/>
    </row>
    <row r="1646" spans="1:7" x14ac:dyDescent="0.25">
      <c r="A1646" s="9"/>
      <c r="B1646" s="106">
        <v>47483</v>
      </c>
      <c r="C1646" s="26">
        <v>1645</v>
      </c>
      <c r="D1646" s="9"/>
      <c r="E1646" s="9">
        <f t="shared" si="50"/>
        <v>1645</v>
      </c>
      <c r="F1646" s="136">
        <f t="shared" si="51"/>
        <v>47483</v>
      </c>
      <c r="G1646" s="9"/>
    </row>
    <row r="1647" spans="1:7" x14ac:dyDescent="0.25">
      <c r="A1647" s="9"/>
      <c r="B1647" s="106">
        <v>47484</v>
      </c>
      <c r="C1647" s="26">
        <v>1646</v>
      </c>
      <c r="D1647" s="9"/>
      <c r="E1647" s="9">
        <f t="shared" si="50"/>
        <v>1646</v>
      </c>
      <c r="F1647" s="136">
        <f t="shared" si="51"/>
        <v>47484</v>
      </c>
      <c r="G1647" s="9"/>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602"/>
  <sheetViews>
    <sheetView workbookViewId="0">
      <selection sqref="A1:M1"/>
    </sheetView>
  </sheetViews>
  <sheetFormatPr defaultRowHeight="14.4" x14ac:dyDescent="0.3"/>
  <cols>
    <col min="1" max="1" width="10" bestFit="1" customWidth="1"/>
    <col min="2" max="2" width="29.5546875" bestFit="1" customWidth="1"/>
    <col min="3" max="3" width="24.33203125" bestFit="1" customWidth="1"/>
    <col min="4" max="4" width="14.5546875" bestFit="1" customWidth="1"/>
    <col min="5" max="5" width="17.88671875" bestFit="1" customWidth="1"/>
    <col min="6" max="8" width="18.6640625" bestFit="1" customWidth="1"/>
    <col min="9" max="9" width="12" bestFit="1" customWidth="1"/>
    <col min="10" max="10" width="14.6640625" bestFit="1" customWidth="1"/>
    <col min="11" max="11" width="20.109375" bestFit="1" customWidth="1"/>
    <col min="12" max="12" width="15.109375" bestFit="1" customWidth="1"/>
    <col min="13" max="13" width="17.33203125" bestFit="1" customWidth="1"/>
  </cols>
  <sheetData>
    <row r="1" spans="1:13" x14ac:dyDescent="0.3">
      <c r="A1" t="s">
        <v>0</v>
      </c>
      <c r="B1" t="s">
        <v>1</v>
      </c>
      <c r="C1" t="s">
        <v>603</v>
      </c>
      <c r="D1" t="s">
        <v>930</v>
      </c>
      <c r="E1" t="s">
        <v>619</v>
      </c>
      <c r="F1" t="s">
        <v>620</v>
      </c>
      <c r="G1" t="s">
        <v>951</v>
      </c>
      <c r="H1" t="s">
        <v>952</v>
      </c>
      <c r="I1" t="s">
        <v>959</v>
      </c>
      <c r="J1" t="s">
        <v>963</v>
      </c>
      <c r="K1" t="s">
        <v>964</v>
      </c>
      <c r="L1" t="s">
        <v>965</v>
      </c>
      <c r="M1" t="s">
        <v>966</v>
      </c>
    </row>
    <row r="2" spans="1:13" hidden="1" x14ac:dyDescent="0.3">
      <c r="A2">
        <v>101000000</v>
      </c>
      <c r="B2" t="s">
        <v>585</v>
      </c>
      <c r="C2" t="s">
        <v>606</v>
      </c>
      <c r="D2" t="s">
        <v>931</v>
      </c>
      <c r="E2" s="24">
        <v>526640.0625</v>
      </c>
      <c r="F2" s="24">
        <v>1650003.25</v>
      </c>
      <c r="G2" s="24">
        <v>1621959.5</v>
      </c>
      <c r="H2" s="24">
        <v>526640.0625</v>
      </c>
      <c r="I2" s="24">
        <v>187284.40625</v>
      </c>
      <c r="J2" s="24"/>
      <c r="K2" s="24">
        <v>20.282535552978516</v>
      </c>
      <c r="L2" s="24">
        <v>85.546104431152344</v>
      </c>
      <c r="M2" s="24">
        <v>26.586490631103516</v>
      </c>
    </row>
    <row r="3" spans="1:13" hidden="1" x14ac:dyDescent="0.3">
      <c r="A3">
        <v>101260303</v>
      </c>
      <c r="B3" t="s">
        <v>479</v>
      </c>
      <c r="C3" t="s">
        <v>604</v>
      </c>
      <c r="D3" t="s">
        <v>931</v>
      </c>
      <c r="E3" s="24">
        <v>567137.6875</v>
      </c>
      <c r="F3" s="24">
        <v>5646463.5</v>
      </c>
      <c r="G3" s="24">
        <v>1810217.75</v>
      </c>
      <c r="H3" s="24">
        <v>5128033</v>
      </c>
      <c r="I3" s="24">
        <v>162628.015625</v>
      </c>
      <c r="J3" s="24">
        <v>55.123195648193359</v>
      </c>
      <c r="K3" s="24">
        <v>49.338478088378906</v>
      </c>
      <c r="L3" s="24">
        <v>245.00764465332031</v>
      </c>
      <c r="M3" s="24">
        <v>68.774971008300781</v>
      </c>
    </row>
    <row r="4" spans="1:13" hidden="1" x14ac:dyDescent="0.3">
      <c r="A4">
        <v>101260803</v>
      </c>
      <c r="B4" t="s">
        <v>387</v>
      </c>
      <c r="C4" t="s">
        <v>604</v>
      </c>
      <c r="D4" t="s">
        <v>931</v>
      </c>
      <c r="E4" s="24">
        <v>311895.59375</v>
      </c>
      <c r="F4" s="24">
        <v>4138045</v>
      </c>
      <c r="G4" s="24">
        <v>970716.5</v>
      </c>
      <c r="H4" s="24">
        <v>3927237.5</v>
      </c>
      <c r="I4" s="24">
        <v>99610.078125</v>
      </c>
      <c r="J4" s="24">
        <v>49.695194244384766</v>
      </c>
      <c r="K4" s="24">
        <v>54.41876220703125</v>
      </c>
      <c r="L4" s="24">
        <v>220.58341979980469</v>
      </c>
      <c r="M4" s="24">
        <v>54.369197845458984</v>
      </c>
    </row>
    <row r="5" spans="1:13" hidden="1" x14ac:dyDescent="0.3">
      <c r="A5">
        <v>101261302</v>
      </c>
      <c r="B5" t="s">
        <v>368</v>
      </c>
      <c r="C5" t="s">
        <v>604</v>
      </c>
      <c r="D5" t="s">
        <v>931</v>
      </c>
      <c r="E5" s="24">
        <v>870626.375</v>
      </c>
      <c r="F5" s="24">
        <v>8103003</v>
      </c>
      <c r="G5" s="24">
        <v>2506181</v>
      </c>
      <c r="H5" s="24">
        <v>7236399.5</v>
      </c>
      <c r="I5" s="24">
        <v>222173.4375</v>
      </c>
      <c r="J5" s="24">
        <v>70.874748229980469</v>
      </c>
      <c r="K5" s="24">
        <v>51.670486450195313</v>
      </c>
      <c r="L5" s="24">
        <v>241.70841979980469</v>
      </c>
      <c r="M5" s="24">
        <v>98.271286010742188</v>
      </c>
    </row>
    <row r="6" spans="1:13" hidden="1" x14ac:dyDescent="0.3">
      <c r="A6">
        <v>101262507</v>
      </c>
      <c r="B6" t="s">
        <v>564</v>
      </c>
      <c r="C6" t="s">
        <v>605</v>
      </c>
      <c r="D6" t="s">
        <v>931</v>
      </c>
      <c r="E6" s="24">
        <v>0</v>
      </c>
      <c r="F6" s="24">
        <v>195361.390625</v>
      </c>
      <c r="G6" s="24">
        <v>171556.5625</v>
      </c>
      <c r="H6" s="24">
        <v>155282.25</v>
      </c>
      <c r="I6" s="24">
        <v>24928.53515625</v>
      </c>
      <c r="J6" s="24"/>
      <c r="K6" s="24">
        <v>14.718792915344238</v>
      </c>
      <c r="L6" s="24">
        <v>81.687004089355469</v>
      </c>
      <c r="M6" s="24">
        <v>14.932165145874023</v>
      </c>
    </row>
    <row r="7" spans="1:13" hidden="1" x14ac:dyDescent="0.3">
      <c r="A7">
        <v>101262903</v>
      </c>
      <c r="B7" t="s">
        <v>269</v>
      </c>
      <c r="C7" t="s">
        <v>604</v>
      </c>
      <c r="D7" t="s">
        <v>931</v>
      </c>
      <c r="E7" s="24">
        <v>148186.046875</v>
      </c>
      <c r="F7" s="24">
        <v>1838548.25</v>
      </c>
      <c r="G7" s="24">
        <v>572179.25</v>
      </c>
      <c r="H7" s="24">
        <v>1630667.5</v>
      </c>
      <c r="I7" s="24">
        <v>56569.37890625</v>
      </c>
      <c r="J7" s="24">
        <v>111.67043304443359</v>
      </c>
      <c r="K7" s="24">
        <v>45.234958648681641</v>
      </c>
      <c r="L7" s="24">
        <v>212.09771728515625</v>
      </c>
      <c r="M7" s="24">
        <v>0</v>
      </c>
    </row>
    <row r="8" spans="1:13" hidden="1" x14ac:dyDescent="0.3">
      <c r="A8">
        <v>101264003</v>
      </c>
      <c r="B8" t="s">
        <v>158</v>
      </c>
      <c r="C8" t="s">
        <v>604</v>
      </c>
      <c r="D8" t="s">
        <v>931</v>
      </c>
      <c r="E8" s="24">
        <v>466982.40625</v>
      </c>
      <c r="F8" s="24">
        <v>4120300.5</v>
      </c>
      <c r="G8" s="24">
        <v>1572770.25</v>
      </c>
      <c r="H8" s="24">
        <v>3776858.25</v>
      </c>
      <c r="I8" s="24">
        <v>158740.21875</v>
      </c>
      <c r="J8" s="24">
        <v>132.29362487792969</v>
      </c>
      <c r="K8" s="24">
        <v>38.805873870849609</v>
      </c>
      <c r="L8" s="24">
        <v>175.33230590820313</v>
      </c>
      <c r="M8" s="24">
        <v>24.852775573730469</v>
      </c>
    </row>
    <row r="9" spans="1:13" hidden="1" x14ac:dyDescent="0.3">
      <c r="A9">
        <v>101266007</v>
      </c>
      <c r="B9" t="s">
        <v>502</v>
      </c>
      <c r="C9" t="s">
        <v>605</v>
      </c>
      <c r="D9" t="s">
        <v>931</v>
      </c>
      <c r="E9" s="24">
        <v>0</v>
      </c>
      <c r="F9" s="24">
        <v>166243.09375</v>
      </c>
      <c r="G9" s="24">
        <v>122274.234375</v>
      </c>
      <c r="H9" s="24">
        <v>139227.296875</v>
      </c>
      <c r="I9" s="24">
        <v>12577.025390625</v>
      </c>
      <c r="J9" s="24"/>
      <c r="K9" s="24">
        <v>22.940027236938477</v>
      </c>
      <c r="L9" s="24">
        <v>114.62953948974609</v>
      </c>
      <c r="M9" s="24">
        <v>0</v>
      </c>
    </row>
    <row r="10" spans="1:13" hidden="1" x14ac:dyDescent="0.3">
      <c r="A10">
        <v>101268003</v>
      </c>
      <c r="B10" t="s">
        <v>224</v>
      </c>
      <c r="C10" t="s">
        <v>604</v>
      </c>
      <c r="D10" t="s">
        <v>931</v>
      </c>
      <c r="E10" s="24">
        <v>399998.84375</v>
      </c>
      <c r="F10" s="24">
        <v>4098714.75</v>
      </c>
      <c r="G10" s="24">
        <v>1401136.5</v>
      </c>
      <c r="H10" s="24">
        <v>3552987</v>
      </c>
      <c r="I10" s="24">
        <v>151091.828125</v>
      </c>
      <c r="J10" s="24">
        <v>92.757011413574219</v>
      </c>
      <c r="K10" s="24">
        <v>39.048107147216797</v>
      </c>
      <c r="L10" s="24">
        <v>196.69500732421875</v>
      </c>
      <c r="M10" s="24">
        <v>32.681331634521484</v>
      </c>
    </row>
    <row r="11" spans="1:13" hidden="1" x14ac:dyDescent="0.3">
      <c r="A11">
        <v>101301303</v>
      </c>
      <c r="B11" t="s">
        <v>295</v>
      </c>
      <c r="C11" t="s">
        <v>604</v>
      </c>
      <c r="D11" t="s">
        <v>931</v>
      </c>
      <c r="E11" s="24">
        <v>178218.75</v>
      </c>
      <c r="F11" s="24">
        <v>1690768.375</v>
      </c>
      <c r="G11" s="24">
        <v>643595.875</v>
      </c>
      <c r="H11" s="24">
        <v>1559954.5</v>
      </c>
      <c r="I11" s="24">
        <v>55167.671875</v>
      </c>
      <c r="J11" s="24">
        <v>67.039260864257813</v>
      </c>
      <c r="K11" s="24">
        <v>45.544483184814453</v>
      </c>
      <c r="L11" s="24">
        <v>226.01541137695313</v>
      </c>
      <c r="M11" s="24">
        <v>52.049831390380859</v>
      </c>
    </row>
    <row r="12" spans="1:13" hidden="1" x14ac:dyDescent="0.3">
      <c r="A12">
        <v>101301403</v>
      </c>
      <c r="B12" t="s">
        <v>393</v>
      </c>
      <c r="C12" t="s">
        <v>604</v>
      </c>
      <c r="D12" t="s">
        <v>931</v>
      </c>
      <c r="E12" s="24">
        <v>335964.4375</v>
      </c>
      <c r="F12" s="24">
        <v>2326150.25</v>
      </c>
      <c r="G12" s="24">
        <v>886892.5</v>
      </c>
      <c r="H12" s="24">
        <v>2153326</v>
      </c>
      <c r="I12" s="24">
        <v>97951.453125</v>
      </c>
      <c r="J12" s="24">
        <v>137.8372802734375</v>
      </c>
      <c r="K12" s="24">
        <v>36.232307434082031</v>
      </c>
      <c r="L12" s="24">
        <v>167.74635314941406</v>
      </c>
      <c r="M12" s="24">
        <v>93.506767272949219</v>
      </c>
    </row>
    <row r="13" spans="1:13" hidden="1" x14ac:dyDescent="0.3">
      <c r="A13">
        <v>101302607</v>
      </c>
      <c r="B13" t="s">
        <v>506</v>
      </c>
      <c r="C13" t="s">
        <v>605</v>
      </c>
      <c r="D13" t="s">
        <v>931</v>
      </c>
      <c r="E13" s="24">
        <v>0</v>
      </c>
      <c r="F13" s="24">
        <v>105168.3125</v>
      </c>
      <c r="G13" s="24">
        <v>76170.265625</v>
      </c>
      <c r="H13" s="24">
        <v>91083.6015625</v>
      </c>
      <c r="I13" s="24">
        <v>12441.033203125</v>
      </c>
      <c r="J13" s="24"/>
      <c r="K13" s="24">
        <v>14.575845718383789</v>
      </c>
      <c r="L13" s="24">
        <v>68.279548645019531</v>
      </c>
      <c r="M13" s="24">
        <v>0.40189588069915771</v>
      </c>
    </row>
    <row r="14" spans="1:13" hidden="1" x14ac:dyDescent="0.3">
      <c r="A14">
        <v>101303503</v>
      </c>
      <c r="B14" t="s">
        <v>239</v>
      </c>
      <c r="C14" t="s">
        <v>604</v>
      </c>
      <c r="D14" t="s">
        <v>931</v>
      </c>
      <c r="E14" s="24">
        <v>141233.703125</v>
      </c>
      <c r="F14" s="24">
        <v>1172735.25</v>
      </c>
      <c r="G14" s="24">
        <v>483610.5</v>
      </c>
      <c r="H14" s="24">
        <v>1035461.75</v>
      </c>
      <c r="I14" s="24">
        <v>43703.640625</v>
      </c>
      <c r="J14" s="24">
        <v>83.778923034667969</v>
      </c>
      <c r="K14" s="24">
        <v>41.131114959716797</v>
      </c>
      <c r="L14" s="24">
        <v>224.15974426269531</v>
      </c>
      <c r="M14" s="24">
        <v>122.78952026367188</v>
      </c>
    </row>
    <row r="15" spans="1:13" hidden="1" x14ac:dyDescent="0.3">
      <c r="A15">
        <v>101306503</v>
      </c>
      <c r="B15" t="s">
        <v>413</v>
      </c>
      <c r="C15" t="s">
        <v>604</v>
      </c>
      <c r="D15" t="s">
        <v>931</v>
      </c>
      <c r="E15" s="24">
        <v>113098.953125</v>
      </c>
      <c r="F15" s="24">
        <v>1212666.625</v>
      </c>
      <c r="G15" s="24">
        <v>363857.5</v>
      </c>
      <c r="H15" s="24">
        <v>1065046.375</v>
      </c>
      <c r="I15" s="24">
        <v>35191.6328125</v>
      </c>
      <c r="J15" s="24">
        <v>51.864601135253906</v>
      </c>
      <c r="K15" s="24">
        <v>48.012069702148438</v>
      </c>
      <c r="L15" s="24">
        <v>243.29214477539063</v>
      </c>
      <c r="M15" s="24">
        <v>150.12486267089844</v>
      </c>
    </row>
    <row r="16" spans="1:13" hidden="1" x14ac:dyDescent="0.3">
      <c r="A16">
        <v>101308503</v>
      </c>
      <c r="B16" t="s">
        <v>325</v>
      </c>
      <c r="C16" t="s">
        <v>604</v>
      </c>
      <c r="D16" t="s">
        <v>931</v>
      </c>
      <c r="E16" s="24">
        <v>108208.796875</v>
      </c>
      <c r="F16" s="24">
        <v>840293.125</v>
      </c>
      <c r="G16" s="24">
        <v>356121</v>
      </c>
      <c r="H16" s="24">
        <v>722559.9375</v>
      </c>
      <c r="I16" s="24">
        <v>45849.94921875</v>
      </c>
      <c r="J16" s="24">
        <v>184.8441162109375</v>
      </c>
      <c r="K16" s="24">
        <v>28.454185485839844</v>
      </c>
      <c r="L16" s="24">
        <v>141.34553527832031</v>
      </c>
      <c r="M16" s="24">
        <v>549.74981689453125</v>
      </c>
    </row>
    <row r="17" spans="1:13" hidden="1" x14ac:dyDescent="0.3">
      <c r="A17">
        <v>101630504</v>
      </c>
      <c r="B17" t="s">
        <v>324</v>
      </c>
      <c r="C17" t="s">
        <v>604</v>
      </c>
      <c r="D17" t="s">
        <v>931</v>
      </c>
      <c r="E17" s="24">
        <v>98625.453125</v>
      </c>
      <c r="F17" s="24">
        <v>903788.5</v>
      </c>
      <c r="G17" s="24">
        <v>313815.9375</v>
      </c>
      <c r="H17" s="24">
        <v>765760.375</v>
      </c>
      <c r="I17" s="24">
        <v>35485.36328125</v>
      </c>
      <c r="J17" s="24">
        <v>94.476165771484375</v>
      </c>
      <c r="K17" s="24">
        <v>37.092189788818359</v>
      </c>
      <c r="L17" s="24">
        <v>199.1243896484375</v>
      </c>
      <c r="M17" s="24">
        <v>88.26239013671875</v>
      </c>
    </row>
    <row r="18" spans="1:13" hidden="1" x14ac:dyDescent="0.3">
      <c r="A18">
        <v>101630903</v>
      </c>
      <c r="B18" t="s">
        <v>283</v>
      </c>
      <c r="C18" t="s">
        <v>604</v>
      </c>
      <c r="D18" t="s">
        <v>931</v>
      </c>
      <c r="E18" s="24">
        <v>162822.453125</v>
      </c>
      <c r="F18" s="24">
        <v>1872265</v>
      </c>
      <c r="G18" s="24">
        <v>569668.1875</v>
      </c>
      <c r="H18" s="24">
        <v>1793424.125</v>
      </c>
      <c r="I18" s="24">
        <v>56807.46484375</v>
      </c>
      <c r="J18" s="24">
        <v>119.91072082519531</v>
      </c>
      <c r="K18" s="24">
        <v>45.852348327636719</v>
      </c>
      <c r="L18" s="24">
        <v>196.0374755859375</v>
      </c>
      <c r="M18" s="24">
        <v>49.980949401855469</v>
      </c>
    </row>
    <row r="19" spans="1:13" hidden="1" x14ac:dyDescent="0.3">
      <c r="A19">
        <v>101631003</v>
      </c>
      <c r="B19" t="s">
        <v>439</v>
      </c>
      <c r="C19" t="s">
        <v>604</v>
      </c>
      <c r="D19" t="s">
        <v>931</v>
      </c>
      <c r="E19" s="24">
        <v>207409.796875</v>
      </c>
      <c r="F19" s="24">
        <v>2117562.5</v>
      </c>
      <c r="G19" s="24">
        <v>561560.4375</v>
      </c>
      <c r="H19" s="24">
        <v>1898986.25</v>
      </c>
      <c r="I19" s="24">
        <v>58271.00390625</v>
      </c>
      <c r="J19" s="24">
        <v>73.062271118164063</v>
      </c>
      <c r="K19" s="24">
        <v>49.536350250244141</v>
      </c>
      <c r="L19" s="24">
        <v>252.86376953125</v>
      </c>
      <c r="M19" s="24">
        <v>0</v>
      </c>
    </row>
    <row r="20" spans="1:13" hidden="1" x14ac:dyDescent="0.3">
      <c r="A20">
        <v>101631203</v>
      </c>
      <c r="B20" t="s">
        <v>426</v>
      </c>
      <c r="C20" t="s">
        <v>604</v>
      </c>
      <c r="D20" t="s">
        <v>931</v>
      </c>
      <c r="E20" s="24">
        <v>165827.703125</v>
      </c>
      <c r="F20" s="24">
        <v>1421582.75</v>
      </c>
      <c r="G20" s="24">
        <v>554802.1875</v>
      </c>
      <c r="H20" s="24">
        <v>1201740.75</v>
      </c>
      <c r="I20" s="24">
        <v>63642.234375</v>
      </c>
      <c r="J20" s="24">
        <v>139.38648986816406</v>
      </c>
      <c r="K20" s="24">
        <v>33.660236358642578</v>
      </c>
      <c r="L20" s="24">
        <v>181.91523742675781</v>
      </c>
      <c r="M20" s="24">
        <v>99.634529113769531</v>
      </c>
    </row>
    <row r="21" spans="1:13" hidden="1" x14ac:dyDescent="0.3">
      <c r="A21">
        <v>101631503</v>
      </c>
      <c r="B21" t="s">
        <v>459</v>
      </c>
      <c r="C21" t="s">
        <v>604</v>
      </c>
      <c r="D21" t="s">
        <v>931</v>
      </c>
      <c r="E21" s="24">
        <v>135667.796875</v>
      </c>
      <c r="F21" s="24">
        <v>1706795.25</v>
      </c>
      <c r="G21" s="24">
        <v>440523.3125</v>
      </c>
      <c r="H21" s="24">
        <v>1559632.75</v>
      </c>
      <c r="I21" s="24">
        <v>46772.421875</v>
      </c>
      <c r="J21" s="24">
        <v>114.57343292236328</v>
      </c>
      <c r="K21" s="24">
        <v>48.810520172119141</v>
      </c>
      <c r="L21" s="24">
        <v>217.52130126953125</v>
      </c>
      <c r="M21" s="24">
        <v>79.865158081054688</v>
      </c>
    </row>
    <row r="22" spans="1:13" hidden="1" x14ac:dyDescent="0.3">
      <c r="A22">
        <v>101631703</v>
      </c>
      <c r="B22" t="s">
        <v>390</v>
      </c>
      <c r="C22" t="s">
        <v>604</v>
      </c>
      <c r="D22" t="s">
        <v>931</v>
      </c>
      <c r="E22" s="24">
        <v>406783.8125</v>
      </c>
      <c r="F22" s="24">
        <v>3206799.75</v>
      </c>
      <c r="G22" s="24">
        <v>1967992.5</v>
      </c>
      <c r="H22" s="24">
        <v>2752608.75</v>
      </c>
      <c r="I22" s="24">
        <v>280077.625</v>
      </c>
      <c r="J22" s="24">
        <v>234.95664978027344</v>
      </c>
      <c r="K22" s="24">
        <v>19.928674697875977</v>
      </c>
      <c r="L22" s="24">
        <v>96.601509094238281</v>
      </c>
      <c r="M22" s="24">
        <v>39.515884399414063</v>
      </c>
    </row>
    <row r="23" spans="1:13" hidden="1" x14ac:dyDescent="0.3">
      <c r="A23">
        <v>101631803</v>
      </c>
      <c r="B23" t="s">
        <v>216</v>
      </c>
      <c r="C23" t="s">
        <v>604</v>
      </c>
      <c r="D23" t="s">
        <v>931</v>
      </c>
      <c r="E23" s="24">
        <v>246787.5</v>
      </c>
      <c r="F23" s="24">
        <v>2838837</v>
      </c>
      <c r="G23" s="24">
        <v>956124.5625</v>
      </c>
      <c r="H23" s="24">
        <v>2801657.25</v>
      </c>
      <c r="I23" s="24">
        <v>78496.375</v>
      </c>
      <c r="J23" s="24">
        <v>110.14866638183594</v>
      </c>
      <c r="K23" s="24">
        <v>51.489627838134766</v>
      </c>
      <c r="L23" s="24">
        <v>208.40309143066406</v>
      </c>
      <c r="M23" s="24">
        <v>98.281204223632813</v>
      </c>
    </row>
    <row r="24" spans="1:13" hidden="1" x14ac:dyDescent="0.3">
      <c r="A24">
        <v>101631903</v>
      </c>
      <c r="B24" t="s">
        <v>402</v>
      </c>
      <c r="C24" t="s">
        <v>604</v>
      </c>
      <c r="D24" t="s">
        <v>931</v>
      </c>
      <c r="E24" s="24">
        <v>128956.5</v>
      </c>
      <c r="F24" s="24">
        <v>1061950</v>
      </c>
      <c r="G24" s="24">
        <v>469303.96875</v>
      </c>
      <c r="H24" s="24">
        <v>955720.875</v>
      </c>
      <c r="I24" s="24">
        <v>64913.87109375</v>
      </c>
      <c r="J24" s="24">
        <v>194.401611328125</v>
      </c>
      <c r="K24" s="24">
        <v>25.575590133666992</v>
      </c>
      <c r="L24" s="24">
        <v>133.35990905761719</v>
      </c>
      <c r="M24" s="24">
        <v>124.77057647705078</v>
      </c>
    </row>
    <row r="25" spans="1:13" hidden="1" x14ac:dyDescent="0.3">
      <c r="A25">
        <v>101632403</v>
      </c>
      <c r="B25" t="s">
        <v>457</v>
      </c>
      <c r="C25" t="s">
        <v>604</v>
      </c>
      <c r="D25" t="s">
        <v>931</v>
      </c>
      <c r="E25" s="24">
        <v>149743.953125</v>
      </c>
      <c r="F25" s="24">
        <v>1384598.75</v>
      </c>
      <c r="G25" s="24">
        <v>475353.6875</v>
      </c>
      <c r="H25" s="24">
        <v>1224284.75</v>
      </c>
      <c r="I25" s="24">
        <v>56025.62890625</v>
      </c>
      <c r="J25" s="24">
        <v>149.6982421875</v>
      </c>
      <c r="K25" s="24">
        <v>35.871021270751953</v>
      </c>
      <c r="L25" s="24">
        <v>195.10855102539063</v>
      </c>
      <c r="M25" s="24">
        <v>136.38655090332031</v>
      </c>
    </row>
    <row r="26" spans="1:13" hidden="1" x14ac:dyDescent="0.3">
      <c r="A26">
        <v>101633903</v>
      </c>
      <c r="B26" t="s">
        <v>132</v>
      </c>
      <c r="C26" t="s">
        <v>604</v>
      </c>
      <c r="D26" t="s">
        <v>931</v>
      </c>
      <c r="E26" s="24">
        <v>259708.203125</v>
      </c>
      <c r="F26" s="24">
        <v>2239885.25</v>
      </c>
      <c r="G26" s="24">
        <v>823747.5</v>
      </c>
      <c r="H26" s="24">
        <v>1912965.625</v>
      </c>
      <c r="I26" s="24">
        <v>91639.34375</v>
      </c>
      <c r="J26" s="24">
        <v>125.75130462646484</v>
      </c>
      <c r="K26" s="24">
        <v>36.265438079833984</v>
      </c>
      <c r="L26" s="24">
        <v>193.89523315429688</v>
      </c>
      <c r="M26" s="24">
        <v>63.169822692871094</v>
      </c>
    </row>
    <row r="27" spans="1:13" hidden="1" x14ac:dyDescent="0.3">
      <c r="A27">
        <v>101634207</v>
      </c>
      <c r="B27" t="s">
        <v>549</v>
      </c>
      <c r="C27" t="s">
        <v>605</v>
      </c>
      <c r="D27" t="s">
        <v>931</v>
      </c>
      <c r="E27" s="24">
        <v>0</v>
      </c>
      <c r="F27" s="24">
        <v>173005.328125</v>
      </c>
      <c r="G27" s="24">
        <v>75677.609375</v>
      </c>
      <c r="H27" s="24">
        <v>155911.046875</v>
      </c>
      <c r="I27" s="24">
        <v>10829.365234375</v>
      </c>
      <c r="J27" s="24"/>
      <c r="K27" s="24">
        <v>22.96375846862793</v>
      </c>
      <c r="L27" s="24">
        <v>108.38457489013672</v>
      </c>
      <c r="M27" s="24">
        <v>81.665634155273438</v>
      </c>
    </row>
    <row r="28" spans="1:13" hidden="1" x14ac:dyDescent="0.3">
      <c r="A28">
        <v>101636503</v>
      </c>
      <c r="B28" t="s">
        <v>202</v>
      </c>
      <c r="C28" t="s">
        <v>604</v>
      </c>
      <c r="D28" t="s">
        <v>931</v>
      </c>
      <c r="E28" s="24">
        <v>284045.6875</v>
      </c>
      <c r="F28" s="24">
        <v>1662142.375</v>
      </c>
      <c r="G28" s="24">
        <v>1617481.5</v>
      </c>
      <c r="H28" s="24">
        <v>1217583.375</v>
      </c>
      <c r="I28" s="24">
        <v>208428.59375</v>
      </c>
      <c r="J28" s="24">
        <v>243.97325134277344</v>
      </c>
      <c r="K28" s="24">
        <v>17.097795486450195</v>
      </c>
      <c r="L28" s="24">
        <v>83.2318115234375</v>
      </c>
      <c r="M28" s="24">
        <v>47.437892913818359</v>
      </c>
    </row>
    <row r="29" spans="1:13" hidden="1" x14ac:dyDescent="0.3">
      <c r="A29">
        <v>101637002</v>
      </c>
      <c r="B29" t="s">
        <v>22</v>
      </c>
      <c r="C29" t="s">
        <v>604</v>
      </c>
      <c r="D29" t="s">
        <v>931</v>
      </c>
      <c r="E29" s="24">
        <v>415410.4375</v>
      </c>
      <c r="F29" s="24">
        <v>4266254</v>
      </c>
      <c r="G29" s="24">
        <v>1292132.125</v>
      </c>
      <c r="H29" s="24">
        <v>4103516</v>
      </c>
      <c r="I29" s="24">
        <v>142660.28125</v>
      </c>
      <c r="J29" s="24">
        <v>152.23301696777344</v>
      </c>
      <c r="K29" s="24">
        <v>41.874279022216797</v>
      </c>
      <c r="L29" s="24">
        <v>172.59036254882813</v>
      </c>
      <c r="M29" s="24">
        <v>42.924335479736328</v>
      </c>
    </row>
    <row r="30" spans="1:13" hidden="1" x14ac:dyDescent="0.3">
      <c r="A30">
        <v>101638003</v>
      </c>
      <c r="B30" t="s">
        <v>164</v>
      </c>
      <c r="C30" t="s">
        <v>604</v>
      </c>
      <c r="D30" t="s">
        <v>931</v>
      </c>
      <c r="E30" s="24">
        <v>416906.84375</v>
      </c>
      <c r="F30" s="24">
        <v>3297498</v>
      </c>
      <c r="G30" s="24">
        <v>1474565.375</v>
      </c>
      <c r="H30" s="24">
        <v>2906355.25</v>
      </c>
      <c r="I30" s="24">
        <v>183121.5625</v>
      </c>
      <c r="J30" s="24">
        <v>191.38427734375</v>
      </c>
      <c r="K30" s="24">
        <v>28.336204528808594</v>
      </c>
      <c r="L30" s="24">
        <v>133.20623779296875</v>
      </c>
      <c r="M30" s="24">
        <v>42.717453002929688</v>
      </c>
    </row>
    <row r="31" spans="1:13" hidden="1" x14ac:dyDescent="0.3">
      <c r="A31">
        <v>101638803</v>
      </c>
      <c r="B31" t="s">
        <v>417</v>
      </c>
      <c r="C31" t="s">
        <v>604</v>
      </c>
      <c r="D31" t="s">
        <v>931</v>
      </c>
      <c r="E31" s="24">
        <v>314672.6875</v>
      </c>
      <c r="F31" s="24">
        <v>2650655.75</v>
      </c>
      <c r="G31" s="24">
        <v>940626.25</v>
      </c>
      <c r="H31" s="24">
        <v>2613931.75</v>
      </c>
      <c r="I31" s="24">
        <v>90476.453125</v>
      </c>
      <c r="J31" s="24">
        <v>87.654266357421875</v>
      </c>
      <c r="K31" s="24">
        <v>43.170951843261719</v>
      </c>
      <c r="L31" s="24">
        <v>185.9735107421875</v>
      </c>
      <c r="M31" s="24">
        <v>20.952224731445313</v>
      </c>
    </row>
    <row r="32" spans="1:13" hidden="1" x14ac:dyDescent="0.3">
      <c r="A32">
        <v>101638907</v>
      </c>
      <c r="B32" t="s">
        <v>561</v>
      </c>
      <c r="C32" t="s">
        <v>605</v>
      </c>
      <c r="D32" t="s">
        <v>931</v>
      </c>
      <c r="E32" s="24">
        <v>0</v>
      </c>
      <c r="F32" s="24">
        <v>153176.703125</v>
      </c>
      <c r="G32" s="24">
        <v>95687.3984375</v>
      </c>
      <c r="H32" s="24">
        <v>132451.65625</v>
      </c>
      <c r="I32" s="24">
        <v>15255.7001953125</v>
      </c>
      <c r="J32" s="24"/>
      <c r="K32" s="24">
        <v>16.312858581542969</v>
      </c>
      <c r="L32" s="24">
        <v>72.774444580078125</v>
      </c>
      <c r="M32" s="24">
        <v>129.651611328125</v>
      </c>
    </row>
    <row r="33" spans="1:13" hidden="1" x14ac:dyDescent="0.3">
      <c r="A33">
        <v>102025007</v>
      </c>
      <c r="B33" t="s">
        <v>526</v>
      </c>
      <c r="C33" t="s">
        <v>605</v>
      </c>
      <c r="D33" t="s">
        <v>932</v>
      </c>
      <c r="E33" s="24">
        <v>0</v>
      </c>
      <c r="F33" s="24">
        <v>103150.953125</v>
      </c>
      <c r="G33" s="24">
        <v>0</v>
      </c>
      <c r="H33" s="24">
        <v>103150.953125</v>
      </c>
      <c r="I33" s="24"/>
      <c r="J33" s="24"/>
      <c r="K33" s="24"/>
      <c r="L33" s="24"/>
      <c r="M33" s="24"/>
    </row>
    <row r="34" spans="1:13" hidden="1" x14ac:dyDescent="0.3">
      <c r="A34">
        <v>102027451</v>
      </c>
      <c r="B34" t="s">
        <v>233</v>
      </c>
      <c r="C34" t="s">
        <v>604</v>
      </c>
      <c r="D34" t="s">
        <v>932</v>
      </c>
      <c r="E34" s="24">
        <v>4603984</v>
      </c>
      <c r="F34" s="24">
        <v>33744952</v>
      </c>
      <c r="G34" s="24">
        <v>10471490</v>
      </c>
      <c r="H34" s="24">
        <v>32600840</v>
      </c>
      <c r="I34" s="24">
        <v>2046861</v>
      </c>
      <c r="J34" s="24">
        <v>89.961708068847656</v>
      </c>
      <c r="K34" s="24">
        <v>23.851362228393555</v>
      </c>
      <c r="L34" s="24">
        <v>146.52452087402344</v>
      </c>
      <c r="M34" s="24">
        <v>110.58753967285156</v>
      </c>
    </row>
    <row r="35" spans="1:13" hidden="1" x14ac:dyDescent="0.3">
      <c r="A35">
        <v>103000000</v>
      </c>
      <c r="B35" t="s">
        <v>595</v>
      </c>
      <c r="C35" t="s">
        <v>606</v>
      </c>
      <c r="D35" t="s">
        <v>932</v>
      </c>
      <c r="E35" s="24">
        <v>989274.75</v>
      </c>
      <c r="F35" s="24">
        <v>2927402.5</v>
      </c>
      <c r="G35" s="24">
        <v>3427053.75</v>
      </c>
      <c r="H35" s="24">
        <v>989274.75</v>
      </c>
      <c r="I35" s="24">
        <v>505216.53125</v>
      </c>
      <c r="J35" s="24"/>
      <c r="K35" s="24">
        <v>14.535808563232422</v>
      </c>
      <c r="L35" s="24">
        <v>104.97554016113281</v>
      </c>
      <c r="M35" s="24">
        <v>124.17350006103516</v>
      </c>
    </row>
    <row r="36" spans="1:13" hidden="1" x14ac:dyDescent="0.3">
      <c r="A36">
        <v>103020407</v>
      </c>
      <c r="B36" t="s">
        <v>574</v>
      </c>
      <c r="C36" t="s">
        <v>605</v>
      </c>
      <c r="D36" t="s">
        <v>932</v>
      </c>
      <c r="E36" s="24">
        <v>0</v>
      </c>
      <c r="F36" s="24">
        <v>241710.140625</v>
      </c>
      <c r="G36" s="24">
        <v>194672</v>
      </c>
      <c r="H36" s="24">
        <v>200926.65625</v>
      </c>
      <c r="I36" s="24">
        <v>30617.064453125</v>
      </c>
      <c r="J36" s="24"/>
      <c r="K36" s="24">
        <v>14.25290584564209</v>
      </c>
      <c r="L36" s="24">
        <v>64.621467590332031</v>
      </c>
      <c r="M36" s="24">
        <v>98.771293640136719</v>
      </c>
    </row>
    <row r="37" spans="1:13" hidden="1" x14ac:dyDescent="0.3">
      <c r="A37">
        <v>103020603</v>
      </c>
      <c r="B37" t="s">
        <v>128</v>
      </c>
      <c r="C37" t="s">
        <v>604</v>
      </c>
      <c r="D37" t="s">
        <v>932</v>
      </c>
      <c r="E37" s="24">
        <v>122579.546875</v>
      </c>
      <c r="F37" s="24">
        <v>689040.8125</v>
      </c>
      <c r="G37" s="24">
        <v>476811.5</v>
      </c>
      <c r="H37" s="24">
        <v>557228.8125</v>
      </c>
      <c r="I37" s="24">
        <v>70819.390625</v>
      </c>
      <c r="J37" s="24">
        <v>216.96598815917969</v>
      </c>
      <c r="K37" s="24">
        <v>18.193206787109375</v>
      </c>
      <c r="L37" s="24">
        <v>96.142868041992188</v>
      </c>
      <c r="M37" s="24">
        <v>141.98056030273438</v>
      </c>
    </row>
    <row r="38" spans="1:13" hidden="1" x14ac:dyDescent="0.3">
      <c r="A38">
        <v>103020753</v>
      </c>
      <c r="B38" t="s">
        <v>49</v>
      </c>
      <c r="C38" t="s">
        <v>604</v>
      </c>
      <c r="D38" t="s">
        <v>932</v>
      </c>
      <c r="E38" s="24">
        <v>132682.796875</v>
      </c>
      <c r="F38" s="24">
        <v>844202.875</v>
      </c>
      <c r="G38" s="24">
        <v>749973.125</v>
      </c>
      <c r="H38" s="24">
        <v>631444.1875</v>
      </c>
      <c r="I38" s="24">
        <v>102785.8203125</v>
      </c>
      <c r="J38" s="24">
        <v>253.72076416015625</v>
      </c>
      <c r="K38" s="24">
        <v>16.800554275512695</v>
      </c>
      <c r="L38" s="24">
        <v>78.975639343261719</v>
      </c>
      <c r="M38" s="24">
        <v>86.672859191894531</v>
      </c>
    </row>
    <row r="39" spans="1:13" hidden="1" x14ac:dyDescent="0.3">
      <c r="A39">
        <v>103021003</v>
      </c>
      <c r="B39" t="s">
        <v>363</v>
      </c>
      <c r="C39" t="s">
        <v>604</v>
      </c>
      <c r="D39" t="s">
        <v>932</v>
      </c>
      <c r="E39" s="24">
        <v>317484.90625</v>
      </c>
      <c r="F39" s="24">
        <v>1882514.375</v>
      </c>
      <c r="G39" s="24">
        <v>1896751.25</v>
      </c>
      <c r="H39" s="24">
        <v>1224717.25</v>
      </c>
      <c r="I39" s="24">
        <v>302119.5</v>
      </c>
      <c r="J39" s="24">
        <v>213.78689575195313</v>
      </c>
      <c r="K39" s="24">
        <v>13.560033798217773</v>
      </c>
      <c r="L39" s="24">
        <v>66.188941955566406</v>
      </c>
      <c r="M39" s="24">
        <v>107.20259857177734</v>
      </c>
    </row>
    <row r="40" spans="1:13" hidden="1" x14ac:dyDescent="0.3">
      <c r="A40">
        <v>103021102</v>
      </c>
      <c r="B40" t="s">
        <v>309</v>
      </c>
      <c r="C40" t="s">
        <v>604</v>
      </c>
      <c r="D40" t="s">
        <v>932</v>
      </c>
      <c r="E40" s="24">
        <v>551761.9375</v>
      </c>
      <c r="F40" s="24">
        <v>5489962.5</v>
      </c>
      <c r="G40" s="24">
        <v>2123913.5</v>
      </c>
      <c r="H40" s="24">
        <v>5592126.5</v>
      </c>
      <c r="I40" s="24">
        <v>215803.828125</v>
      </c>
      <c r="J40" s="24">
        <v>210.00579833984375</v>
      </c>
      <c r="K40" s="24">
        <v>37.838245391845703</v>
      </c>
      <c r="L40" s="24">
        <v>125.01671600341797</v>
      </c>
      <c r="M40" s="24">
        <v>124.16795349121094</v>
      </c>
    </row>
    <row r="41" spans="1:13" hidden="1" x14ac:dyDescent="0.3">
      <c r="A41">
        <v>103021252</v>
      </c>
      <c r="B41" t="s">
        <v>341</v>
      </c>
      <c r="C41" t="s">
        <v>604</v>
      </c>
      <c r="D41" t="s">
        <v>932</v>
      </c>
      <c r="E41" s="24">
        <v>522535.0625</v>
      </c>
      <c r="F41" s="24">
        <v>2295971.5</v>
      </c>
      <c r="G41" s="24">
        <v>2246103.25</v>
      </c>
      <c r="H41" s="24">
        <v>1838096.5</v>
      </c>
      <c r="I41" s="24">
        <v>265555.9375</v>
      </c>
      <c r="J41" s="24">
        <v>241.65544128417969</v>
      </c>
      <c r="K41" s="24">
        <v>19.071725845336914</v>
      </c>
      <c r="L41" s="24">
        <v>95.774932861328125</v>
      </c>
      <c r="M41" s="24">
        <v>61.734176635742188</v>
      </c>
    </row>
    <row r="42" spans="1:13" hidden="1" x14ac:dyDescent="0.3">
      <c r="A42">
        <v>103021453</v>
      </c>
      <c r="B42" t="s">
        <v>145</v>
      </c>
      <c r="C42" t="s">
        <v>604</v>
      </c>
      <c r="D42" t="s">
        <v>932</v>
      </c>
      <c r="E42" s="24">
        <v>182259.90625</v>
      </c>
      <c r="F42" s="24">
        <v>2007079.375</v>
      </c>
      <c r="G42" s="24">
        <v>809967</v>
      </c>
      <c r="H42" s="24">
        <v>2015049.125</v>
      </c>
      <c r="I42" s="24">
        <v>74855.1171875</v>
      </c>
      <c r="J42" s="24">
        <v>190.14813232421875</v>
      </c>
      <c r="K42" s="24">
        <v>40.068153381347656</v>
      </c>
      <c r="L42" s="24">
        <v>144.00831604003906</v>
      </c>
      <c r="M42" s="24">
        <v>106.29664611816406</v>
      </c>
    </row>
    <row r="43" spans="1:13" hidden="1" x14ac:dyDescent="0.3">
      <c r="A43">
        <v>103021603</v>
      </c>
      <c r="B43" t="s">
        <v>133</v>
      </c>
      <c r="C43" t="s">
        <v>604</v>
      </c>
      <c r="D43" t="s">
        <v>932</v>
      </c>
      <c r="E43" s="24">
        <v>196703.25</v>
      </c>
      <c r="F43" s="24">
        <v>1204564.375</v>
      </c>
      <c r="G43" s="24">
        <v>704578.6875</v>
      </c>
      <c r="H43" s="24">
        <v>1035325.875</v>
      </c>
      <c r="I43" s="24">
        <v>88484.2421875</v>
      </c>
      <c r="J43" s="24">
        <v>212.99951171875</v>
      </c>
      <c r="K43" s="24">
        <v>23.799110412597656</v>
      </c>
      <c r="L43" s="24">
        <v>110.17576599121094</v>
      </c>
      <c r="M43" s="24">
        <v>101.70869445800781</v>
      </c>
    </row>
    <row r="44" spans="1:13" hidden="1" x14ac:dyDescent="0.3">
      <c r="A44">
        <v>103021752</v>
      </c>
      <c r="B44" t="s">
        <v>347</v>
      </c>
      <c r="C44" t="s">
        <v>604</v>
      </c>
      <c r="D44" t="s">
        <v>932</v>
      </c>
      <c r="E44" s="24">
        <v>305764.34375</v>
      </c>
      <c r="F44" s="24">
        <v>1661637.5</v>
      </c>
      <c r="G44" s="24">
        <v>1656842.125</v>
      </c>
      <c r="H44" s="24">
        <v>1225170.125</v>
      </c>
      <c r="I44" s="24">
        <v>201127.203125</v>
      </c>
      <c r="J44" s="24">
        <v>229.53874206542969</v>
      </c>
      <c r="K44" s="24">
        <v>18.019660949707031</v>
      </c>
      <c r="L44" s="24">
        <v>86.303062438964844</v>
      </c>
      <c r="M44" s="24">
        <v>35.327991485595703</v>
      </c>
    </row>
    <row r="45" spans="1:13" hidden="1" x14ac:dyDescent="0.3">
      <c r="A45">
        <v>103021903</v>
      </c>
      <c r="B45" t="s">
        <v>84</v>
      </c>
      <c r="C45" t="s">
        <v>604</v>
      </c>
      <c r="D45" t="s">
        <v>932</v>
      </c>
      <c r="E45" s="24">
        <v>234577.046875</v>
      </c>
      <c r="F45" s="24">
        <v>1906328</v>
      </c>
      <c r="G45" s="24">
        <v>682596.3125</v>
      </c>
      <c r="H45" s="24">
        <v>1783375.5</v>
      </c>
      <c r="I45" s="24">
        <v>54308.94921875</v>
      </c>
      <c r="J45" s="24">
        <v>52.939929962158203</v>
      </c>
      <c r="K45" s="24">
        <v>51.989612579345703</v>
      </c>
      <c r="L45" s="24">
        <v>244.83502197265625</v>
      </c>
      <c r="M45" s="24">
        <v>0</v>
      </c>
    </row>
    <row r="46" spans="1:13" hidden="1" x14ac:dyDescent="0.3">
      <c r="A46">
        <v>103022103</v>
      </c>
      <c r="B46" t="s">
        <v>127</v>
      </c>
      <c r="C46" t="s">
        <v>604</v>
      </c>
      <c r="D46" t="s">
        <v>932</v>
      </c>
      <c r="E46" s="24">
        <v>93580.046875</v>
      </c>
      <c r="F46" s="24">
        <v>778743.4375</v>
      </c>
      <c r="G46" s="24">
        <v>358578.6875</v>
      </c>
      <c r="H46" s="24">
        <v>749990.4375</v>
      </c>
      <c r="I46" s="24">
        <v>46466.99609375</v>
      </c>
      <c r="J46" s="24">
        <v>198.71308898925781</v>
      </c>
      <c r="K46" s="24">
        <v>26.489816665649414</v>
      </c>
      <c r="L46" s="24">
        <v>102.55588531494141</v>
      </c>
      <c r="M46" s="24">
        <v>0</v>
      </c>
    </row>
    <row r="47" spans="1:13" hidden="1" x14ac:dyDescent="0.3">
      <c r="A47">
        <v>103022253</v>
      </c>
      <c r="B47" t="s">
        <v>246</v>
      </c>
      <c r="C47" t="s">
        <v>604</v>
      </c>
      <c r="D47" t="s">
        <v>932</v>
      </c>
      <c r="E47" s="24">
        <v>267808.34375</v>
      </c>
      <c r="F47" s="24">
        <v>1605593.375</v>
      </c>
      <c r="G47" s="24">
        <v>1033328.375</v>
      </c>
      <c r="H47" s="24">
        <v>1357600.125</v>
      </c>
      <c r="I47" s="24">
        <v>111258.0546875</v>
      </c>
      <c r="J47" s="24">
        <v>204.768798828125</v>
      </c>
      <c r="K47" s="24">
        <v>26.126018524169922</v>
      </c>
      <c r="L47" s="24">
        <v>129.81004333496094</v>
      </c>
      <c r="M47" s="24">
        <v>43.113365173339844</v>
      </c>
    </row>
    <row r="48" spans="1:13" hidden="1" x14ac:dyDescent="0.3">
      <c r="A48">
        <v>103022503</v>
      </c>
      <c r="B48" t="s">
        <v>427</v>
      </c>
      <c r="C48" t="s">
        <v>604</v>
      </c>
      <c r="D48" t="s">
        <v>932</v>
      </c>
      <c r="E48" s="24">
        <v>165553.796875</v>
      </c>
      <c r="F48" s="24">
        <v>2666856</v>
      </c>
      <c r="G48" s="24">
        <v>567088.6875</v>
      </c>
      <c r="H48" s="24">
        <v>2628364.75</v>
      </c>
      <c r="I48" s="24">
        <v>62229.7109375</v>
      </c>
      <c r="J48" s="24">
        <v>21.079994201660156</v>
      </c>
      <c r="K48" s="24">
        <v>54.628223419189453</v>
      </c>
      <c r="L48" s="24">
        <v>279.21124267578125</v>
      </c>
      <c r="M48" s="24">
        <v>65.870704650878906</v>
      </c>
    </row>
    <row r="49" spans="1:13" hidden="1" x14ac:dyDescent="0.3">
      <c r="A49">
        <v>103022803</v>
      </c>
      <c r="B49" t="s">
        <v>290</v>
      </c>
      <c r="C49" t="s">
        <v>604</v>
      </c>
      <c r="D49" t="s">
        <v>932</v>
      </c>
      <c r="E49" s="24">
        <v>321242.40625</v>
      </c>
      <c r="F49" s="24">
        <v>4169262</v>
      </c>
      <c r="G49" s="24">
        <v>1021938.75</v>
      </c>
      <c r="H49" s="24">
        <v>4183125.25</v>
      </c>
      <c r="I49" s="24">
        <v>106708.9296875</v>
      </c>
      <c r="J49" s="24">
        <v>120.73382568359375</v>
      </c>
      <c r="K49" s="24">
        <v>51.658683776855469</v>
      </c>
      <c r="L49" s="24">
        <v>179.74087524414063</v>
      </c>
      <c r="M49" s="24">
        <v>0</v>
      </c>
    </row>
    <row r="50" spans="1:13" hidden="1" x14ac:dyDescent="0.3">
      <c r="A50">
        <v>103023153</v>
      </c>
      <c r="B50" t="s">
        <v>32</v>
      </c>
      <c r="C50" t="s">
        <v>604</v>
      </c>
      <c r="D50" t="s">
        <v>932</v>
      </c>
      <c r="E50" s="24">
        <v>375205.65625</v>
      </c>
      <c r="F50" s="24">
        <v>2578693.25</v>
      </c>
      <c r="G50" s="24">
        <v>1381274.75</v>
      </c>
      <c r="H50" s="24">
        <v>2193681</v>
      </c>
      <c r="I50" s="24">
        <v>131384.515625</v>
      </c>
      <c r="J50" s="24">
        <v>153.776123046875</v>
      </c>
      <c r="K50" s="24">
        <v>32.996078491210938</v>
      </c>
      <c r="L50" s="24">
        <v>160.67562866210938</v>
      </c>
      <c r="M50" s="24">
        <v>79.620597839355469</v>
      </c>
    </row>
    <row r="51" spans="1:13" hidden="1" x14ac:dyDescent="0.3">
      <c r="A51">
        <v>103023807</v>
      </c>
      <c r="B51" t="s">
        <v>558</v>
      </c>
      <c r="C51" t="s">
        <v>605</v>
      </c>
      <c r="D51" t="s">
        <v>932</v>
      </c>
      <c r="E51" s="24">
        <v>0</v>
      </c>
      <c r="F51" s="24">
        <v>286620.625</v>
      </c>
      <c r="G51" s="24">
        <v>136723.3125</v>
      </c>
      <c r="H51" s="24">
        <v>258612.15625</v>
      </c>
      <c r="I51" s="24">
        <v>19819.22265625</v>
      </c>
      <c r="J51" s="24"/>
      <c r="K51" s="24">
        <v>21.360269546508789</v>
      </c>
      <c r="L51" s="24">
        <v>88.378387451171875</v>
      </c>
      <c r="M51" s="24">
        <v>4.9475197792053223</v>
      </c>
    </row>
    <row r="52" spans="1:13" hidden="1" x14ac:dyDescent="0.3">
      <c r="A52">
        <v>103023912</v>
      </c>
      <c r="B52" t="s">
        <v>17</v>
      </c>
      <c r="C52" t="s">
        <v>604</v>
      </c>
      <c r="D52" t="s">
        <v>932</v>
      </c>
      <c r="E52" s="24">
        <v>401449.1875</v>
      </c>
      <c r="F52" s="24">
        <v>1634743.875</v>
      </c>
      <c r="G52" s="24">
        <v>2356294.75</v>
      </c>
      <c r="H52" s="24">
        <v>1035698.9375</v>
      </c>
      <c r="I52" s="24">
        <v>296713.28125</v>
      </c>
      <c r="J52" s="24">
        <v>252.20164489746094</v>
      </c>
      <c r="K52" s="24">
        <v>14.803812980651855</v>
      </c>
      <c r="L52" s="24">
        <v>73.503250122070313</v>
      </c>
      <c r="M52" s="24">
        <v>99.195442199707031</v>
      </c>
    </row>
    <row r="53" spans="1:13" hidden="1" x14ac:dyDescent="0.3">
      <c r="A53">
        <v>103024102</v>
      </c>
      <c r="B53" t="s">
        <v>154</v>
      </c>
      <c r="C53" t="s">
        <v>604</v>
      </c>
      <c r="D53" t="s">
        <v>932</v>
      </c>
      <c r="E53" s="24">
        <v>487451.25</v>
      </c>
      <c r="F53" s="24">
        <v>2326238</v>
      </c>
      <c r="G53" s="24">
        <v>1877761.625</v>
      </c>
      <c r="H53" s="24">
        <v>1866685.25</v>
      </c>
      <c r="I53" s="24">
        <v>244058.25</v>
      </c>
      <c r="J53" s="24">
        <v>218.79563903808594</v>
      </c>
      <c r="K53" s="24">
        <v>19.22266960144043</v>
      </c>
      <c r="L53" s="24">
        <v>89.153793334960938</v>
      </c>
      <c r="M53" s="24">
        <v>46.15899658203125</v>
      </c>
    </row>
    <row r="54" spans="1:13" hidden="1" x14ac:dyDescent="0.3">
      <c r="A54">
        <v>103024603</v>
      </c>
      <c r="B54" t="s">
        <v>198</v>
      </c>
      <c r="C54" t="s">
        <v>604</v>
      </c>
      <c r="D54" t="s">
        <v>932</v>
      </c>
      <c r="E54" s="24">
        <v>273944.5625</v>
      </c>
      <c r="F54" s="24">
        <v>1453192.5</v>
      </c>
      <c r="G54" s="24">
        <v>1381192.25</v>
      </c>
      <c r="H54" s="24">
        <v>1083660.5</v>
      </c>
      <c r="I54" s="24">
        <v>162146.234375</v>
      </c>
      <c r="J54" s="24">
        <v>240.24906921386719</v>
      </c>
      <c r="K54" s="24">
        <v>19.169912338256836</v>
      </c>
      <c r="L54" s="24">
        <v>95.635848999023438</v>
      </c>
      <c r="M54" s="24">
        <v>25.113842010498047</v>
      </c>
    </row>
    <row r="55" spans="1:13" hidden="1" x14ac:dyDescent="0.3">
      <c r="A55">
        <v>103024753</v>
      </c>
      <c r="B55" t="s">
        <v>182</v>
      </c>
      <c r="C55" t="s">
        <v>604</v>
      </c>
      <c r="D55" t="s">
        <v>932</v>
      </c>
      <c r="E55" s="24">
        <v>452622.15625</v>
      </c>
      <c r="F55" s="24">
        <v>3576331</v>
      </c>
      <c r="G55" s="24">
        <v>1548991.875</v>
      </c>
      <c r="H55" s="24">
        <v>3324405.75</v>
      </c>
      <c r="I55" s="24">
        <v>128607.7578125</v>
      </c>
      <c r="J55" s="24">
        <v>130.95777893066406</v>
      </c>
      <c r="K55" s="24">
        <v>43.371761322021484</v>
      </c>
      <c r="L55" s="24">
        <v>188.04304504394531</v>
      </c>
      <c r="M55" s="24">
        <v>254.79779052734375</v>
      </c>
    </row>
    <row r="56" spans="1:13" hidden="1" x14ac:dyDescent="0.3">
      <c r="A56">
        <v>103025002</v>
      </c>
      <c r="B56" t="s">
        <v>455</v>
      </c>
      <c r="C56" t="s">
        <v>604</v>
      </c>
      <c r="D56" t="s">
        <v>932</v>
      </c>
      <c r="E56" s="24">
        <v>271298.84375</v>
      </c>
      <c r="F56" s="24">
        <v>1301063.875</v>
      </c>
      <c r="G56" s="24">
        <v>1064419.125</v>
      </c>
      <c r="H56" s="24">
        <v>1075213.75</v>
      </c>
      <c r="I56" s="24">
        <v>126851.359375</v>
      </c>
      <c r="J56" s="24">
        <v>217.0057373046875</v>
      </c>
      <c r="K56" s="24">
        <v>20.786392211914063</v>
      </c>
      <c r="L56" s="24">
        <v>101.43651580810547</v>
      </c>
      <c r="M56" s="24">
        <v>91.368019104003906</v>
      </c>
    </row>
    <row r="57" spans="1:13" hidden="1" x14ac:dyDescent="0.3">
      <c r="A57">
        <v>103026002</v>
      </c>
      <c r="B57" t="s">
        <v>285</v>
      </c>
      <c r="C57" t="s">
        <v>604</v>
      </c>
      <c r="D57" t="s">
        <v>932</v>
      </c>
      <c r="E57" s="24">
        <v>778313.25</v>
      </c>
      <c r="F57" s="24">
        <v>8904585</v>
      </c>
      <c r="G57" s="24">
        <v>2360923</v>
      </c>
      <c r="H57" s="24">
        <v>9009444</v>
      </c>
      <c r="I57" s="24">
        <v>212909.28125</v>
      </c>
      <c r="J57" s="24">
        <v>64.917488098144531</v>
      </c>
      <c r="K57" s="24">
        <v>56.567852020263672</v>
      </c>
      <c r="L57" s="24">
        <v>232.99755859375</v>
      </c>
      <c r="M57" s="24">
        <v>115.25013732910156</v>
      </c>
    </row>
    <row r="58" spans="1:13" hidden="1" x14ac:dyDescent="0.3">
      <c r="A58">
        <v>103026037</v>
      </c>
      <c r="B58" t="s">
        <v>528</v>
      </c>
      <c r="C58" t="s">
        <v>605</v>
      </c>
      <c r="D58" t="s">
        <v>932</v>
      </c>
      <c r="E58" s="24">
        <v>0</v>
      </c>
      <c r="F58" s="24">
        <v>66878.3984375</v>
      </c>
      <c r="G58" s="24">
        <v>0</v>
      </c>
      <c r="H58" s="24">
        <v>66878.3984375</v>
      </c>
      <c r="I58" s="24"/>
      <c r="J58" s="24"/>
      <c r="K58" s="24"/>
      <c r="L58" s="24"/>
      <c r="M58" s="24"/>
    </row>
    <row r="59" spans="1:13" hidden="1" x14ac:dyDescent="0.3">
      <c r="A59">
        <v>103026303</v>
      </c>
      <c r="B59" t="s">
        <v>228</v>
      </c>
      <c r="C59" t="s">
        <v>604</v>
      </c>
      <c r="D59" t="s">
        <v>932</v>
      </c>
      <c r="E59" s="24">
        <v>300971.09375</v>
      </c>
      <c r="F59" s="24">
        <v>1381575.125</v>
      </c>
      <c r="G59" s="24">
        <v>1571479.25</v>
      </c>
      <c r="H59" s="24">
        <v>1038550.8125</v>
      </c>
      <c r="I59" s="24">
        <v>252631.171875</v>
      </c>
      <c r="J59" s="24">
        <v>191.21820068359375</v>
      </c>
      <c r="K59" s="24">
        <v>12.880537986755371</v>
      </c>
      <c r="L59" s="24">
        <v>60.112312316894531</v>
      </c>
      <c r="M59" s="24">
        <v>102.94009399414063</v>
      </c>
    </row>
    <row r="60" spans="1:13" hidden="1" x14ac:dyDescent="0.3">
      <c r="A60">
        <v>103026343</v>
      </c>
      <c r="B60" t="s">
        <v>331</v>
      </c>
      <c r="C60" t="s">
        <v>604</v>
      </c>
      <c r="D60" t="s">
        <v>932</v>
      </c>
      <c r="E60" s="24">
        <v>392818.34375</v>
      </c>
      <c r="F60" s="24">
        <v>2087845.125</v>
      </c>
      <c r="G60" s="24">
        <v>1817468</v>
      </c>
      <c r="H60" s="24">
        <v>1623829.75</v>
      </c>
      <c r="I60" s="24">
        <v>272285.03125</v>
      </c>
      <c r="J60" s="24">
        <v>217.073486328125</v>
      </c>
      <c r="K60" s="24">
        <v>15.785412788391113</v>
      </c>
      <c r="L60" s="24">
        <v>73.357963562011719</v>
      </c>
      <c r="M60" s="24">
        <v>74.928466796875</v>
      </c>
    </row>
    <row r="61" spans="1:13" hidden="1" x14ac:dyDescent="0.3">
      <c r="A61">
        <v>103026402</v>
      </c>
      <c r="B61" t="s">
        <v>96</v>
      </c>
      <c r="C61" t="s">
        <v>604</v>
      </c>
      <c r="D61" t="s">
        <v>932</v>
      </c>
      <c r="E61" s="24">
        <v>522340.9375</v>
      </c>
      <c r="F61" s="24">
        <v>2008853</v>
      </c>
      <c r="G61" s="24">
        <v>2604343</v>
      </c>
      <c r="H61" s="24">
        <v>1543886.75</v>
      </c>
      <c r="I61" s="24">
        <v>307217.125</v>
      </c>
      <c r="J61" s="24">
        <v>249.49296569824219</v>
      </c>
      <c r="K61" s="24">
        <v>16.716310501098633</v>
      </c>
      <c r="L61" s="24">
        <v>82.144172668457031</v>
      </c>
      <c r="M61" s="24">
        <v>16.761423110961914</v>
      </c>
    </row>
    <row r="62" spans="1:13" hidden="1" x14ac:dyDescent="0.3">
      <c r="A62">
        <v>103026852</v>
      </c>
      <c r="B62" t="s">
        <v>473</v>
      </c>
      <c r="C62" t="s">
        <v>604</v>
      </c>
      <c r="D62" t="s">
        <v>932</v>
      </c>
      <c r="E62" s="24">
        <v>702844.625</v>
      </c>
      <c r="F62" s="24">
        <v>3534786.25</v>
      </c>
      <c r="G62" s="24">
        <v>4144803</v>
      </c>
      <c r="H62" s="24">
        <v>2362613.75</v>
      </c>
      <c r="I62" s="24">
        <v>519426.875</v>
      </c>
      <c r="J62" s="24">
        <v>238.93959045410156</v>
      </c>
      <c r="K62" s="24">
        <v>16.137851715087891</v>
      </c>
      <c r="L62" s="24">
        <v>75.894378662109375</v>
      </c>
      <c r="M62" s="24">
        <v>53.842075347900391</v>
      </c>
    </row>
    <row r="63" spans="1:13" hidden="1" x14ac:dyDescent="0.3">
      <c r="A63">
        <v>103026873</v>
      </c>
      <c r="B63" t="s">
        <v>149</v>
      </c>
      <c r="C63" t="s">
        <v>604</v>
      </c>
      <c r="D63" t="s">
        <v>932</v>
      </c>
      <c r="E63" s="24">
        <v>193912.34375</v>
      </c>
      <c r="F63" s="24">
        <v>1002650.625</v>
      </c>
      <c r="G63" s="24">
        <v>664108.875</v>
      </c>
      <c r="H63" s="24">
        <v>903009.125</v>
      </c>
      <c r="I63" s="24">
        <v>74497.6484375</v>
      </c>
      <c r="J63" s="24">
        <v>172.60494995117188</v>
      </c>
      <c r="K63" s="24">
        <v>24.976249694824219</v>
      </c>
      <c r="L63" s="24">
        <v>125.18443298339844</v>
      </c>
      <c r="M63" s="24">
        <v>138.93563842773438</v>
      </c>
    </row>
    <row r="64" spans="1:13" hidden="1" x14ac:dyDescent="0.3">
      <c r="A64">
        <v>103026902</v>
      </c>
      <c r="B64" t="s">
        <v>395</v>
      </c>
      <c r="C64" t="s">
        <v>604</v>
      </c>
      <c r="D64" t="s">
        <v>932</v>
      </c>
      <c r="E64" s="24">
        <v>474168.3125</v>
      </c>
      <c r="F64" s="24">
        <v>2373187</v>
      </c>
      <c r="G64" s="24">
        <v>2044756.25</v>
      </c>
      <c r="H64" s="24">
        <v>1932123.75</v>
      </c>
      <c r="I64" s="24">
        <v>247282.75</v>
      </c>
      <c r="J64" s="24">
        <v>223.60916137695313</v>
      </c>
      <c r="K64" s="24">
        <v>19.783472061157227</v>
      </c>
      <c r="L64" s="24">
        <v>89.049980163574219</v>
      </c>
      <c r="M64" s="24">
        <v>53.437702178955078</v>
      </c>
    </row>
    <row r="65" spans="1:13" hidden="1" x14ac:dyDescent="0.3">
      <c r="A65">
        <v>103027307</v>
      </c>
      <c r="B65" t="s">
        <v>544</v>
      </c>
      <c r="C65" t="s">
        <v>605</v>
      </c>
      <c r="D65" t="s">
        <v>932</v>
      </c>
      <c r="E65" s="24">
        <v>0</v>
      </c>
      <c r="F65" s="24">
        <v>301261.71875</v>
      </c>
      <c r="G65" s="24">
        <v>145431.984375</v>
      </c>
      <c r="H65" s="24">
        <v>268474.0625</v>
      </c>
      <c r="I65" s="24">
        <v>25070.26953125</v>
      </c>
      <c r="J65" s="24"/>
      <c r="K65" s="24">
        <v>17.817665100097656</v>
      </c>
      <c r="L65" s="24">
        <v>73.772560119628906</v>
      </c>
      <c r="M65" s="24">
        <v>87.72052001953125</v>
      </c>
    </row>
    <row r="66" spans="1:13" hidden="1" x14ac:dyDescent="0.3">
      <c r="A66">
        <v>103027352</v>
      </c>
      <c r="B66" t="s">
        <v>259</v>
      </c>
      <c r="C66" t="s">
        <v>604</v>
      </c>
      <c r="D66" t="s">
        <v>932</v>
      </c>
      <c r="E66" s="24">
        <v>762947.5625</v>
      </c>
      <c r="F66" s="24">
        <v>6804774.5</v>
      </c>
      <c r="G66" s="24">
        <v>2121785.5</v>
      </c>
      <c r="H66" s="24">
        <v>6644468</v>
      </c>
      <c r="I66" s="24">
        <v>254361.578125</v>
      </c>
      <c r="J66" s="24">
        <v>171.49497985839844</v>
      </c>
      <c r="K66" s="24">
        <v>38.093441009521484</v>
      </c>
      <c r="L66" s="24">
        <v>145.37330627441406</v>
      </c>
      <c r="M66" s="24">
        <v>65.281669616699219</v>
      </c>
    </row>
    <row r="67" spans="1:13" hidden="1" x14ac:dyDescent="0.3">
      <c r="A67">
        <v>103027503</v>
      </c>
      <c r="B67" t="s">
        <v>45</v>
      </c>
      <c r="C67" t="s">
        <v>604</v>
      </c>
      <c r="D67" t="s">
        <v>932</v>
      </c>
      <c r="E67" s="24">
        <v>496270.5</v>
      </c>
      <c r="F67" s="24">
        <v>3488774</v>
      </c>
      <c r="G67" s="24">
        <v>1917472.75</v>
      </c>
      <c r="H67" s="24">
        <v>3174887.5</v>
      </c>
      <c r="I67" s="24">
        <v>220068.046875</v>
      </c>
      <c r="J67" s="24">
        <v>155.15240478515625</v>
      </c>
      <c r="K67" s="24">
        <v>26.821327209472656</v>
      </c>
      <c r="L67" s="24">
        <v>126.83023834228516</v>
      </c>
      <c r="M67" s="24">
        <v>69.678558349609375</v>
      </c>
    </row>
    <row r="68" spans="1:13" hidden="1" x14ac:dyDescent="0.3">
      <c r="A68">
        <v>103027753</v>
      </c>
      <c r="B68" t="s">
        <v>153</v>
      </c>
      <c r="C68" t="s">
        <v>604</v>
      </c>
      <c r="D68" t="s">
        <v>932</v>
      </c>
      <c r="E68" s="24">
        <v>141648.296875</v>
      </c>
      <c r="F68" s="24">
        <v>718592.1875</v>
      </c>
      <c r="G68" s="24">
        <v>1032502.375</v>
      </c>
      <c r="H68" s="24">
        <v>474119.40625</v>
      </c>
      <c r="I68" s="24">
        <v>153947.09375</v>
      </c>
      <c r="J68" s="24">
        <v>260.38687133789063</v>
      </c>
      <c r="K68" s="24">
        <v>12.294761657714844</v>
      </c>
      <c r="L68" s="24">
        <v>57.780544281005859</v>
      </c>
      <c r="M68" s="24">
        <v>57.388442993164063</v>
      </c>
    </row>
    <row r="69" spans="1:13" hidden="1" x14ac:dyDescent="0.3">
      <c r="A69">
        <v>103028203</v>
      </c>
      <c r="B69" t="s">
        <v>210</v>
      </c>
      <c r="C69" t="s">
        <v>604</v>
      </c>
      <c r="D69" t="s">
        <v>932</v>
      </c>
      <c r="E69" s="24">
        <v>124484.3984375</v>
      </c>
      <c r="F69" s="24">
        <v>741967.1875</v>
      </c>
      <c r="G69" s="24">
        <v>540784.375</v>
      </c>
      <c r="H69" s="24">
        <v>634925.1875</v>
      </c>
      <c r="I69" s="24">
        <v>75726.7421875</v>
      </c>
      <c r="J69" s="24">
        <v>214.89402770996094</v>
      </c>
      <c r="K69" s="24">
        <v>18.583078384399414</v>
      </c>
      <c r="L69" s="24">
        <v>93.8565673828125</v>
      </c>
      <c r="M69" s="24">
        <v>141.2542724609375</v>
      </c>
    </row>
    <row r="70" spans="1:13" hidden="1" x14ac:dyDescent="0.3">
      <c r="A70">
        <v>103028302</v>
      </c>
      <c r="B70" t="s">
        <v>24</v>
      </c>
      <c r="C70" t="s">
        <v>604</v>
      </c>
      <c r="D70" t="s">
        <v>932</v>
      </c>
      <c r="E70" s="24">
        <v>655325.25</v>
      </c>
      <c r="F70" s="24">
        <v>2961847.5</v>
      </c>
      <c r="G70" s="24">
        <v>2410964.25</v>
      </c>
      <c r="H70" s="24">
        <v>2437235.75</v>
      </c>
      <c r="I70" s="24">
        <v>273957.1875</v>
      </c>
      <c r="J70" s="24">
        <v>190.96928405761719</v>
      </c>
      <c r="K70" s="24">
        <v>22.003938674926758</v>
      </c>
      <c r="L70" s="24">
        <v>106.96370697021484</v>
      </c>
      <c r="M70" s="24">
        <v>30.637630462646484</v>
      </c>
    </row>
    <row r="71" spans="1:13" hidden="1" x14ac:dyDescent="0.3">
      <c r="A71">
        <v>103028653</v>
      </c>
      <c r="B71" t="s">
        <v>78</v>
      </c>
      <c r="C71" t="s">
        <v>604</v>
      </c>
      <c r="D71" t="s">
        <v>932</v>
      </c>
      <c r="E71" s="24">
        <v>323588.5625</v>
      </c>
      <c r="F71" s="24">
        <v>2910066.25</v>
      </c>
      <c r="G71" s="24">
        <v>970775.4375</v>
      </c>
      <c r="H71" s="24">
        <v>2738612.5</v>
      </c>
      <c r="I71" s="24">
        <v>81088.9921875</v>
      </c>
      <c r="J71" s="24">
        <v>91.543647766113281</v>
      </c>
      <c r="K71" s="24">
        <v>51.849578857421875</v>
      </c>
      <c r="L71" s="24">
        <v>220.34700012207031</v>
      </c>
      <c r="M71" s="24">
        <v>63.298568725585938</v>
      </c>
    </row>
    <row r="72" spans="1:13" hidden="1" x14ac:dyDescent="0.3">
      <c r="A72">
        <v>103028703</v>
      </c>
      <c r="B72" t="s">
        <v>157</v>
      </c>
      <c r="C72" t="s">
        <v>604</v>
      </c>
      <c r="D72" t="s">
        <v>932</v>
      </c>
      <c r="E72" s="24">
        <v>234313.953125</v>
      </c>
      <c r="F72" s="24">
        <v>2024895.75</v>
      </c>
      <c r="G72" s="24">
        <v>1574099.875</v>
      </c>
      <c r="H72" s="24">
        <v>1621970.875</v>
      </c>
      <c r="I72" s="24">
        <v>181031.390625</v>
      </c>
      <c r="J72" s="24">
        <v>233.18782043457031</v>
      </c>
      <c r="K72" s="24">
        <v>21.174833297729492</v>
      </c>
      <c r="L72" s="24">
        <v>82.953292846679688</v>
      </c>
      <c r="M72" s="24">
        <v>179.30085754394531</v>
      </c>
    </row>
    <row r="73" spans="1:13" hidden="1" x14ac:dyDescent="0.3">
      <c r="A73">
        <v>103028753</v>
      </c>
      <c r="B73" t="s">
        <v>37</v>
      </c>
      <c r="C73" t="s">
        <v>604</v>
      </c>
      <c r="D73" t="s">
        <v>932</v>
      </c>
      <c r="E73" s="24">
        <v>253407.296875</v>
      </c>
      <c r="F73" s="24">
        <v>1683627.375</v>
      </c>
      <c r="G73" s="24">
        <v>954024.375</v>
      </c>
      <c r="H73" s="24">
        <v>1444653</v>
      </c>
      <c r="I73" s="24">
        <v>104483.234375</v>
      </c>
      <c r="J73" s="24">
        <v>209.50444030761719</v>
      </c>
      <c r="K73" s="24">
        <v>27.670076370239258</v>
      </c>
      <c r="L73" s="24">
        <v>136.1993408203125</v>
      </c>
      <c r="M73" s="24">
        <v>110.30496215820313</v>
      </c>
    </row>
    <row r="74" spans="1:13" hidden="1" x14ac:dyDescent="0.3">
      <c r="A74">
        <v>103028807</v>
      </c>
      <c r="B74" t="s">
        <v>523</v>
      </c>
      <c r="C74" t="s">
        <v>605</v>
      </c>
      <c r="D74" t="s">
        <v>932</v>
      </c>
      <c r="E74" s="24">
        <v>0</v>
      </c>
      <c r="F74" s="24">
        <v>250031.40625</v>
      </c>
      <c r="G74" s="24">
        <v>0</v>
      </c>
      <c r="H74" s="24">
        <v>250031.40625</v>
      </c>
      <c r="I74" s="24">
        <v>17662.80078125</v>
      </c>
      <c r="J74" s="24"/>
      <c r="K74" s="24">
        <v>14.155818939208984</v>
      </c>
      <c r="L74" s="24">
        <v>90.789054870605469</v>
      </c>
      <c r="M74" s="24">
        <v>205.93223571777344</v>
      </c>
    </row>
    <row r="75" spans="1:13" hidden="1" x14ac:dyDescent="0.3">
      <c r="A75">
        <v>103028833</v>
      </c>
      <c r="B75" t="s">
        <v>199</v>
      </c>
      <c r="C75" t="s">
        <v>604</v>
      </c>
      <c r="D75" t="s">
        <v>932</v>
      </c>
      <c r="E75" s="24">
        <v>317902.5</v>
      </c>
      <c r="F75" s="24">
        <v>2294102.25</v>
      </c>
      <c r="G75" s="24">
        <v>317902.5</v>
      </c>
      <c r="H75" s="24">
        <v>2385600.75</v>
      </c>
      <c r="I75" s="24">
        <v>113543.7109375</v>
      </c>
      <c r="J75" s="24">
        <v>139.9039306640625</v>
      </c>
      <c r="K75" s="24">
        <v>25.804224014282227</v>
      </c>
      <c r="L75" s="24">
        <v>146.51370239257813</v>
      </c>
      <c r="M75" s="24">
        <v>35.892608642578125</v>
      </c>
    </row>
    <row r="76" spans="1:13" hidden="1" x14ac:dyDescent="0.3">
      <c r="A76">
        <v>103028853</v>
      </c>
      <c r="B76" t="s">
        <v>113</v>
      </c>
      <c r="C76" t="s">
        <v>604</v>
      </c>
      <c r="D76" t="s">
        <v>932</v>
      </c>
      <c r="E76" s="24">
        <v>307797.3125</v>
      </c>
      <c r="F76" s="24">
        <v>4488759</v>
      </c>
      <c r="G76" s="24">
        <v>812817</v>
      </c>
      <c r="H76" s="24">
        <v>4681743</v>
      </c>
      <c r="I76" s="24">
        <v>90974.296875</v>
      </c>
      <c r="J76" s="24">
        <v>80.780754089355469</v>
      </c>
      <c r="K76" s="24">
        <v>61.658882141113281</v>
      </c>
      <c r="L76" s="24">
        <v>246.85055541992188</v>
      </c>
      <c r="M76" s="24">
        <v>141.71343994140625</v>
      </c>
    </row>
    <row r="77" spans="1:13" hidden="1" x14ac:dyDescent="0.3">
      <c r="A77">
        <v>103029203</v>
      </c>
      <c r="B77" t="s">
        <v>212</v>
      </c>
      <c r="C77" t="s">
        <v>604</v>
      </c>
      <c r="D77" t="s">
        <v>932</v>
      </c>
      <c r="E77" s="24">
        <v>355246.65625</v>
      </c>
      <c r="F77" s="24">
        <v>1685908.5</v>
      </c>
      <c r="G77" s="24">
        <v>2035216.25</v>
      </c>
      <c r="H77" s="24">
        <v>1173361</v>
      </c>
      <c r="I77" s="24">
        <v>287532.40625</v>
      </c>
      <c r="J77" s="24">
        <v>240.24737548828125</v>
      </c>
      <c r="K77" s="24">
        <v>14.177085876464844</v>
      </c>
      <c r="L77" s="24">
        <v>67.772865295410156</v>
      </c>
      <c r="M77" s="24">
        <v>36.674606323242188</v>
      </c>
    </row>
    <row r="78" spans="1:13" hidden="1" x14ac:dyDescent="0.3">
      <c r="A78">
        <v>103029403</v>
      </c>
      <c r="B78" t="s">
        <v>161</v>
      </c>
      <c r="C78" t="s">
        <v>604</v>
      </c>
      <c r="D78" t="s">
        <v>932</v>
      </c>
      <c r="E78" s="24">
        <v>310498.5</v>
      </c>
      <c r="F78" s="24">
        <v>1811070.875</v>
      </c>
      <c r="G78" s="24">
        <v>1513476.625</v>
      </c>
      <c r="H78" s="24">
        <v>1445673.875</v>
      </c>
      <c r="I78" s="24">
        <v>195676.484375</v>
      </c>
      <c r="J78" s="24">
        <v>244.09300231933594</v>
      </c>
      <c r="K78" s="24">
        <v>18.576816558837891</v>
      </c>
      <c r="L78" s="24">
        <v>90.106178283691406</v>
      </c>
      <c r="M78" s="24">
        <v>179.50975036621094</v>
      </c>
    </row>
    <row r="79" spans="1:13" hidden="1" x14ac:dyDescent="0.3">
      <c r="A79">
        <v>103029553</v>
      </c>
      <c r="B79" t="s">
        <v>234</v>
      </c>
      <c r="C79" t="s">
        <v>604</v>
      </c>
      <c r="D79" t="s">
        <v>932</v>
      </c>
      <c r="E79" s="24">
        <v>330786.59375</v>
      </c>
      <c r="F79" s="24">
        <v>2094915.75</v>
      </c>
      <c r="G79" s="24">
        <v>1514149.125</v>
      </c>
      <c r="H79" s="24">
        <v>1706800.875</v>
      </c>
      <c r="I79" s="24">
        <v>170142.4375</v>
      </c>
      <c r="J79" s="24">
        <v>206.60453796386719</v>
      </c>
      <c r="K79" s="24">
        <v>23.156194686889648</v>
      </c>
      <c r="L79" s="24">
        <v>99.70458984375</v>
      </c>
      <c r="M79" s="24">
        <v>113.63948822021484</v>
      </c>
    </row>
    <row r="80" spans="1:13" hidden="1" x14ac:dyDescent="0.3">
      <c r="A80">
        <v>103029603</v>
      </c>
      <c r="B80" t="s">
        <v>163</v>
      </c>
      <c r="C80" t="s">
        <v>604</v>
      </c>
      <c r="D80" t="s">
        <v>932</v>
      </c>
      <c r="E80" s="24">
        <v>476719.1875</v>
      </c>
      <c r="F80" s="24">
        <v>3861303.5</v>
      </c>
      <c r="G80" s="24">
        <v>1666523.75</v>
      </c>
      <c r="H80" s="24">
        <v>3415003.5</v>
      </c>
      <c r="I80" s="24">
        <v>174740.015625</v>
      </c>
      <c r="J80" s="24">
        <v>127.37136077880859</v>
      </c>
      <c r="K80" s="24">
        <v>34.362743377685547</v>
      </c>
      <c r="L80" s="24">
        <v>128.99984741210938</v>
      </c>
      <c r="M80" s="24">
        <v>35.826629638671875</v>
      </c>
    </row>
    <row r="81" spans="1:13" hidden="1" x14ac:dyDescent="0.3">
      <c r="A81">
        <v>103029803</v>
      </c>
      <c r="B81" t="s">
        <v>81</v>
      </c>
      <c r="C81" t="s">
        <v>604</v>
      </c>
      <c r="D81" t="s">
        <v>932</v>
      </c>
      <c r="E81" s="24">
        <v>257848.203125</v>
      </c>
      <c r="F81" s="24">
        <v>2280779.25</v>
      </c>
      <c r="G81" s="24">
        <v>634233.875</v>
      </c>
      <c r="H81" s="24">
        <v>2155080</v>
      </c>
      <c r="I81" s="24">
        <v>93966.953125</v>
      </c>
      <c r="J81" s="24">
        <v>86.606681823730469</v>
      </c>
      <c r="K81" s="24">
        <v>33.765716552734375</v>
      </c>
      <c r="L81" s="24">
        <v>191.47889709472656</v>
      </c>
      <c r="M81" s="24">
        <v>119.23827362060547</v>
      </c>
    </row>
    <row r="82" spans="1:13" hidden="1" x14ac:dyDescent="0.3">
      <c r="A82">
        <v>103029902</v>
      </c>
      <c r="B82" t="s">
        <v>419</v>
      </c>
      <c r="C82" t="s">
        <v>604</v>
      </c>
      <c r="D82" t="s">
        <v>932</v>
      </c>
      <c r="E82" s="24">
        <v>833092.1875</v>
      </c>
      <c r="F82" s="24">
        <v>6400247</v>
      </c>
      <c r="G82" s="24">
        <v>2214721</v>
      </c>
      <c r="H82" s="24">
        <v>6127729</v>
      </c>
      <c r="I82" s="24">
        <v>298182.28125</v>
      </c>
      <c r="J82" s="24">
        <v>157.66816711425781</v>
      </c>
      <c r="K82" s="24">
        <v>31.685518264770508</v>
      </c>
      <c r="L82" s="24">
        <v>127.29526519775391</v>
      </c>
      <c r="M82" s="24">
        <v>41.66534423828125</v>
      </c>
    </row>
    <row r="83" spans="1:13" hidden="1" x14ac:dyDescent="0.3">
      <c r="A83">
        <v>104000000</v>
      </c>
      <c r="B83" t="s">
        <v>602</v>
      </c>
      <c r="C83" t="s">
        <v>606</v>
      </c>
      <c r="D83" t="s">
        <v>933</v>
      </c>
      <c r="E83" s="24">
        <v>613685.8125</v>
      </c>
      <c r="F83" s="24">
        <v>1532353.25</v>
      </c>
      <c r="G83" s="24">
        <v>1189791.25</v>
      </c>
      <c r="H83" s="24">
        <v>613685.8125</v>
      </c>
      <c r="I83" s="24">
        <v>124775.609375</v>
      </c>
      <c r="J83" s="24"/>
      <c r="K83" s="24">
        <v>26.734634399414063</v>
      </c>
      <c r="L83" s="24">
        <v>118.61870574951172</v>
      </c>
      <c r="M83" s="24">
        <v>73.706932067871094</v>
      </c>
    </row>
    <row r="84" spans="1:13" hidden="1" x14ac:dyDescent="0.3">
      <c r="A84">
        <v>104101252</v>
      </c>
      <c r="B84" t="s">
        <v>275</v>
      </c>
      <c r="C84" t="s">
        <v>604</v>
      </c>
      <c r="D84" t="s">
        <v>933</v>
      </c>
      <c r="E84" s="24">
        <v>848146.9375</v>
      </c>
      <c r="F84" s="24">
        <v>7090681</v>
      </c>
      <c r="G84" s="24">
        <v>2732609.75</v>
      </c>
      <c r="H84" s="24">
        <v>6667719</v>
      </c>
      <c r="I84" s="24">
        <v>299838.125</v>
      </c>
      <c r="J84" s="24">
        <v>146.13151550292969</v>
      </c>
      <c r="K84" s="24">
        <v>35.590663909912109</v>
      </c>
      <c r="L84" s="24">
        <v>165.118408203125</v>
      </c>
      <c r="M84" s="24">
        <v>74.098640441894531</v>
      </c>
    </row>
    <row r="85" spans="1:13" hidden="1" x14ac:dyDescent="0.3">
      <c r="A85">
        <v>104101307</v>
      </c>
      <c r="B85" t="s">
        <v>509</v>
      </c>
      <c r="C85" t="s">
        <v>605</v>
      </c>
      <c r="D85" t="s">
        <v>933</v>
      </c>
      <c r="E85" s="24">
        <v>0</v>
      </c>
      <c r="F85" s="24">
        <v>240924.28125</v>
      </c>
      <c r="G85" s="24">
        <v>108207.1796875</v>
      </c>
      <c r="H85" s="24">
        <v>218759.40625</v>
      </c>
      <c r="I85" s="24">
        <v>17119.07421875</v>
      </c>
      <c r="J85" s="24"/>
      <c r="K85" s="24">
        <v>20.394296646118164</v>
      </c>
      <c r="L85" s="24">
        <v>97.283554077148438</v>
      </c>
      <c r="M85" s="24">
        <v>3.7014851570129395</v>
      </c>
    </row>
    <row r="86" spans="1:13" hidden="1" x14ac:dyDescent="0.3">
      <c r="A86">
        <v>104103603</v>
      </c>
      <c r="B86" t="s">
        <v>348</v>
      </c>
      <c r="C86" t="s">
        <v>604</v>
      </c>
      <c r="D86" t="s">
        <v>933</v>
      </c>
      <c r="E86" s="24">
        <v>210126.59375</v>
      </c>
      <c r="F86" s="24">
        <v>2270402</v>
      </c>
      <c r="G86" s="24">
        <v>742694.125</v>
      </c>
      <c r="H86" s="24">
        <v>1921190.625</v>
      </c>
      <c r="I86" s="24">
        <v>71073.8046875</v>
      </c>
      <c r="J86" s="24">
        <v>80.768112182617188</v>
      </c>
      <c r="K86" s="24">
        <v>45.350357055664063</v>
      </c>
      <c r="L86" s="24">
        <v>233.98820495605469</v>
      </c>
      <c r="M86" s="24">
        <v>130.25337219238281</v>
      </c>
    </row>
    <row r="87" spans="1:13" hidden="1" x14ac:dyDescent="0.3">
      <c r="A87">
        <v>104105003</v>
      </c>
      <c r="B87" t="s">
        <v>428</v>
      </c>
      <c r="C87" t="s">
        <v>604</v>
      </c>
      <c r="D87" t="s">
        <v>933</v>
      </c>
      <c r="E87" s="24">
        <v>198828.453125</v>
      </c>
      <c r="F87" s="24">
        <v>1548385.75</v>
      </c>
      <c r="G87" s="24">
        <v>1133618.125</v>
      </c>
      <c r="H87" s="24">
        <v>1230829.25</v>
      </c>
      <c r="I87" s="24">
        <v>148195.171875</v>
      </c>
      <c r="J87" s="24">
        <v>222.21881103515625</v>
      </c>
      <c r="K87" s="24">
        <v>19.439449310302734</v>
      </c>
      <c r="L87" s="24">
        <v>98.262504577636719</v>
      </c>
      <c r="M87" s="24">
        <v>61.789005279541016</v>
      </c>
    </row>
    <row r="88" spans="1:13" hidden="1" x14ac:dyDescent="0.3">
      <c r="A88">
        <v>104105353</v>
      </c>
      <c r="B88" t="s">
        <v>416</v>
      </c>
      <c r="C88" t="s">
        <v>604</v>
      </c>
      <c r="D88" t="s">
        <v>933</v>
      </c>
      <c r="E88" s="24">
        <v>189178.65625</v>
      </c>
      <c r="F88" s="24">
        <v>1900692.75</v>
      </c>
      <c r="G88" s="24">
        <v>635795.625</v>
      </c>
      <c r="H88" s="24">
        <v>1575627.25</v>
      </c>
      <c r="I88" s="24">
        <v>61792.9453125</v>
      </c>
      <c r="J88" s="24">
        <v>91.485603332519531</v>
      </c>
      <c r="K88" s="24">
        <v>44.10968017578125</v>
      </c>
      <c r="L88" s="24">
        <v>226.8505859375</v>
      </c>
      <c r="M88" s="24">
        <v>134.24314880371094</v>
      </c>
    </row>
    <row r="89" spans="1:13" hidden="1" x14ac:dyDescent="0.3">
      <c r="A89">
        <v>104107503</v>
      </c>
      <c r="B89" t="s">
        <v>472</v>
      </c>
      <c r="C89" t="s">
        <v>604</v>
      </c>
      <c r="D89" t="s">
        <v>933</v>
      </c>
      <c r="E89" s="24">
        <v>270534.90625</v>
      </c>
      <c r="F89" s="24">
        <v>2289009</v>
      </c>
      <c r="G89" s="24">
        <v>813307.5</v>
      </c>
      <c r="H89" s="24">
        <v>1930519.75</v>
      </c>
      <c r="I89" s="24">
        <v>96537.4140625</v>
      </c>
      <c r="J89" s="24">
        <v>153.3927001953125</v>
      </c>
      <c r="K89" s="24">
        <v>34.938282012939453</v>
      </c>
      <c r="L89" s="24">
        <v>166.92549133300781</v>
      </c>
      <c r="M89" s="24">
        <v>61.628654479980469</v>
      </c>
    </row>
    <row r="90" spans="1:13" x14ac:dyDescent="0.3">
      <c r="A90">
        <v>104107803</v>
      </c>
      <c r="B90" t="s">
        <v>248</v>
      </c>
      <c r="C90" t="s">
        <v>604</v>
      </c>
      <c r="D90" t="s">
        <v>933</v>
      </c>
      <c r="E90" s="24">
        <v>247535.40625</v>
      </c>
      <c r="F90" s="24">
        <v>1960118.375</v>
      </c>
      <c r="G90" s="24">
        <v>855976.25</v>
      </c>
      <c r="H90" s="24">
        <v>1515647.75</v>
      </c>
      <c r="I90" s="24">
        <v>102272.859375</v>
      </c>
      <c r="J90" s="24">
        <v>158.24917602539063</v>
      </c>
      <c r="K90" s="24">
        <v>29.955453872680664</v>
      </c>
      <c r="L90" s="24">
        <v>151.42298889160156</v>
      </c>
      <c r="M90" s="24">
        <v>110.83802032470703</v>
      </c>
    </row>
    <row r="91" spans="1:13" x14ac:dyDescent="0.3">
      <c r="A91">
        <v>104107903</v>
      </c>
      <c r="B91" t="s">
        <v>173</v>
      </c>
      <c r="C91" t="s">
        <v>604</v>
      </c>
      <c r="D91" t="s">
        <v>933</v>
      </c>
      <c r="E91" s="24">
        <v>600790.9375</v>
      </c>
      <c r="F91" s="24">
        <v>3954107</v>
      </c>
      <c r="G91" s="24">
        <v>3381375.75</v>
      </c>
      <c r="H91" s="24">
        <v>2969992.75</v>
      </c>
      <c r="I91" s="24">
        <v>412130.9375</v>
      </c>
      <c r="J91" s="24">
        <v>229.60603332519531</v>
      </c>
      <c r="K91" s="24">
        <v>19.256681442260742</v>
      </c>
      <c r="L91" s="24">
        <v>91.8843994140625</v>
      </c>
      <c r="M91" s="24">
        <v>97.481048583984375</v>
      </c>
    </row>
    <row r="92" spans="1:13" x14ac:dyDescent="0.3">
      <c r="A92">
        <v>104372003</v>
      </c>
      <c r="B92" t="s">
        <v>62</v>
      </c>
      <c r="C92" t="s">
        <v>604</v>
      </c>
      <c r="D92" t="s">
        <v>933</v>
      </c>
      <c r="E92" s="24">
        <v>255752.25</v>
      </c>
      <c r="F92" s="24">
        <v>2661964.75</v>
      </c>
      <c r="G92" s="24">
        <v>932567.5</v>
      </c>
      <c r="H92" s="24">
        <v>2485521</v>
      </c>
      <c r="I92" s="24">
        <v>87496.953125</v>
      </c>
      <c r="J92" s="24">
        <v>106.06478118896484</v>
      </c>
      <c r="K92" s="24">
        <v>44.004783630371094</v>
      </c>
      <c r="L92" s="24">
        <v>215.18348693847656</v>
      </c>
      <c r="M92" s="24">
        <v>27.425537109375</v>
      </c>
    </row>
    <row r="93" spans="1:13" x14ac:dyDescent="0.3">
      <c r="A93">
        <v>104374003</v>
      </c>
      <c r="B93" t="s">
        <v>87</v>
      </c>
      <c r="C93" t="s">
        <v>604</v>
      </c>
      <c r="D93" t="s">
        <v>933</v>
      </c>
      <c r="E93" s="24">
        <v>136593</v>
      </c>
      <c r="F93" s="24">
        <v>1499724.25</v>
      </c>
      <c r="G93" s="24">
        <v>533245.9375</v>
      </c>
      <c r="H93" s="24">
        <v>1351601.75</v>
      </c>
      <c r="I93" s="24">
        <v>55727.4765625</v>
      </c>
      <c r="J93" s="24">
        <v>88.610923767089844</v>
      </c>
      <c r="K93" s="24">
        <v>38.931659698486328</v>
      </c>
      <c r="L93" s="24">
        <v>223.11817932128906</v>
      </c>
      <c r="M93" s="24">
        <v>129.89439392089844</v>
      </c>
    </row>
    <row r="94" spans="1:13" x14ac:dyDescent="0.3">
      <c r="A94">
        <v>104374207</v>
      </c>
      <c r="B94" t="s">
        <v>515</v>
      </c>
      <c r="C94" t="s">
        <v>605</v>
      </c>
      <c r="D94" t="s">
        <v>933</v>
      </c>
      <c r="E94" s="24">
        <v>0</v>
      </c>
      <c r="F94" s="24">
        <v>151614.15625</v>
      </c>
      <c r="G94" s="24">
        <v>164294.421875</v>
      </c>
      <c r="H94" s="24">
        <v>117454.6484375</v>
      </c>
      <c r="I94" s="24">
        <v>19837.427734375</v>
      </c>
      <c r="J94" s="24"/>
      <c r="K94" s="24">
        <v>15.924875259399414</v>
      </c>
      <c r="L94" s="24">
        <v>76.694587707519531</v>
      </c>
      <c r="M94" s="24">
        <v>0</v>
      </c>
    </row>
    <row r="95" spans="1:13" x14ac:dyDescent="0.3">
      <c r="A95">
        <v>104375003</v>
      </c>
      <c r="B95" t="s">
        <v>101</v>
      </c>
      <c r="C95" t="s">
        <v>604</v>
      </c>
      <c r="D95" t="s">
        <v>933</v>
      </c>
      <c r="E95" s="24">
        <v>205225.5</v>
      </c>
      <c r="F95" s="24">
        <v>2271826.75</v>
      </c>
      <c r="G95" s="24">
        <v>803831.125</v>
      </c>
      <c r="H95" s="24">
        <v>2055911</v>
      </c>
      <c r="I95" s="24">
        <v>75745.8203125</v>
      </c>
      <c r="J95" s="24">
        <v>81.03509521484375</v>
      </c>
      <c r="K95" s="24">
        <v>43.314384460449219</v>
      </c>
      <c r="L95" s="24">
        <v>225.83085632324219</v>
      </c>
      <c r="M95" s="24">
        <v>130.74606323242188</v>
      </c>
    </row>
    <row r="96" spans="1:13" x14ac:dyDescent="0.3">
      <c r="A96">
        <v>104375203</v>
      </c>
      <c r="B96" t="s">
        <v>162</v>
      </c>
      <c r="C96" t="s">
        <v>604</v>
      </c>
      <c r="D96" t="s">
        <v>933</v>
      </c>
      <c r="E96" s="24">
        <v>129064.046875</v>
      </c>
      <c r="F96" s="24">
        <v>933168.75</v>
      </c>
      <c r="G96" s="24">
        <v>510679.25</v>
      </c>
      <c r="H96" s="24">
        <v>842593.4375</v>
      </c>
      <c r="I96" s="24">
        <v>60884.1484375</v>
      </c>
      <c r="J96" s="24">
        <v>217.76536560058594</v>
      </c>
      <c r="K96" s="24">
        <v>25.834506988525391</v>
      </c>
      <c r="L96" s="24">
        <v>113.57391357421875</v>
      </c>
      <c r="M96" s="24">
        <v>124.48322296142578</v>
      </c>
    </row>
    <row r="97" spans="1:13" x14ac:dyDescent="0.3">
      <c r="A97">
        <v>104375302</v>
      </c>
      <c r="B97" t="s">
        <v>178</v>
      </c>
      <c r="C97" t="s">
        <v>604</v>
      </c>
      <c r="D97" t="s">
        <v>933</v>
      </c>
      <c r="E97" s="24">
        <v>502543.0625</v>
      </c>
      <c r="F97" s="24">
        <v>7058468.5</v>
      </c>
      <c r="G97" s="24">
        <v>2203560.25</v>
      </c>
      <c r="H97" s="24">
        <v>6980558</v>
      </c>
      <c r="I97" s="24">
        <v>172281.859375</v>
      </c>
      <c r="J97" s="24">
        <v>39.638526916503906</v>
      </c>
      <c r="K97" s="24">
        <v>56.677886962890625</v>
      </c>
      <c r="L97" s="24">
        <v>245.35232543945313</v>
      </c>
      <c r="M97" s="24">
        <v>65.201156616210938</v>
      </c>
    </row>
    <row r="98" spans="1:13" x14ac:dyDescent="0.3">
      <c r="A98">
        <v>104376203</v>
      </c>
      <c r="B98" t="s">
        <v>332</v>
      </c>
      <c r="C98" t="s">
        <v>604</v>
      </c>
      <c r="D98" t="s">
        <v>933</v>
      </c>
      <c r="E98" s="24">
        <v>149916.296875</v>
      </c>
      <c r="F98" s="24">
        <v>1480100.25</v>
      </c>
      <c r="G98" s="24">
        <v>627108.9375</v>
      </c>
      <c r="H98" s="24">
        <v>1320667.875</v>
      </c>
      <c r="I98" s="24">
        <v>60559.140625</v>
      </c>
      <c r="J98" s="24">
        <v>94.030647277832031</v>
      </c>
      <c r="K98" s="24">
        <v>37.271427154541016</v>
      </c>
      <c r="L98" s="24">
        <v>201.72702026367188</v>
      </c>
      <c r="M98" s="24">
        <v>17.140880584716797</v>
      </c>
    </row>
    <row r="99" spans="1:13" x14ac:dyDescent="0.3">
      <c r="A99">
        <v>104377003</v>
      </c>
      <c r="B99" t="s">
        <v>19</v>
      </c>
      <c r="C99" t="s">
        <v>604</v>
      </c>
      <c r="D99" t="s">
        <v>933</v>
      </c>
      <c r="E99" s="24">
        <v>102177.1484375</v>
      </c>
      <c r="F99" s="24">
        <v>1064419.75</v>
      </c>
      <c r="G99" s="24">
        <v>411641.25</v>
      </c>
      <c r="H99" s="24">
        <v>980924.625</v>
      </c>
      <c r="I99" s="24">
        <v>37741.484375</v>
      </c>
      <c r="J99" s="24">
        <v>94.284103393554688</v>
      </c>
      <c r="K99" s="24">
        <v>41.817066192626953</v>
      </c>
      <c r="L99" s="24">
        <v>211.51150512695313</v>
      </c>
      <c r="M99" s="24">
        <v>115.70347595214844</v>
      </c>
    </row>
    <row r="100" spans="1:13" x14ac:dyDescent="0.3">
      <c r="A100">
        <v>104378003</v>
      </c>
      <c r="B100" t="s">
        <v>16</v>
      </c>
      <c r="C100" t="s">
        <v>604</v>
      </c>
      <c r="D100" t="s">
        <v>933</v>
      </c>
      <c r="E100" s="24">
        <v>180768</v>
      </c>
      <c r="F100" s="24">
        <v>1390214.875</v>
      </c>
      <c r="G100" s="24">
        <v>506960.40625</v>
      </c>
      <c r="H100" s="24">
        <v>1110509.25</v>
      </c>
      <c r="I100" s="24">
        <v>70721.515625</v>
      </c>
      <c r="J100" s="24">
        <v>108.94200897216797</v>
      </c>
      <c r="K100" s="24">
        <v>29.382051467895508</v>
      </c>
      <c r="L100" s="24">
        <v>156.03623962402344</v>
      </c>
      <c r="M100" s="24">
        <v>85.109725952148438</v>
      </c>
    </row>
    <row r="101" spans="1:13" x14ac:dyDescent="0.3">
      <c r="A101">
        <v>104431304</v>
      </c>
      <c r="B101" t="s">
        <v>143</v>
      </c>
      <c r="C101" t="s">
        <v>604</v>
      </c>
      <c r="D101" t="s">
        <v>933</v>
      </c>
      <c r="E101" s="24">
        <v>70368.453125</v>
      </c>
      <c r="F101" s="24">
        <v>775991.5625</v>
      </c>
      <c r="G101" s="24">
        <v>250377.484375</v>
      </c>
      <c r="H101" s="24">
        <v>686522.625</v>
      </c>
      <c r="I101" s="24">
        <v>30591.677734375</v>
      </c>
      <c r="J101" s="24">
        <v>69.036453247070313</v>
      </c>
      <c r="K101" s="24">
        <v>35.850845336914063</v>
      </c>
      <c r="L101" s="24">
        <v>205.56808471679688</v>
      </c>
      <c r="M101" s="24">
        <v>159.88236999511719</v>
      </c>
    </row>
    <row r="102" spans="1:13" x14ac:dyDescent="0.3">
      <c r="A102">
        <v>104432503</v>
      </c>
      <c r="B102" t="s">
        <v>130</v>
      </c>
      <c r="C102" t="s">
        <v>604</v>
      </c>
      <c r="D102" t="s">
        <v>933</v>
      </c>
      <c r="E102" s="24">
        <v>191456.84375</v>
      </c>
      <c r="F102" s="24">
        <v>2121589.75</v>
      </c>
      <c r="G102" s="24">
        <v>717763.5</v>
      </c>
      <c r="H102" s="24">
        <v>2008208</v>
      </c>
      <c r="I102" s="24">
        <v>66148.2265625</v>
      </c>
      <c r="J102" s="24">
        <v>41.430225372314453</v>
      </c>
      <c r="K102" s="24">
        <v>45.818462371826172</v>
      </c>
      <c r="L102" s="24">
        <v>226.90380859375</v>
      </c>
      <c r="M102" s="24">
        <v>167.72343444824219</v>
      </c>
    </row>
    <row r="103" spans="1:13" x14ac:dyDescent="0.3">
      <c r="A103">
        <v>104432803</v>
      </c>
      <c r="B103" t="s">
        <v>231</v>
      </c>
      <c r="C103" t="s">
        <v>604</v>
      </c>
      <c r="D103" t="s">
        <v>933</v>
      </c>
      <c r="E103" s="24">
        <v>210679.796875</v>
      </c>
      <c r="F103" s="24">
        <v>1956769.5</v>
      </c>
      <c r="G103" s="24">
        <v>788245.5625</v>
      </c>
      <c r="H103" s="24">
        <v>1842558</v>
      </c>
      <c r="I103" s="24">
        <v>65960.46875</v>
      </c>
      <c r="J103" s="24">
        <v>78.559051513671875</v>
      </c>
      <c r="K103" s="24">
        <v>44.810092926025391</v>
      </c>
      <c r="L103" s="24">
        <v>208.65422058105469</v>
      </c>
      <c r="M103" s="24">
        <v>70.845176696777344</v>
      </c>
    </row>
    <row r="104" spans="1:13" x14ac:dyDescent="0.3">
      <c r="A104">
        <v>104432903</v>
      </c>
      <c r="B104" t="s">
        <v>281</v>
      </c>
      <c r="C104" t="s">
        <v>604</v>
      </c>
      <c r="D104" t="s">
        <v>933</v>
      </c>
      <c r="E104" s="24">
        <v>251035.203125</v>
      </c>
      <c r="F104" s="24">
        <v>1887465.625</v>
      </c>
      <c r="G104" s="24">
        <v>1008296.875</v>
      </c>
      <c r="H104" s="24">
        <v>1596358.25</v>
      </c>
      <c r="I104" s="24">
        <v>114626.3125</v>
      </c>
      <c r="J104" s="24">
        <v>109.35308837890625</v>
      </c>
      <c r="K104" s="24">
        <v>27.452663421630859</v>
      </c>
      <c r="L104" s="24">
        <v>150.79792785644531</v>
      </c>
      <c r="M104" s="24">
        <v>80.441078186035156</v>
      </c>
    </row>
    <row r="105" spans="1:13" x14ac:dyDescent="0.3">
      <c r="A105">
        <v>104433303</v>
      </c>
      <c r="B105" t="s">
        <v>147</v>
      </c>
      <c r="C105" t="s">
        <v>604</v>
      </c>
      <c r="D105" t="s">
        <v>933</v>
      </c>
      <c r="E105" s="24">
        <v>234715.5</v>
      </c>
      <c r="F105" s="24">
        <v>2538953.75</v>
      </c>
      <c r="G105" s="24">
        <v>883898.3125</v>
      </c>
      <c r="H105" s="24">
        <v>2466755.5</v>
      </c>
      <c r="I105" s="24">
        <v>96858.3984375</v>
      </c>
      <c r="J105" s="24">
        <v>176.26036071777344</v>
      </c>
      <c r="K105" s="24">
        <v>37.762008666992188</v>
      </c>
      <c r="L105" s="24">
        <v>137.03175354003906</v>
      </c>
      <c r="M105" s="24">
        <v>81.872940063476563</v>
      </c>
    </row>
    <row r="106" spans="1:13" x14ac:dyDescent="0.3">
      <c r="A106">
        <v>104433604</v>
      </c>
      <c r="B106" t="s">
        <v>335</v>
      </c>
      <c r="C106" t="s">
        <v>604</v>
      </c>
      <c r="D106" t="s">
        <v>933</v>
      </c>
      <c r="E106" s="24">
        <v>73179.8984375</v>
      </c>
      <c r="F106" s="24">
        <v>677880.0625</v>
      </c>
      <c r="G106" s="24">
        <v>240526.25</v>
      </c>
      <c r="H106" s="24">
        <v>590378.9375</v>
      </c>
      <c r="I106" s="24">
        <v>28072.876953125</v>
      </c>
      <c r="J106" s="24">
        <v>102.22803497314453</v>
      </c>
      <c r="K106" s="24">
        <v>35.321857452392578</v>
      </c>
      <c r="L106" s="24">
        <v>196.14996337890625</v>
      </c>
      <c r="M106" s="24">
        <v>137.36244201660156</v>
      </c>
    </row>
    <row r="107" spans="1:13" x14ac:dyDescent="0.3">
      <c r="A107">
        <v>104433903</v>
      </c>
      <c r="B107" t="s">
        <v>187</v>
      </c>
      <c r="C107" t="s">
        <v>604</v>
      </c>
      <c r="D107" t="s">
        <v>933</v>
      </c>
      <c r="E107" s="24">
        <v>132414.59375</v>
      </c>
      <c r="F107" s="24">
        <v>1432922.75</v>
      </c>
      <c r="G107" s="24">
        <v>474313.0625</v>
      </c>
      <c r="H107" s="24">
        <v>1204157</v>
      </c>
      <c r="I107" s="24">
        <v>55968.015625</v>
      </c>
      <c r="J107" s="24">
        <v>85.600677490234375</v>
      </c>
      <c r="K107" s="24">
        <v>36.443145751953125</v>
      </c>
      <c r="L107" s="24">
        <v>208.78376770019531</v>
      </c>
      <c r="M107" s="24">
        <v>118.87611389160156</v>
      </c>
    </row>
    <row r="108" spans="1:13" x14ac:dyDescent="0.3">
      <c r="A108">
        <v>104435003</v>
      </c>
      <c r="B108" t="s">
        <v>432</v>
      </c>
      <c r="C108" t="s">
        <v>604</v>
      </c>
      <c r="D108" t="s">
        <v>933</v>
      </c>
      <c r="E108" s="24">
        <v>169708.5</v>
      </c>
      <c r="F108" s="24">
        <v>1514573.625</v>
      </c>
      <c r="G108" s="24">
        <v>506277.25</v>
      </c>
      <c r="H108" s="24">
        <v>1399099.375</v>
      </c>
      <c r="I108" s="24">
        <v>63825.20703125</v>
      </c>
      <c r="J108" s="24">
        <v>90.207305908203125</v>
      </c>
      <c r="K108" s="24">
        <v>34.32122802734375</v>
      </c>
      <c r="L108" s="24">
        <v>160.37864685058594</v>
      </c>
      <c r="M108" s="24">
        <v>10.794167518615723</v>
      </c>
    </row>
    <row r="109" spans="1:13" x14ac:dyDescent="0.3">
      <c r="A109">
        <v>104435107</v>
      </c>
      <c r="B109" t="s">
        <v>551</v>
      </c>
      <c r="C109" t="s">
        <v>605</v>
      </c>
      <c r="D109" t="s">
        <v>933</v>
      </c>
      <c r="E109" s="24">
        <v>0</v>
      </c>
      <c r="F109" s="24">
        <v>158680.265625</v>
      </c>
      <c r="G109" s="24">
        <v>118087.9765625</v>
      </c>
      <c r="H109" s="24">
        <v>133958.25</v>
      </c>
      <c r="I109" s="24">
        <v>23036.8671875</v>
      </c>
      <c r="J109" s="24"/>
      <c r="K109" s="24">
        <v>12.014144897460938</v>
      </c>
      <c r="L109" s="24">
        <v>56.911720275878906</v>
      </c>
      <c r="M109" s="24">
        <v>131.63522338867188</v>
      </c>
    </row>
    <row r="110" spans="1:13" x14ac:dyDescent="0.3">
      <c r="A110">
        <v>104435303</v>
      </c>
      <c r="B110" t="s">
        <v>171</v>
      </c>
      <c r="C110" t="s">
        <v>604</v>
      </c>
      <c r="D110" t="s">
        <v>933</v>
      </c>
      <c r="E110" s="24">
        <v>188819.25</v>
      </c>
      <c r="F110" s="24">
        <v>1834310.5</v>
      </c>
      <c r="G110" s="24">
        <v>616388.75</v>
      </c>
      <c r="H110" s="24">
        <v>1579742.75</v>
      </c>
      <c r="I110" s="24">
        <v>61144.015625</v>
      </c>
      <c r="J110" s="24">
        <v>88.349090576171875</v>
      </c>
      <c r="K110" s="24">
        <v>43.168876647949219</v>
      </c>
      <c r="L110" s="24">
        <v>222.30673217773438</v>
      </c>
      <c r="M110" s="24">
        <v>98.857749938964844</v>
      </c>
    </row>
    <row r="111" spans="1:13" x14ac:dyDescent="0.3">
      <c r="A111">
        <v>104435603</v>
      </c>
      <c r="B111" t="s">
        <v>370</v>
      </c>
      <c r="C111" t="s">
        <v>604</v>
      </c>
      <c r="D111" t="s">
        <v>933</v>
      </c>
      <c r="E111" s="24">
        <v>429668.09375</v>
      </c>
      <c r="F111" s="24">
        <v>4385785.5</v>
      </c>
      <c r="G111" s="24">
        <v>1410066.25</v>
      </c>
      <c r="H111" s="24">
        <v>4258959</v>
      </c>
      <c r="I111" s="24">
        <v>116786.46875</v>
      </c>
      <c r="J111" s="24">
        <v>58.397174835205078</v>
      </c>
      <c r="K111" s="24">
        <v>53.306861877441406</v>
      </c>
      <c r="L111" s="24">
        <v>231.34867858886719</v>
      </c>
      <c r="M111" s="24">
        <v>123.59733581542969</v>
      </c>
    </row>
    <row r="112" spans="1:13" x14ac:dyDescent="0.3">
      <c r="A112">
        <v>104435703</v>
      </c>
      <c r="B112" t="s">
        <v>126</v>
      </c>
      <c r="C112" t="s">
        <v>604</v>
      </c>
      <c r="D112" t="s">
        <v>933</v>
      </c>
      <c r="E112" s="24">
        <v>151150.953125</v>
      </c>
      <c r="F112" s="24">
        <v>1876583.625</v>
      </c>
      <c r="G112" s="24">
        <v>575321.0625</v>
      </c>
      <c r="H112" s="24">
        <v>1848957.625</v>
      </c>
      <c r="I112" s="24">
        <v>51892.70703125</v>
      </c>
      <c r="J112" s="24">
        <v>92.848381042480469</v>
      </c>
      <c r="K112" s="24">
        <v>50.162265777587891</v>
      </c>
      <c r="L112" s="24">
        <v>219.00321960449219</v>
      </c>
      <c r="M112" s="24">
        <v>80.560897827148438</v>
      </c>
    </row>
    <row r="113" spans="1:13" x14ac:dyDescent="0.3">
      <c r="A113">
        <v>104437503</v>
      </c>
      <c r="B113" t="s">
        <v>192</v>
      </c>
      <c r="C113" t="s">
        <v>604</v>
      </c>
      <c r="D113" t="s">
        <v>933</v>
      </c>
      <c r="E113" s="24">
        <v>134119.796875</v>
      </c>
      <c r="F113" s="24">
        <v>1103796.5</v>
      </c>
      <c r="G113" s="24">
        <v>482047.5625</v>
      </c>
      <c r="H113" s="24">
        <v>972155.875</v>
      </c>
      <c r="I113" s="24">
        <v>47458.20703125</v>
      </c>
      <c r="J113" s="24">
        <v>94.851921081542969</v>
      </c>
      <c r="K113" s="24">
        <v>36.241649627685547</v>
      </c>
      <c r="L113" s="24">
        <v>206.72683715820313</v>
      </c>
      <c r="M113" s="24">
        <v>119.04219055175781</v>
      </c>
    </row>
    <row r="114" spans="1:13" x14ac:dyDescent="0.3">
      <c r="A114">
        <v>105000000</v>
      </c>
      <c r="B114" t="s">
        <v>586</v>
      </c>
      <c r="C114" t="s">
        <v>606</v>
      </c>
      <c r="D114" t="s">
        <v>934</v>
      </c>
      <c r="E114" s="24">
        <v>536635.125</v>
      </c>
      <c r="F114" s="24">
        <v>2427612</v>
      </c>
      <c r="G114" s="24">
        <v>1493327.5</v>
      </c>
      <c r="H114" s="24">
        <v>536635.125</v>
      </c>
      <c r="I114" s="24">
        <v>167648.296875</v>
      </c>
      <c r="J114" s="24"/>
      <c r="K114" s="24">
        <v>26.588844299316406</v>
      </c>
      <c r="L114" s="24">
        <v>110.88915252685547</v>
      </c>
      <c r="M114" s="24">
        <v>73.0582275390625</v>
      </c>
    </row>
    <row r="115" spans="1:13" x14ac:dyDescent="0.3">
      <c r="A115">
        <v>105201033</v>
      </c>
      <c r="B115" t="s">
        <v>68</v>
      </c>
      <c r="C115" t="s">
        <v>604</v>
      </c>
      <c r="D115" t="s">
        <v>934</v>
      </c>
      <c r="E115" s="24">
        <v>323527.5</v>
      </c>
      <c r="F115" s="24">
        <v>2788878.75</v>
      </c>
      <c r="G115" s="24">
        <v>1062566</v>
      </c>
      <c r="H115" s="24">
        <v>2200769</v>
      </c>
      <c r="I115" s="24">
        <v>120270.140625</v>
      </c>
      <c r="J115" s="24">
        <v>116.25283050537109</v>
      </c>
      <c r="K115" s="24">
        <v>34.713291168212891</v>
      </c>
      <c r="L115" s="24">
        <v>180.71870422363281</v>
      </c>
      <c r="M115" s="24">
        <v>144.48513793945313</v>
      </c>
    </row>
    <row r="116" spans="1:13" x14ac:dyDescent="0.3">
      <c r="A116">
        <v>105201352</v>
      </c>
      <c r="B116" t="s">
        <v>41</v>
      </c>
      <c r="C116" t="s">
        <v>604</v>
      </c>
      <c r="D116" t="s">
        <v>934</v>
      </c>
      <c r="E116" s="24">
        <v>574778.375</v>
      </c>
      <c r="F116" s="24">
        <v>4796283</v>
      </c>
      <c r="G116" s="24">
        <v>1828309.625</v>
      </c>
      <c r="H116" s="24">
        <v>4401274</v>
      </c>
      <c r="I116" s="24">
        <v>191591.15625</v>
      </c>
      <c r="J116" s="24">
        <v>117.83806610107422</v>
      </c>
      <c r="K116" s="24">
        <v>37.576740264892578</v>
      </c>
      <c r="L116" s="24">
        <v>173.96516418457031</v>
      </c>
      <c r="M116" s="24">
        <v>89.277961730957031</v>
      </c>
    </row>
    <row r="117" spans="1:13" x14ac:dyDescent="0.3">
      <c r="A117">
        <v>105201407</v>
      </c>
      <c r="B117" t="s">
        <v>571</v>
      </c>
      <c r="C117" t="s">
        <v>605</v>
      </c>
      <c r="D117" t="s">
        <v>934</v>
      </c>
      <c r="E117" s="24">
        <v>0</v>
      </c>
      <c r="F117" s="24">
        <v>173975.96875</v>
      </c>
      <c r="G117" s="24">
        <v>124138.3359375</v>
      </c>
      <c r="H117" s="24">
        <v>147569.40625</v>
      </c>
      <c r="I117" s="24">
        <v>20235.111328125</v>
      </c>
      <c r="J117" s="24"/>
      <c r="K117" s="24">
        <v>14.732526779174805</v>
      </c>
      <c r="L117" s="24">
        <v>68.156417846679688</v>
      </c>
      <c r="M117" s="24">
        <v>84.982337951660156</v>
      </c>
    </row>
    <row r="118" spans="1:13" x14ac:dyDescent="0.3">
      <c r="A118">
        <v>105204703</v>
      </c>
      <c r="B118" t="s">
        <v>197</v>
      </c>
      <c r="C118" t="s">
        <v>604</v>
      </c>
      <c r="D118" t="s">
        <v>934</v>
      </c>
      <c r="E118" s="24">
        <v>458100.4375</v>
      </c>
      <c r="F118" s="24">
        <v>4258811.5</v>
      </c>
      <c r="G118" s="24">
        <v>1612354.75</v>
      </c>
      <c r="H118" s="24">
        <v>3442811.75</v>
      </c>
      <c r="I118" s="24">
        <v>155676.453125</v>
      </c>
      <c r="J118" s="24">
        <v>92.666664123535156</v>
      </c>
      <c r="K118" s="24">
        <v>40.656547546386719</v>
      </c>
      <c r="L118" s="24">
        <v>212.07884216308594</v>
      </c>
      <c r="M118" s="24">
        <v>94.514450073242188</v>
      </c>
    </row>
    <row r="119" spans="1:13" x14ac:dyDescent="0.3">
      <c r="A119">
        <v>105251453</v>
      </c>
      <c r="B119" t="s">
        <v>267</v>
      </c>
      <c r="C119" t="s">
        <v>604</v>
      </c>
      <c r="D119" t="s">
        <v>934</v>
      </c>
      <c r="E119" s="24">
        <v>319683.59375</v>
      </c>
      <c r="F119" s="24">
        <v>3983364.25</v>
      </c>
      <c r="G119" s="24">
        <v>1212426</v>
      </c>
      <c r="H119" s="24">
        <v>3795861.25</v>
      </c>
      <c r="I119" s="24">
        <v>103814.390625</v>
      </c>
      <c r="J119" s="24">
        <v>66.361518859863281</v>
      </c>
      <c r="K119" s="24">
        <v>53.128223419189453</v>
      </c>
      <c r="L119" s="24">
        <v>236.17893981933594</v>
      </c>
      <c r="M119" s="24">
        <v>118.28697204589844</v>
      </c>
    </row>
    <row r="120" spans="1:13" x14ac:dyDescent="0.3">
      <c r="A120">
        <v>105252507</v>
      </c>
      <c r="B120" t="s">
        <v>540</v>
      </c>
      <c r="C120" t="s">
        <v>605</v>
      </c>
      <c r="D120" t="s">
        <v>934</v>
      </c>
      <c r="E120" s="24">
        <v>0</v>
      </c>
      <c r="F120" s="24">
        <v>231655.65625</v>
      </c>
      <c r="G120" s="24">
        <v>0</v>
      </c>
      <c r="H120" s="24">
        <v>231655.65625</v>
      </c>
      <c r="I120" s="24"/>
      <c r="J120" s="24"/>
      <c r="K120" s="24"/>
      <c r="L120" s="24"/>
      <c r="M120" s="24"/>
    </row>
    <row r="121" spans="1:13" x14ac:dyDescent="0.3">
      <c r="A121">
        <v>105252602</v>
      </c>
      <c r="B121" t="s">
        <v>297</v>
      </c>
      <c r="C121" t="s">
        <v>604</v>
      </c>
      <c r="D121" t="s">
        <v>934</v>
      </c>
      <c r="E121" s="24">
        <v>2323194.5</v>
      </c>
      <c r="F121" s="24">
        <v>30774586</v>
      </c>
      <c r="G121" s="24">
        <v>7223955</v>
      </c>
      <c r="H121" s="24">
        <v>32002412</v>
      </c>
      <c r="I121" s="24">
        <v>676810.875</v>
      </c>
      <c r="J121" s="24">
        <v>73.714370727539063</v>
      </c>
      <c r="K121" s="24">
        <v>59.576076507568359</v>
      </c>
      <c r="L121" s="24">
        <v>220.2247314453125</v>
      </c>
      <c r="M121" s="24">
        <v>50.634269714355469</v>
      </c>
    </row>
    <row r="122" spans="1:13" x14ac:dyDescent="0.3">
      <c r="A122">
        <v>105252807</v>
      </c>
      <c r="B122" t="s">
        <v>548</v>
      </c>
      <c r="C122" t="s">
        <v>605</v>
      </c>
      <c r="D122" t="s">
        <v>934</v>
      </c>
      <c r="E122" s="24">
        <v>0</v>
      </c>
      <c r="F122" s="24">
        <v>247190.96875</v>
      </c>
      <c r="G122" s="24">
        <v>126240.1015625</v>
      </c>
      <c r="H122" s="24">
        <v>220269</v>
      </c>
      <c r="I122" s="24">
        <v>39546.03515625</v>
      </c>
      <c r="J122" s="24"/>
      <c r="K122" s="24">
        <v>9.4429454803466797</v>
      </c>
      <c r="L122" s="24">
        <v>42.931476593017578</v>
      </c>
      <c r="M122" s="24">
        <v>85.171493530273438</v>
      </c>
    </row>
    <row r="123" spans="1:13" x14ac:dyDescent="0.3">
      <c r="A123">
        <v>105253303</v>
      </c>
      <c r="B123" t="s">
        <v>356</v>
      </c>
      <c r="C123" t="s">
        <v>604</v>
      </c>
      <c r="D123" t="s">
        <v>934</v>
      </c>
      <c r="E123" s="24">
        <v>181124.84375</v>
      </c>
      <c r="F123" s="24">
        <v>1503135.75</v>
      </c>
      <c r="G123" s="24">
        <v>700240.375</v>
      </c>
      <c r="H123" s="24">
        <v>1430272.625</v>
      </c>
      <c r="I123" s="24">
        <v>86282.71875</v>
      </c>
      <c r="J123" s="24">
        <v>225.33247375488281</v>
      </c>
      <c r="K123" s="24">
        <v>27.635904312133789</v>
      </c>
      <c r="L123" s="24">
        <v>99.864356994628906</v>
      </c>
      <c r="M123" s="24">
        <v>154.9405517578125</v>
      </c>
    </row>
    <row r="124" spans="1:13" x14ac:dyDescent="0.3">
      <c r="A124">
        <v>105253553</v>
      </c>
      <c r="B124" t="s">
        <v>351</v>
      </c>
      <c r="C124" t="s">
        <v>604</v>
      </c>
      <c r="D124" t="s">
        <v>934</v>
      </c>
      <c r="E124" s="24">
        <v>225000.453125</v>
      </c>
      <c r="F124" s="24">
        <v>2155440.25</v>
      </c>
      <c r="G124" s="24">
        <v>906443.25</v>
      </c>
      <c r="H124" s="24">
        <v>2020031.625</v>
      </c>
      <c r="I124" s="24">
        <v>102464.203125</v>
      </c>
      <c r="J124" s="24">
        <v>170.17242431640625</v>
      </c>
      <c r="K124" s="24">
        <v>32.078365325927734</v>
      </c>
      <c r="L124" s="24">
        <v>145.98025512695313</v>
      </c>
      <c r="M124" s="24">
        <v>148.68643188476563</v>
      </c>
    </row>
    <row r="125" spans="1:13" x14ac:dyDescent="0.3">
      <c r="A125">
        <v>105253903</v>
      </c>
      <c r="B125" t="s">
        <v>140</v>
      </c>
      <c r="C125" t="s">
        <v>604</v>
      </c>
      <c r="D125" t="s">
        <v>934</v>
      </c>
      <c r="E125" s="24">
        <v>289200.15625</v>
      </c>
      <c r="F125" s="24">
        <v>2417754.75</v>
      </c>
      <c r="G125" s="24">
        <v>1030561.875</v>
      </c>
      <c r="H125" s="24">
        <v>2205080.25</v>
      </c>
      <c r="I125" s="24">
        <v>106995.453125</v>
      </c>
      <c r="J125" s="24">
        <v>127.90042877197266</v>
      </c>
      <c r="K125" s="24">
        <v>34.931549072265625</v>
      </c>
      <c r="L125" s="24">
        <v>170.74848937988281</v>
      </c>
      <c r="M125" s="24">
        <v>128.95082092285156</v>
      </c>
    </row>
    <row r="126" spans="1:13" x14ac:dyDescent="0.3">
      <c r="A126">
        <v>105254053</v>
      </c>
      <c r="B126" t="s">
        <v>54</v>
      </c>
      <c r="C126" t="s">
        <v>604</v>
      </c>
      <c r="D126" t="s">
        <v>934</v>
      </c>
      <c r="E126" s="24">
        <v>250509.453125</v>
      </c>
      <c r="F126" s="24">
        <v>2139449</v>
      </c>
      <c r="G126" s="24">
        <v>962947.5625</v>
      </c>
      <c r="H126" s="24">
        <v>1995996.625</v>
      </c>
      <c r="I126" s="24">
        <v>101804.8359375</v>
      </c>
      <c r="J126" s="24">
        <v>93.965812683105469</v>
      </c>
      <c r="K126" s="24">
        <v>32.934642791748047</v>
      </c>
      <c r="L126" s="24">
        <v>167.62327575683594</v>
      </c>
      <c r="M126" s="24">
        <v>97.967628479003906</v>
      </c>
    </row>
    <row r="127" spans="1:13" x14ac:dyDescent="0.3">
      <c r="A127">
        <v>105254353</v>
      </c>
      <c r="B127" t="s">
        <v>305</v>
      </c>
      <c r="C127" t="s">
        <v>604</v>
      </c>
      <c r="D127" t="s">
        <v>934</v>
      </c>
      <c r="E127" s="24">
        <v>241118.09375</v>
      </c>
      <c r="F127" s="24">
        <v>2480437.75</v>
      </c>
      <c r="G127" s="24">
        <v>944927.75</v>
      </c>
      <c r="H127" s="24">
        <v>2256466</v>
      </c>
      <c r="I127" s="24">
        <v>107051.890625</v>
      </c>
      <c r="J127" s="24">
        <v>176.76905822753906</v>
      </c>
      <c r="K127" s="24">
        <v>34.249591827392578</v>
      </c>
      <c r="L127" s="24">
        <v>156.27265930175781</v>
      </c>
      <c r="M127" s="24">
        <v>126.21295166015625</v>
      </c>
    </row>
    <row r="128" spans="1:13" x14ac:dyDescent="0.3">
      <c r="A128">
        <v>105256553</v>
      </c>
      <c r="B128" t="s">
        <v>307</v>
      </c>
      <c r="C128" t="s">
        <v>604</v>
      </c>
      <c r="D128" t="s">
        <v>934</v>
      </c>
      <c r="E128" s="24">
        <v>200545.203125</v>
      </c>
      <c r="F128" s="24">
        <v>2662693.5</v>
      </c>
      <c r="G128" s="24">
        <v>768310.875</v>
      </c>
      <c r="H128" s="24">
        <v>2671625.5</v>
      </c>
      <c r="I128" s="24">
        <v>79014.28125</v>
      </c>
      <c r="J128" s="24">
        <v>75.313941955566406</v>
      </c>
      <c r="K128" s="24">
        <v>45.960674285888672</v>
      </c>
      <c r="L128" s="24">
        <v>189.802490234375</v>
      </c>
      <c r="M128" s="24">
        <v>143.25863647460938</v>
      </c>
    </row>
    <row r="129" spans="1:13" x14ac:dyDescent="0.3">
      <c r="A129">
        <v>105257602</v>
      </c>
      <c r="B129" t="s">
        <v>378</v>
      </c>
      <c r="C129" t="s">
        <v>604</v>
      </c>
      <c r="D129" t="s">
        <v>934</v>
      </c>
      <c r="E129" s="24">
        <v>716689.0625</v>
      </c>
      <c r="F129" s="24">
        <v>4753294.5</v>
      </c>
      <c r="G129" s="24">
        <v>2561360.75</v>
      </c>
      <c r="H129" s="24">
        <v>4296126</v>
      </c>
      <c r="I129" s="24">
        <v>307467.6875</v>
      </c>
      <c r="J129" s="24">
        <v>198.55818176269531</v>
      </c>
      <c r="K129" s="24">
        <v>26.120937347412109</v>
      </c>
      <c r="L129" s="24">
        <v>109.59995269775391</v>
      </c>
      <c r="M129" s="24">
        <v>69.13555908203125</v>
      </c>
    </row>
    <row r="130" spans="1:13" x14ac:dyDescent="0.3">
      <c r="A130">
        <v>105258303</v>
      </c>
      <c r="B130" t="s">
        <v>286</v>
      </c>
      <c r="C130" t="s">
        <v>604</v>
      </c>
      <c r="D130" t="s">
        <v>934</v>
      </c>
      <c r="E130" s="24">
        <v>223430.546875</v>
      </c>
      <c r="F130" s="24">
        <v>2402251</v>
      </c>
      <c r="G130" s="24">
        <v>862315.5</v>
      </c>
      <c r="H130" s="24">
        <v>2326966.5</v>
      </c>
      <c r="I130" s="24">
        <v>86943.03125</v>
      </c>
      <c r="J130" s="24">
        <v>103.03223419189453</v>
      </c>
      <c r="K130" s="24">
        <v>40.118190765380859</v>
      </c>
      <c r="L130" s="24">
        <v>186.10037231445313</v>
      </c>
      <c r="M130" s="24">
        <v>121.12141418457031</v>
      </c>
    </row>
    <row r="131" spans="1:13" x14ac:dyDescent="0.3">
      <c r="A131">
        <v>105258503</v>
      </c>
      <c r="B131" t="s">
        <v>179</v>
      </c>
      <c r="C131" t="s">
        <v>604</v>
      </c>
      <c r="D131" t="s">
        <v>934</v>
      </c>
      <c r="E131" s="24">
        <v>226589.546875</v>
      </c>
      <c r="F131" s="24">
        <v>2151341.5</v>
      </c>
      <c r="G131" s="24">
        <v>713477.5625</v>
      </c>
      <c r="H131" s="24">
        <v>1916305.75</v>
      </c>
      <c r="I131" s="24">
        <v>68024.3359375</v>
      </c>
      <c r="J131" s="24">
        <v>68.088516235351563</v>
      </c>
      <c r="K131" s="24">
        <v>45.445625305175781</v>
      </c>
      <c r="L131" s="24">
        <v>226.74693298339844</v>
      </c>
      <c r="M131" s="24">
        <v>217.59848022460938</v>
      </c>
    </row>
    <row r="132" spans="1:13" x14ac:dyDescent="0.3">
      <c r="A132">
        <v>105259103</v>
      </c>
      <c r="B132" t="s">
        <v>319</v>
      </c>
      <c r="C132" t="s">
        <v>604</v>
      </c>
      <c r="D132" t="s">
        <v>934</v>
      </c>
      <c r="E132" s="24">
        <v>178994.703125</v>
      </c>
      <c r="F132" s="24">
        <v>2147688.25</v>
      </c>
      <c r="G132" s="24">
        <v>667110.625</v>
      </c>
      <c r="H132" s="24">
        <v>1940725.25</v>
      </c>
      <c r="I132" s="24">
        <v>59060.44921875</v>
      </c>
      <c r="J132" s="24">
        <v>45.957725524902344</v>
      </c>
      <c r="K132" s="24">
        <v>50.690326690673828</v>
      </c>
      <c r="L132" s="24">
        <v>260.15789794921875</v>
      </c>
      <c r="M132" s="24">
        <v>116.54552459716797</v>
      </c>
    </row>
    <row r="133" spans="1:13" x14ac:dyDescent="0.3">
      <c r="A133">
        <v>105259703</v>
      </c>
      <c r="B133" t="s">
        <v>209</v>
      </c>
      <c r="C133" t="s">
        <v>604</v>
      </c>
      <c r="D133" t="s">
        <v>934</v>
      </c>
      <c r="E133" s="24">
        <v>209616.453125</v>
      </c>
      <c r="F133" s="24">
        <v>1734629.375</v>
      </c>
      <c r="G133" s="24">
        <v>703569.875</v>
      </c>
      <c r="H133" s="24">
        <v>1585089.75</v>
      </c>
      <c r="I133" s="24">
        <v>78969.7265625</v>
      </c>
      <c r="J133" s="24">
        <v>163.7984619140625</v>
      </c>
      <c r="K133" s="24">
        <v>33.529502868652344</v>
      </c>
      <c r="L133" s="24">
        <v>163.73017883300781</v>
      </c>
      <c r="M133" s="24">
        <v>69.463607788085938</v>
      </c>
    </row>
    <row r="134" spans="1:13" x14ac:dyDescent="0.3">
      <c r="A134">
        <v>105628007</v>
      </c>
      <c r="B134" t="s">
        <v>532</v>
      </c>
      <c r="C134" t="s">
        <v>605</v>
      </c>
      <c r="D134" t="s">
        <v>934</v>
      </c>
      <c r="E134" s="24">
        <v>0</v>
      </c>
      <c r="F134" s="24">
        <v>93502.6484375</v>
      </c>
      <c r="G134" s="24">
        <v>0</v>
      </c>
      <c r="H134" s="24">
        <v>93502.6484375</v>
      </c>
      <c r="I134" s="24"/>
      <c r="J134" s="24"/>
      <c r="K134" s="24"/>
      <c r="L134" s="24"/>
      <c r="M134" s="24"/>
    </row>
    <row r="135" spans="1:13" x14ac:dyDescent="0.3">
      <c r="A135">
        <v>105628302</v>
      </c>
      <c r="B135" t="s">
        <v>274</v>
      </c>
      <c r="C135" t="s">
        <v>604</v>
      </c>
      <c r="D135" t="s">
        <v>934</v>
      </c>
      <c r="E135" s="24">
        <v>820708.5</v>
      </c>
      <c r="F135" s="24">
        <v>6373855</v>
      </c>
      <c r="G135" s="24">
        <v>2590859</v>
      </c>
      <c r="H135" s="24">
        <v>5514287</v>
      </c>
      <c r="I135" s="24">
        <v>245044.78125</v>
      </c>
      <c r="J135" s="24">
        <v>80.871780395507813</v>
      </c>
      <c r="K135" s="24">
        <v>39.933200836181641</v>
      </c>
      <c r="L135" s="24">
        <v>203.01036071777344</v>
      </c>
      <c r="M135" s="24">
        <v>93.135482788085938</v>
      </c>
    </row>
    <row r="136" spans="1:13" x14ac:dyDescent="0.3">
      <c r="A136">
        <v>106000000</v>
      </c>
      <c r="B136" t="s">
        <v>597</v>
      </c>
      <c r="C136" t="s">
        <v>606</v>
      </c>
      <c r="D136" t="s">
        <v>933</v>
      </c>
      <c r="E136" s="24">
        <v>389594.5625</v>
      </c>
      <c r="F136" s="24">
        <v>1026353.25</v>
      </c>
      <c r="G136" s="24">
        <v>970801.125</v>
      </c>
      <c r="H136" s="24">
        <v>389594.5625</v>
      </c>
      <c r="I136" s="24">
        <v>84809.9140625</v>
      </c>
      <c r="J136" s="24"/>
      <c r="K136" s="24">
        <v>28.142333984375</v>
      </c>
      <c r="L136" s="24">
        <v>153.49739074707031</v>
      </c>
      <c r="M136" s="24">
        <v>78.957244873046875</v>
      </c>
    </row>
    <row r="137" spans="1:13" x14ac:dyDescent="0.3">
      <c r="A137">
        <v>106160303</v>
      </c>
      <c r="B137" t="s">
        <v>250</v>
      </c>
      <c r="C137" t="s">
        <v>604</v>
      </c>
      <c r="D137" t="s">
        <v>933</v>
      </c>
      <c r="E137" s="24">
        <v>122581.046875</v>
      </c>
      <c r="F137" s="24">
        <v>1267781.75</v>
      </c>
      <c r="G137" s="24">
        <v>417669.375</v>
      </c>
      <c r="H137" s="24">
        <v>1035257.1875</v>
      </c>
      <c r="I137" s="24">
        <v>46178.05078125</v>
      </c>
      <c r="J137" s="24">
        <v>76.742263793945313</v>
      </c>
      <c r="K137" s="24">
        <v>39.153495788574219</v>
      </c>
      <c r="L137" s="24">
        <v>224.7711181640625</v>
      </c>
      <c r="M137" s="24">
        <v>64.079795837402344</v>
      </c>
    </row>
    <row r="138" spans="1:13" x14ac:dyDescent="0.3">
      <c r="A138">
        <v>106161203</v>
      </c>
      <c r="B138" t="s">
        <v>169</v>
      </c>
      <c r="C138" t="s">
        <v>604</v>
      </c>
      <c r="D138" t="s">
        <v>933</v>
      </c>
      <c r="E138" s="24">
        <v>115787.703125</v>
      </c>
      <c r="F138" s="24">
        <v>973413.5625</v>
      </c>
      <c r="G138" s="24">
        <v>389443</v>
      </c>
      <c r="H138" s="24">
        <v>894062.625</v>
      </c>
      <c r="I138" s="24">
        <v>44045.23828125</v>
      </c>
      <c r="J138" s="24">
        <v>143.23136901855469</v>
      </c>
      <c r="K138" s="24">
        <v>33.571033477783203</v>
      </c>
      <c r="L138" s="24">
        <v>165.61790466308594</v>
      </c>
      <c r="M138" s="24">
        <v>244.38352966308594</v>
      </c>
    </row>
    <row r="139" spans="1:13" x14ac:dyDescent="0.3">
      <c r="A139">
        <v>106161357</v>
      </c>
      <c r="B139" t="s">
        <v>533</v>
      </c>
      <c r="C139" t="s">
        <v>605</v>
      </c>
      <c r="D139" t="s">
        <v>933</v>
      </c>
      <c r="E139" s="24">
        <v>0</v>
      </c>
      <c r="F139" s="24">
        <v>119397.8671875</v>
      </c>
      <c r="G139" s="24">
        <v>71503.15625</v>
      </c>
      <c r="H139" s="24">
        <v>105946.6484375</v>
      </c>
      <c r="I139" s="24">
        <v>8464.37109375</v>
      </c>
      <c r="J139" s="24"/>
      <c r="K139" s="24">
        <v>22.55348014831543</v>
      </c>
      <c r="L139" s="24">
        <v>102.61006927490234</v>
      </c>
      <c r="M139" s="24">
        <v>71.474418640136719</v>
      </c>
    </row>
    <row r="140" spans="1:13" x14ac:dyDescent="0.3">
      <c r="A140">
        <v>106161703</v>
      </c>
      <c r="B140" t="s">
        <v>258</v>
      </c>
      <c r="C140" t="s">
        <v>604</v>
      </c>
      <c r="D140" t="s">
        <v>933</v>
      </c>
      <c r="E140" s="24">
        <v>138404.84375</v>
      </c>
      <c r="F140" s="24">
        <v>1345324.75</v>
      </c>
      <c r="G140" s="24">
        <v>480787.8125</v>
      </c>
      <c r="H140" s="24">
        <v>1154037.875</v>
      </c>
      <c r="I140" s="24">
        <v>49346.1171875</v>
      </c>
      <c r="J140" s="24">
        <v>86.923233032226563</v>
      </c>
      <c r="K140" s="24">
        <v>39.810985565185547</v>
      </c>
      <c r="L140" s="24">
        <v>190.53874206542969</v>
      </c>
      <c r="M140" s="24">
        <v>63.680511474609375</v>
      </c>
    </row>
    <row r="141" spans="1:13" x14ac:dyDescent="0.3">
      <c r="A141">
        <v>106166503</v>
      </c>
      <c r="B141" t="s">
        <v>217</v>
      </c>
      <c r="C141" t="s">
        <v>604</v>
      </c>
      <c r="D141" t="s">
        <v>933</v>
      </c>
      <c r="E141" s="24">
        <v>161831.25</v>
      </c>
      <c r="F141" s="24">
        <v>1839216</v>
      </c>
      <c r="G141" s="24">
        <v>539560.5625</v>
      </c>
      <c r="H141" s="24">
        <v>1678454.125</v>
      </c>
      <c r="I141" s="24">
        <v>49888.16015625</v>
      </c>
      <c r="J141" s="24">
        <v>76.76446533203125</v>
      </c>
      <c r="K141" s="24">
        <v>50.926067352294922</v>
      </c>
      <c r="L141" s="24">
        <v>233.91114807128906</v>
      </c>
      <c r="M141" s="24">
        <v>133.77302551269531</v>
      </c>
    </row>
    <row r="142" spans="1:13" x14ac:dyDescent="0.3">
      <c r="A142">
        <v>106167504</v>
      </c>
      <c r="B142" t="s">
        <v>20</v>
      </c>
      <c r="C142" t="s">
        <v>604</v>
      </c>
      <c r="D142" t="s">
        <v>933</v>
      </c>
      <c r="E142" s="24">
        <v>75033.296875</v>
      </c>
      <c r="F142" s="24">
        <v>857465.375</v>
      </c>
      <c r="G142" s="24">
        <v>318441.625</v>
      </c>
      <c r="H142" s="24">
        <v>763813.6875</v>
      </c>
      <c r="I142" s="24">
        <v>29308.1796875</v>
      </c>
      <c r="J142" s="24">
        <v>105.11000823974609</v>
      </c>
      <c r="K142" s="24">
        <v>42.682289123535156</v>
      </c>
      <c r="L142" s="24">
        <v>207.53277587890625</v>
      </c>
      <c r="M142" s="24">
        <v>72.273712158203125</v>
      </c>
    </row>
    <row r="143" spans="1:13" x14ac:dyDescent="0.3">
      <c r="A143">
        <v>106168003</v>
      </c>
      <c r="B143" t="s">
        <v>219</v>
      </c>
      <c r="C143" t="s">
        <v>604</v>
      </c>
      <c r="D143" t="s">
        <v>933</v>
      </c>
      <c r="E143" s="24">
        <v>180367.65625</v>
      </c>
      <c r="F143" s="24">
        <v>2245624.25</v>
      </c>
      <c r="G143" s="24">
        <v>615795.75</v>
      </c>
      <c r="H143" s="24">
        <v>1991570.25</v>
      </c>
      <c r="I143" s="24">
        <v>54337.96484375</v>
      </c>
      <c r="J143" s="24">
        <v>64.151962280273438</v>
      </c>
      <c r="K143" s="24">
        <v>55.979053497314453</v>
      </c>
      <c r="L143" s="24">
        <v>256.412109375</v>
      </c>
      <c r="M143" s="24">
        <v>99.885948181152344</v>
      </c>
    </row>
    <row r="144" spans="1:13" x14ac:dyDescent="0.3">
      <c r="A144">
        <v>106169003</v>
      </c>
      <c r="B144" t="s">
        <v>429</v>
      </c>
      <c r="C144" t="s">
        <v>604</v>
      </c>
      <c r="D144" t="s">
        <v>933</v>
      </c>
      <c r="E144" s="24">
        <v>137239.046875</v>
      </c>
      <c r="F144" s="24">
        <v>1442868.5</v>
      </c>
      <c r="G144" s="24">
        <v>441000.0625</v>
      </c>
      <c r="H144" s="24">
        <v>1315285.375</v>
      </c>
      <c r="I144" s="24">
        <v>39412.74609375</v>
      </c>
      <c r="J144" s="24">
        <v>48.708736419677734</v>
      </c>
      <c r="K144" s="24">
        <v>51.280555725097656</v>
      </c>
      <c r="L144" s="24">
        <v>233.4813232421875</v>
      </c>
      <c r="M144" s="24">
        <v>135.13894653320313</v>
      </c>
    </row>
    <row r="145" spans="1:13" x14ac:dyDescent="0.3">
      <c r="A145">
        <v>106172003</v>
      </c>
      <c r="B145" t="s">
        <v>460</v>
      </c>
      <c r="C145" t="s">
        <v>604</v>
      </c>
      <c r="D145" t="s">
        <v>935</v>
      </c>
      <c r="E145" s="24">
        <v>594700.9375</v>
      </c>
      <c r="F145" s="24">
        <v>5303589.5</v>
      </c>
      <c r="G145" s="24">
        <v>1432639.75</v>
      </c>
      <c r="H145" s="24">
        <v>4906050.5</v>
      </c>
      <c r="I145" s="24">
        <v>174066.390625</v>
      </c>
      <c r="J145" s="24">
        <v>113.45048522949219</v>
      </c>
      <c r="K145" s="24">
        <v>42.115711212158203</v>
      </c>
      <c r="L145" s="24">
        <v>188.67543029785156</v>
      </c>
      <c r="M145" s="24">
        <v>179.76205444335938</v>
      </c>
    </row>
    <row r="146" spans="1:13" x14ac:dyDescent="0.3">
      <c r="A146">
        <v>106272003</v>
      </c>
      <c r="B146" t="s">
        <v>501</v>
      </c>
      <c r="C146" t="s">
        <v>604</v>
      </c>
      <c r="D146" t="s">
        <v>934</v>
      </c>
      <c r="E146" s="24">
        <v>75531.6015625</v>
      </c>
      <c r="F146" s="24">
        <v>811889.875</v>
      </c>
      <c r="G146" s="24">
        <v>282521.125</v>
      </c>
      <c r="H146" s="24">
        <v>626877.4375</v>
      </c>
      <c r="I146" s="24">
        <v>39322.13671875</v>
      </c>
      <c r="J146" s="24">
        <v>146.77862548828125</v>
      </c>
      <c r="K146" s="24">
        <v>29.752773284912109</v>
      </c>
      <c r="L146" s="24">
        <v>153.31375122070313</v>
      </c>
      <c r="M146" s="24">
        <v>146.240478515625</v>
      </c>
    </row>
    <row r="147" spans="1:13" x14ac:dyDescent="0.3">
      <c r="A147">
        <v>106330703</v>
      </c>
      <c r="B147" t="s">
        <v>151</v>
      </c>
      <c r="C147" t="s">
        <v>604</v>
      </c>
      <c r="D147" t="s">
        <v>936</v>
      </c>
      <c r="E147" s="24">
        <v>132091.796875</v>
      </c>
      <c r="F147" s="24">
        <v>1789572.625</v>
      </c>
      <c r="G147" s="24">
        <v>516667.125</v>
      </c>
      <c r="H147" s="24">
        <v>1670095.25</v>
      </c>
      <c r="I147" s="24">
        <v>47956.140625</v>
      </c>
      <c r="J147" s="24">
        <v>60.959743499755859</v>
      </c>
      <c r="K147" s="24">
        <v>50.84503173828125</v>
      </c>
      <c r="L147" s="24">
        <v>238.69343566894531</v>
      </c>
      <c r="M147" s="24">
        <v>193.40434265136719</v>
      </c>
    </row>
    <row r="148" spans="1:13" x14ac:dyDescent="0.3">
      <c r="A148">
        <v>106330803</v>
      </c>
      <c r="B148" t="s">
        <v>487</v>
      </c>
      <c r="C148" t="s">
        <v>604</v>
      </c>
      <c r="D148" t="s">
        <v>936</v>
      </c>
      <c r="E148" s="24">
        <v>217045.046875</v>
      </c>
      <c r="F148" s="24">
        <v>2712281.25</v>
      </c>
      <c r="G148" s="24">
        <v>714692.3125</v>
      </c>
      <c r="H148" s="24">
        <v>2534953</v>
      </c>
      <c r="I148" s="24">
        <v>78024.875</v>
      </c>
      <c r="J148" s="24">
        <v>84.572463989257813</v>
      </c>
      <c r="K148" s="24">
        <v>46.703292846679688</v>
      </c>
      <c r="L148" s="24">
        <v>209.05722045898438</v>
      </c>
      <c r="M148" s="24">
        <v>168.59457397460938</v>
      </c>
    </row>
    <row r="149" spans="1:13" x14ac:dyDescent="0.3">
      <c r="A149">
        <v>106333407</v>
      </c>
      <c r="B149" t="s">
        <v>546</v>
      </c>
      <c r="C149" t="s">
        <v>605</v>
      </c>
      <c r="D149" t="s">
        <v>936</v>
      </c>
      <c r="E149" s="24">
        <v>0</v>
      </c>
      <c r="F149" s="24">
        <v>187905.375</v>
      </c>
      <c r="G149" s="24">
        <v>206010.5</v>
      </c>
      <c r="H149" s="24">
        <v>144496.953125</v>
      </c>
      <c r="I149" s="24">
        <v>26066.876953125</v>
      </c>
      <c r="J149" s="24"/>
      <c r="K149" s="24">
        <v>15.111740112304688</v>
      </c>
      <c r="L149" s="24">
        <v>62.666572570800781</v>
      </c>
      <c r="M149" s="24">
        <v>19.55113410949707</v>
      </c>
    </row>
    <row r="150" spans="1:13" x14ac:dyDescent="0.3">
      <c r="A150">
        <v>106338003</v>
      </c>
      <c r="B150" t="s">
        <v>225</v>
      </c>
      <c r="C150" t="s">
        <v>604</v>
      </c>
      <c r="D150" t="s">
        <v>936</v>
      </c>
      <c r="E150" s="24">
        <v>348010.34375</v>
      </c>
      <c r="F150" s="24">
        <v>3957147.25</v>
      </c>
      <c r="G150" s="24">
        <v>1078068.5</v>
      </c>
      <c r="H150" s="24">
        <v>3293554.5</v>
      </c>
      <c r="I150" s="24">
        <v>120516.5859375</v>
      </c>
      <c r="J150" s="24">
        <v>60.574085235595703</v>
      </c>
      <c r="K150" s="24">
        <v>44.667926788330078</v>
      </c>
      <c r="L150" s="24">
        <v>228.89045715332031</v>
      </c>
      <c r="M150" s="24">
        <v>135.22964477539063</v>
      </c>
    </row>
    <row r="151" spans="1:13" x14ac:dyDescent="0.3">
      <c r="A151">
        <v>106611303</v>
      </c>
      <c r="B151" t="s">
        <v>226</v>
      </c>
      <c r="C151" t="s">
        <v>604</v>
      </c>
      <c r="D151" t="s">
        <v>934</v>
      </c>
      <c r="E151" s="24">
        <v>168648.15625</v>
      </c>
      <c r="F151" s="24">
        <v>1869074.125</v>
      </c>
      <c r="G151" s="24">
        <v>593277.375</v>
      </c>
      <c r="H151" s="24">
        <v>1726832.5</v>
      </c>
      <c r="I151" s="24">
        <v>63699.3671875</v>
      </c>
      <c r="J151" s="24">
        <v>98.442375183105469</v>
      </c>
      <c r="K151" s="24">
        <v>41.303386688232422</v>
      </c>
      <c r="L151" s="24">
        <v>196.50657653808594</v>
      </c>
      <c r="M151" s="24">
        <v>59.781757354736328</v>
      </c>
    </row>
    <row r="152" spans="1:13" x14ac:dyDescent="0.3">
      <c r="A152">
        <v>106612203</v>
      </c>
      <c r="B152" t="s">
        <v>276</v>
      </c>
      <c r="C152" t="s">
        <v>604</v>
      </c>
      <c r="D152" t="s">
        <v>934</v>
      </c>
      <c r="E152" s="24">
        <v>332531.09375</v>
      </c>
      <c r="F152" s="24">
        <v>3277729.25</v>
      </c>
      <c r="G152" s="24">
        <v>1130273.75</v>
      </c>
      <c r="H152" s="24">
        <v>3004779.5</v>
      </c>
      <c r="I152" s="24">
        <v>103778.9765625</v>
      </c>
      <c r="J152" s="24">
        <v>85.696075439453125</v>
      </c>
      <c r="K152" s="24">
        <v>45.679134368896484</v>
      </c>
      <c r="L152" s="24">
        <v>204.96835327148438</v>
      </c>
      <c r="M152" s="24">
        <v>88.53350830078125</v>
      </c>
    </row>
    <row r="153" spans="1:13" x14ac:dyDescent="0.3">
      <c r="A153">
        <v>106616203</v>
      </c>
      <c r="B153" t="s">
        <v>3</v>
      </c>
      <c r="C153" t="s">
        <v>604</v>
      </c>
      <c r="D153" t="s">
        <v>934</v>
      </c>
      <c r="E153" s="24">
        <v>315938.5625</v>
      </c>
      <c r="F153" s="24">
        <v>3738180.25</v>
      </c>
      <c r="G153" s="24">
        <v>1115270</v>
      </c>
      <c r="H153" s="24">
        <v>3511746.75</v>
      </c>
      <c r="I153" s="24">
        <v>100602.46875</v>
      </c>
      <c r="J153" s="24">
        <v>45.509479522705078</v>
      </c>
      <c r="K153" s="24">
        <v>51.384315490722656</v>
      </c>
      <c r="L153" s="24">
        <v>255.55667114257813</v>
      </c>
      <c r="M153" s="24">
        <v>144.75650024414063</v>
      </c>
    </row>
    <row r="154" spans="1:13" x14ac:dyDescent="0.3">
      <c r="A154">
        <v>106617203</v>
      </c>
      <c r="B154" t="s">
        <v>304</v>
      </c>
      <c r="C154" t="s">
        <v>604</v>
      </c>
      <c r="D154" t="s">
        <v>934</v>
      </c>
      <c r="E154" s="24">
        <v>333495.4375</v>
      </c>
      <c r="F154" s="24">
        <v>3778356.5</v>
      </c>
      <c r="G154" s="24">
        <v>1255780.625</v>
      </c>
      <c r="H154" s="24">
        <v>3519707.25</v>
      </c>
      <c r="I154" s="24">
        <v>104871.921875</v>
      </c>
      <c r="J154" s="24">
        <v>63.937103271484375</v>
      </c>
      <c r="K154" s="24">
        <v>51.182743072509766</v>
      </c>
      <c r="L154" s="24">
        <v>229.2830810546875</v>
      </c>
      <c r="M154" s="24">
        <v>78.27294921875</v>
      </c>
    </row>
    <row r="155" spans="1:13" x14ac:dyDescent="0.3">
      <c r="A155">
        <v>106618603</v>
      </c>
      <c r="B155" t="s">
        <v>131</v>
      </c>
      <c r="C155" t="s">
        <v>604</v>
      </c>
      <c r="D155" t="s">
        <v>934</v>
      </c>
      <c r="E155" s="24">
        <v>131506.046875</v>
      </c>
      <c r="F155" s="24">
        <v>1588710.5</v>
      </c>
      <c r="G155" s="24">
        <v>490278.9375</v>
      </c>
      <c r="H155" s="24">
        <v>1427925.75</v>
      </c>
      <c r="I155" s="24">
        <v>43436.91015625</v>
      </c>
      <c r="J155" s="24">
        <v>56.206531524658203</v>
      </c>
      <c r="K155" s="24">
        <v>50.889797210693359</v>
      </c>
      <c r="L155" s="24">
        <v>252.89834594726563</v>
      </c>
      <c r="M155" s="24">
        <v>187.74501037597656</v>
      </c>
    </row>
    <row r="156" spans="1:13" x14ac:dyDescent="0.3">
      <c r="A156">
        <v>106619107</v>
      </c>
      <c r="B156" t="s">
        <v>535</v>
      </c>
      <c r="C156" t="s">
        <v>605</v>
      </c>
      <c r="D156" t="s">
        <v>934</v>
      </c>
      <c r="E156" s="24">
        <v>0</v>
      </c>
      <c r="F156" s="24">
        <v>202588.703125</v>
      </c>
      <c r="G156" s="24">
        <v>124981.8515625</v>
      </c>
      <c r="H156" s="24">
        <v>174549.296875</v>
      </c>
      <c r="I156" s="24">
        <v>21223.35546875</v>
      </c>
      <c r="J156" s="24"/>
      <c r="K156" s="24">
        <v>15.43443775177002</v>
      </c>
      <c r="L156" s="24">
        <v>73.950920104980469</v>
      </c>
      <c r="M156" s="24">
        <v>49.905963897705078</v>
      </c>
    </row>
    <row r="157" spans="1:13" x14ac:dyDescent="0.3">
      <c r="A157">
        <v>107000000</v>
      </c>
      <c r="B157" t="s">
        <v>593</v>
      </c>
      <c r="C157" t="s">
        <v>606</v>
      </c>
      <c r="D157" t="s">
        <v>931</v>
      </c>
      <c r="E157" s="24">
        <v>390590.96875</v>
      </c>
      <c r="F157" s="24">
        <v>1449725.75</v>
      </c>
      <c r="G157" s="24">
        <v>919593.875</v>
      </c>
      <c r="H157" s="24">
        <v>390590.96875</v>
      </c>
      <c r="I157" s="24">
        <v>116646.125</v>
      </c>
      <c r="J157" s="24"/>
      <c r="K157" s="24">
        <v>23.660541534423828</v>
      </c>
      <c r="L157" s="24">
        <v>99.964279174804688</v>
      </c>
      <c r="M157" s="24">
        <v>39.265392303466797</v>
      </c>
    </row>
    <row r="158" spans="1:13" x14ac:dyDescent="0.3">
      <c r="A158">
        <v>107650603</v>
      </c>
      <c r="B158" t="s">
        <v>104</v>
      </c>
      <c r="C158" t="s">
        <v>604</v>
      </c>
      <c r="D158" t="s">
        <v>931</v>
      </c>
      <c r="E158" s="24">
        <v>301833.3125</v>
      </c>
      <c r="F158" s="24">
        <v>3226048</v>
      </c>
      <c r="G158" s="24">
        <v>1137832.25</v>
      </c>
      <c r="H158" s="24">
        <v>3075702.25</v>
      </c>
      <c r="I158" s="24">
        <v>114817.609375</v>
      </c>
      <c r="J158" s="24">
        <v>143.69691467285156</v>
      </c>
      <c r="K158" s="24">
        <v>40.635871887207031</v>
      </c>
      <c r="L158" s="24">
        <v>164.83432006835938</v>
      </c>
      <c r="M158" s="24">
        <v>38.630111694335938</v>
      </c>
    </row>
    <row r="159" spans="1:13" x14ac:dyDescent="0.3">
      <c r="A159">
        <v>107650703</v>
      </c>
      <c r="B159" t="s">
        <v>141</v>
      </c>
      <c r="C159" t="s">
        <v>604</v>
      </c>
      <c r="D159" t="s">
        <v>931</v>
      </c>
      <c r="E159" s="24">
        <v>232969.046875</v>
      </c>
      <c r="F159" s="24">
        <v>1633397.625</v>
      </c>
      <c r="G159" s="24">
        <v>870220.3125</v>
      </c>
      <c r="H159" s="24">
        <v>1409672</v>
      </c>
      <c r="I159" s="24">
        <v>91939.265625</v>
      </c>
      <c r="J159" s="24">
        <v>182.18330383300781</v>
      </c>
      <c r="K159" s="24">
        <v>29.765159606933594</v>
      </c>
      <c r="L159" s="24">
        <v>140.37118530273438</v>
      </c>
      <c r="M159" s="24">
        <v>37.362316131591797</v>
      </c>
    </row>
    <row r="160" spans="1:13" x14ac:dyDescent="0.3">
      <c r="A160">
        <v>107651207</v>
      </c>
      <c r="B160" t="s">
        <v>560</v>
      </c>
      <c r="C160" t="s">
        <v>605</v>
      </c>
      <c r="D160" t="s">
        <v>931</v>
      </c>
      <c r="E160" s="24">
        <v>0</v>
      </c>
      <c r="F160" s="24">
        <v>340109.8125</v>
      </c>
      <c r="G160" s="24">
        <v>184768.40625</v>
      </c>
      <c r="H160" s="24">
        <v>299413.65625</v>
      </c>
      <c r="I160" s="24">
        <v>28681.16015625</v>
      </c>
      <c r="J160" s="24"/>
      <c r="K160" s="24">
        <v>18.300453186035156</v>
      </c>
      <c r="L160" s="24">
        <v>83.591316223144531</v>
      </c>
      <c r="M160" s="24">
        <v>22.40606689453125</v>
      </c>
    </row>
    <row r="161" spans="1:13" x14ac:dyDescent="0.3">
      <c r="A161">
        <v>107651603</v>
      </c>
      <c r="B161" t="s">
        <v>170</v>
      </c>
      <c r="C161" t="s">
        <v>604</v>
      </c>
      <c r="D161" t="s">
        <v>931</v>
      </c>
      <c r="E161" s="24">
        <v>314353.0625</v>
      </c>
      <c r="F161" s="24">
        <v>3018185.5</v>
      </c>
      <c r="G161" s="24">
        <v>1004040.1875</v>
      </c>
      <c r="H161" s="24">
        <v>2859192.5</v>
      </c>
      <c r="I161" s="24">
        <v>114221.875</v>
      </c>
      <c r="J161" s="24">
        <v>98.787689208984375</v>
      </c>
      <c r="K161" s="24">
        <v>37.966270446777344</v>
      </c>
      <c r="L161" s="24">
        <v>183.27206420898438</v>
      </c>
      <c r="M161" s="24">
        <v>112.428955078125</v>
      </c>
    </row>
    <row r="162" spans="1:13" x14ac:dyDescent="0.3">
      <c r="A162">
        <v>107652207</v>
      </c>
      <c r="B162" t="s">
        <v>527</v>
      </c>
      <c r="C162" t="s">
        <v>605</v>
      </c>
      <c r="D162" t="s">
        <v>931</v>
      </c>
      <c r="E162" s="24">
        <v>0</v>
      </c>
      <c r="F162" s="24">
        <v>113538.0859375</v>
      </c>
      <c r="G162" s="24">
        <v>80840.796875</v>
      </c>
      <c r="H162" s="24">
        <v>97687.796875</v>
      </c>
      <c r="I162" s="24">
        <v>12064.509765625</v>
      </c>
      <c r="J162" s="24"/>
      <c r="K162" s="24">
        <v>16.111625671386719</v>
      </c>
      <c r="L162" s="24">
        <v>83.766227722167969</v>
      </c>
      <c r="M162" s="24">
        <v>0</v>
      </c>
    </row>
    <row r="163" spans="1:13" x14ac:dyDescent="0.3">
      <c r="A163">
        <v>107652603</v>
      </c>
      <c r="B163" t="s">
        <v>485</v>
      </c>
      <c r="C163" t="s">
        <v>604</v>
      </c>
      <c r="D163" t="s">
        <v>931</v>
      </c>
      <c r="E163" s="24">
        <v>351526.65625</v>
      </c>
      <c r="F163" s="24">
        <v>1931518.25</v>
      </c>
      <c r="G163" s="24">
        <v>1535259.25</v>
      </c>
      <c r="H163" s="24">
        <v>1480892</v>
      </c>
      <c r="I163" s="24">
        <v>176223.96875</v>
      </c>
      <c r="J163" s="24">
        <v>220.31265258789063</v>
      </c>
      <c r="K163" s="24">
        <v>21.667337417602539</v>
      </c>
      <c r="L163" s="24">
        <v>102.63373565673828</v>
      </c>
      <c r="M163" s="24">
        <v>74.481193542480469</v>
      </c>
    </row>
    <row r="164" spans="1:13" x14ac:dyDescent="0.3">
      <c r="A164">
        <v>107653102</v>
      </c>
      <c r="B164" t="s">
        <v>80</v>
      </c>
      <c r="C164" t="s">
        <v>604</v>
      </c>
      <c r="D164" t="s">
        <v>931</v>
      </c>
      <c r="E164" s="24">
        <v>398107.5</v>
      </c>
      <c r="F164" s="24">
        <v>3779671.25</v>
      </c>
      <c r="G164" s="24">
        <v>1430603.25</v>
      </c>
      <c r="H164" s="24">
        <v>3676049.25</v>
      </c>
      <c r="I164" s="24">
        <v>173582.578125</v>
      </c>
      <c r="J164" s="24">
        <v>173.40583801269531</v>
      </c>
      <c r="K164" s="24">
        <v>32.309589385986328</v>
      </c>
      <c r="L164" s="24">
        <v>128.04122924804688</v>
      </c>
      <c r="M164" s="24">
        <v>38.304271697998047</v>
      </c>
    </row>
    <row r="165" spans="1:13" x14ac:dyDescent="0.3">
      <c r="A165">
        <v>107653203</v>
      </c>
      <c r="B165" t="s">
        <v>190</v>
      </c>
      <c r="C165" t="s">
        <v>604</v>
      </c>
      <c r="D165" t="s">
        <v>931</v>
      </c>
      <c r="E165" s="24">
        <v>396612.59375</v>
      </c>
      <c r="F165" s="24">
        <v>3309746</v>
      </c>
      <c r="G165" s="24">
        <v>1254080.5</v>
      </c>
      <c r="H165" s="24">
        <v>3263909.25</v>
      </c>
      <c r="I165" s="24">
        <v>138234.484375</v>
      </c>
      <c r="J165" s="24">
        <v>148.24032592773438</v>
      </c>
      <c r="K165" s="24">
        <v>35.884235382080078</v>
      </c>
      <c r="L165" s="24">
        <v>149.44102478027344</v>
      </c>
      <c r="M165" s="24">
        <v>50.182384490966797</v>
      </c>
    </row>
    <row r="166" spans="1:13" x14ac:dyDescent="0.3">
      <c r="A166">
        <v>107653802</v>
      </c>
      <c r="B166" t="s">
        <v>394</v>
      </c>
      <c r="C166" t="s">
        <v>604</v>
      </c>
      <c r="D166" t="s">
        <v>931</v>
      </c>
      <c r="E166" s="24">
        <v>614410.1875</v>
      </c>
      <c r="F166" s="24">
        <v>5151101</v>
      </c>
      <c r="G166" s="24">
        <v>2837919.75</v>
      </c>
      <c r="H166" s="24">
        <v>4780335</v>
      </c>
      <c r="I166" s="24">
        <v>280979.25</v>
      </c>
      <c r="J166" s="24">
        <v>189.86624145507813</v>
      </c>
      <c r="K166" s="24">
        <v>30.619453430175781</v>
      </c>
      <c r="L166" s="24">
        <v>132.95291137695313</v>
      </c>
      <c r="M166" s="24">
        <v>67.017135620117188</v>
      </c>
    </row>
    <row r="167" spans="1:13" x14ac:dyDescent="0.3">
      <c r="A167">
        <v>107654103</v>
      </c>
      <c r="B167" t="s">
        <v>136</v>
      </c>
      <c r="C167" t="s">
        <v>604</v>
      </c>
      <c r="D167" t="s">
        <v>931</v>
      </c>
      <c r="E167" s="24">
        <v>208923</v>
      </c>
      <c r="F167" s="24">
        <v>2333135</v>
      </c>
      <c r="G167" s="24">
        <v>527030.6875</v>
      </c>
      <c r="H167" s="24">
        <v>2324732.25</v>
      </c>
      <c r="I167" s="24">
        <v>60429.29296875</v>
      </c>
      <c r="J167" s="24">
        <v>64.792617797851563</v>
      </c>
      <c r="K167" s="24">
        <v>50.788097381591797</v>
      </c>
      <c r="L167" s="24">
        <v>230.77987670898438</v>
      </c>
      <c r="M167" s="24">
        <v>95.9088134765625</v>
      </c>
    </row>
    <row r="168" spans="1:13" x14ac:dyDescent="0.3">
      <c r="A168">
        <v>107654403</v>
      </c>
      <c r="B168" t="s">
        <v>423</v>
      </c>
      <c r="C168" t="s">
        <v>604</v>
      </c>
      <c r="D168" t="s">
        <v>931</v>
      </c>
      <c r="E168" s="24">
        <v>504477.75</v>
      </c>
      <c r="F168" s="24">
        <v>4454914</v>
      </c>
      <c r="G168" s="24">
        <v>1784241</v>
      </c>
      <c r="H168" s="24">
        <v>4102703</v>
      </c>
      <c r="I168" s="24">
        <v>175550</v>
      </c>
      <c r="J168" s="24">
        <v>136.71614074707031</v>
      </c>
      <c r="K168" s="24">
        <v>38.414314270019531</v>
      </c>
      <c r="L168" s="24">
        <v>178.1298828125</v>
      </c>
      <c r="M168" s="24">
        <v>34.747821807861328</v>
      </c>
    </row>
    <row r="169" spans="1:13" x14ac:dyDescent="0.3">
      <c r="A169">
        <v>107654903</v>
      </c>
      <c r="B169" t="s">
        <v>238</v>
      </c>
      <c r="C169" t="s">
        <v>604</v>
      </c>
      <c r="D169" t="s">
        <v>931</v>
      </c>
      <c r="E169" s="24">
        <v>196439.703125</v>
      </c>
      <c r="F169" s="24">
        <v>1568532.375</v>
      </c>
      <c r="G169" s="24">
        <v>663924.8125</v>
      </c>
      <c r="H169" s="24">
        <v>1169165.25</v>
      </c>
      <c r="I169" s="24">
        <v>92255.109375</v>
      </c>
      <c r="J169" s="24">
        <v>163.16691589355469</v>
      </c>
      <c r="K169" s="24">
        <v>26.328048706054688</v>
      </c>
      <c r="L169" s="24">
        <v>134.13128662109375</v>
      </c>
      <c r="M169" s="24">
        <v>107.95421600341797</v>
      </c>
    </row>
    <row r="170" spans="1:13" x14ac:dyDescent="0.3">
      <c r="A170">
        <v>107655803</v>
      </c>
      <c r="B170" t="s">
        <v>38</v>
      </c>
      <c r="C170" t="s">
        <v>604</v>
      </c>
      <c r="D170" t="s">
        <v>931</v>
      </c>
      <c r="E170" s="24">
        <v>148656.296875</v>
      </c>
      <c r="F170" s="24">
        <v>1363315.375</v>
      </c>
      <c r="G170" s="24">
        <v>510033.0625</v>
      </c>
      <c r="H170" s="24">
        <v>1275263</v>
      </c>
      <c r="I170" s="24">
        <v>47631.6328125</v>
      </c>
      <c r="J170" s="24">
        <v>73.670036315917969</v>
      </c>
      <c r="K170" s="24">
        <v>42.450881958007813</v>
      </c>
      <c r="L170" s="24">
        <v>233.14103698730469</v>
      </c>
      <c r="M170" s="24">
        <v>118.11908721923828</v>
      </c>
    </row>
    <row r="171" spans="1:13" x14ac:dyDescent="0.3">
      <c r="A171">
        <v>107655903</v>
      </c>
      <c r="B171" t="s">
        <v>206</v>
      </c>
      <c r="C171" t="s">
        <v>604</v>
      </c>
      <c r="D171" t="s">
        <v>931</v>
      </c>
      <c r="E171" s="24">
        <v>270771.4375</v>
      </c>
      <c r="F171" s="24">
        <v>2669448.5</v>
      </c>
      <c r="G171" s="24">
        <v>842434.1875</v>
      </c>
      <c r="H171" s="24">
        <v>2300264.5</v>
      </c>
      <c r="I171" s="24">
        <v>105444.421875</v>
      </c>
      <c r="J171" s="24">
        <v>127.48722076416016</v>
      </c>
      <c r="K171" s="24">
        <v>35.873439788818359</v>
      </c>
      <c r="L171" s="24">
        <v>164.08589172363281</v>
      </c>
      <c r="M171" s="24">
        <v>51.750476837158203</v>
      </c>
    </row>
    <row r="172" spans="1:13" x14ac:dyDescent="0.3">
      <c r="A172">
        <v>107656303</v>
      </c>
      <c r="B172" t="s">
        <v>94</v>
      </c>
      <c r="C172" t="s">
        <v>604</v>
      </c>
      <c r="D172" t="s">
        <v>931</v>
      </c>
      <c r="E172" s="24">
        <v>451566.90625</v>
      </c>
      <c r="F172" s="24">
        <v>4363158.5</v>
      </c>
      <c r="G172" s="24">
        <v>1389276</v>
      </c>
      <c r="H172" s="24">
        <v>4221819.5</v>
      </c>
      <c r="I172" s="24">
        <v>118735.796875</v>
      </c>
      <c r="J172" s="24">
        <v>79.781707763671875</v>
      </c>
      <c r="K172" s="24">
        <v>52.250473022460938</v>
      </c>
      <c r="L172" s="24">
        <v>210.20159912109375</v>
      </c>
      <c r="M172" s="24">
        <v>46.175140380859375</v>
      </c>
    </row>
    <row r="173" spans="1:13" x14ac:dyDescent="0.3">
      <c r="A173">
        <v>107656407</v>
      </c>
      <c r="B173" t="s">
        <v>507</v>
      </c>
      <c r="C173" t="s">
        <v>605</v>
      </c>
      <c r="D173" t="s">
        <v>931</v>
      </c>
      <c r="E173" s="24">
        <v>0</v>
      </c>
      <c r="F173" s="24">
        <v>163890.078125</v>
      </c>
      <c r="G173" s="24">
        <v>72540.0546875</v>
      </c>
      <c r="H173" s="24">
        <v>147930.296875</v>
      </c>
      <c r="I173" s="24">
        <v>10425.279296875</v>
      </c>
      <c r="J173" s="24"/>
      <c r="K173" s="24">
        <v>22.67854118347168</v>
      </c>
      <c r="L173" s="24">
        <v>90.816749572753906</v>
      </c>
      <c r="M173" s="24">
        <v>25.131509780883789</v>
      </c>
    </row>
    <row r="174" spans="1:13" x14ac:dyDescent="0.3">
      <c r="A174">
        <v>107656502</v>
      </c>
      <c r="B174" t="s">
        <v>160</v>
      </c>
      <c r="C174" t="s">
        <v>604</v>
      </c>
      <c r="D174" t="s">
        <v>931</v>
      </c>
      <c r="E174" s="24">
        <v>531763.375</v>
      </c>
      <c r="F174" s="24">
        <v>5465186</v>
      </c>
      <c r="G174" s="24">
        <v>2137290</v>
      </c>
      <c r="H174" s="24">
        <v>5299657</v>
      </c>
      <c r="I174" s="24">
        <v>220610.203125</v>
      </c>
      <c r="J174" s="24">
        <v>173.60829162597656</v>
      </c>
      <c r="K174" s="24">
        <v>36.871547698974609</v>
      </c>
      <c r="L174" s="24">
        <v>146.81869506835938</v>
      </c>
      <c r="M174" s="24">
        <v>35.01800537109375</v>
      </c>
    </row>
    <row r="175" spans="1:13" x14ac:dyDescent="0.3">
      <c r="A175">
        <v>107657103</v>
      </c>
      <c r="B175" t="s">
        <v>349</v>
      </c>
      <c r="C175" t="s">
        <v>604</v>
      </c>
      <c r="D175" t="s">
        <v>931</v>
      </c>
      <c r="E175" s="24">
        <v>447576.4375</v>
      </c>
      <c r="F175" s="24">
        <v>3346867</v>
      </c>
      <c r="G175" s="24">
        <v>1660046.25</v>
      </c>
      <c r="H175" s="24">
        <v>2909054.75</v>
      </c>
      <c r="I175" s="24">
        <v>189302.640625</v>
      </c>
      <c r="J175" s="24">
        <v>151.16973876953125</v>
      </c>
      <c r="K175" s="24">
        <v>28.813596725463867</v>
      </c>
      <c r="L175" s="24">
        <v>144.98341369628906</v>
      </c>
      <c r="M175" s="24">
        <v>35.002120971679688</v>
      </c>
    </row>
    <row r="176" spans="1:13" x14ac:dyDescent="0.3">
      <c r="A176">
        <v>107657503</v>
      </c>
      <c r="B176" t="s">
        <v>405</v>
      </c>
      <c r="C176" t="s">
        <v>604</v>
      </c>
      <c r="D176" t="s">
        <v>931</v>
      </c>
      <c r="E176" s="24">
        <v>262569.59375</v>
      </c>
      <c r="F176" s="24">
        <v>2639606.5</v>
      </c>
      <c r="G176" s="24">
        <v>894691.125</v>
      </c>
      <c r="H176" s="24">
        <v>2459991.25</v>
      </c>
      <c r="I176" s="24">
        <v>91188.296875</v>
      </c>
      <c r="J176" s="24">
        <v>123.57467651367188</v>
      </c>
      <c r="K176" s="24">
        <v>41.637657165527344</v>
      </c>
      <c r="L176" s="24">
        <v>197.13471984863281</v>
      </c>
      <c r="M176" s="24">
        <v>59.92578125</v>
      </c>
    </row>
    <row r="177" spans="1:13" x14ac:dyDescent="0.3">
      <c r="A177">
        <v>107658903</v>
      </c>
      <c r="B177" t="s">
        <v>430</v>
      </c>
      <c r="C177" t="s">
        <v>604</v>
      </c>
      <c r="D177" t="s">
        <v>931</v>
      </c>
      <c r="E177" s="24">
        <v>285349.0625</v>
      </c>
      <c r="F177" s="24">
        <v>2763445.75</v>
      </c>
      <c r="G177" s="24">
        <v>927706.875</v>
      </c>
      <c r="H177" s="24">
        <v>2495070</v>
      </c>
      <c r="I177" s="24">
        <v>98029.46875</v>
      </c>
      <c r="J177" s="24">
        <v>113.53173828125</v>
      </c>
      <c r="K177" s="24">
        <v>40.564346313476563</v>
      </c>
      <c r="L177" s="24">
        <v>194.3873291015625</v>
      </c>
      <c r="M177" s="24">
        <v>44.988204956054688</v>
      </c>
    </row>
    <row r="178" spans="1:13" x14ac:dyDescent="0.3">
      <c r="A178">
        <v>108000000</v>
      </c>
      <c r="B178" t="s">
        <v>599</v>
      </c>
      <c r="C178" t="s">
        <v>606</v>
      </c>
      <c r="D178" t="s">
        <v>936</v>
      </c>
      <c r="E178" s="24">
        <v>430072</v>
      </c>
      <c r="F178" s="24">
        <v>1731304.75</v>
      </c>
      <c r="G178" s="24">
        <v>1030344.5625</v>
      </c>
      <c r="H178" s="24">
        <v>430072</v>
      </c>
      <c r="I178" s="24">
        <v>131589.328125</v>
      </c>
      <c r="J178" s="24"/>
      <c r="K178" s="24">
        <v>24.255167007446289</v>
      </c>
      <c r="L178" s="24">
        <v>116.91932678222656</v>
      </c>
      <c r="M178" s="24">
        <v>12.033270835876465</v>
      </c>
    </row>
    <row r="179" spans="1:13" x14ac:dyDescent="0.3">
      <c r="A179">
        <v>108051003</v>
      </c>
      <c r="B179" t="s">
        <v>252</v>
      </c>
      <c r="C179" t="s">
        <v>604</v>
      </c>
      <c r="D179" t="s">
        <v>936</v>
      </c>
      <c r="E179" s="24">
        <v>233925.296875</v>
      </c>
      <c r="F179" s="24">
        <v>2053174.5</v>
      </c>
      <c r="G179" s="24">
        <v>689164.4375</v>
      </c>
      <c r="H179" s="24">
        <v>1726480.75</v>
      </c>
      <c r="I179" s="24">
        <v>96595.7890625</v>
      </c>
      <c r="J179" s="24">
        <v>111.70716094970703</v>
      </c>
      <c r="K179" s="24">
        <v>30.811532974243164</v>
      </c>
      <c r="L179" s="24">
        <v>156.58088684082031</v>
      </c>
      <c r="M179" s="24">
        <v>64.972908020019531</v>
      </c>
    </row>
    <row r="180" spans="1:13" x14ac:dyDescent="0.3">
      <c r="A180">
        <v>108051307</v>
      </c>
      <c r="B180" t="s">
        <v>573</v>
      </c>
      <c r="C180" t="s">
        <v>605</v>
      </c>
      <c r="D180" t="s">
        <v>936</v>
      </c>
      <c r="E180" s="24">
        <v>0</v>
      </c>
      <c r="F180" s="24">
        <v>90410.703125</v>
      </c>
      <c r="G180" s="24">
        <v>42879.97265625</v>
      </c>
      <c r="H180" s="24">
        <v>81527.8515625</v>
      </c>
      <c r="I180" s="24">
        <v>6255.4345703125</v>
      </c>
      <c r="J180" s="24"/>
      <c r="K180" s="24">
        <v>21.307979583740234</v>
      </c>
      <c r="L180" s="24">
        <v>107.89720153808594</v>
      </c>
      <c r="M180" s="24">
        <v>150.83908081054688</v>
      </c>
    </row>
    <row r="181" spans="1:13" x14ac:dyDescent="0.3">
      <c r="A181">
        <v>108051503</v>
      </c>
      <c r="B181" t="s">
        <v>253</v>
      </c>
      <c r="C181" t="s">
        <v>604</v>
      </c>
      <c r="D181" t="s">
        <v>936</v>
      </c>
      <c r="E181" s="24">
        <v>176694</v>
      </c>
      <c r="F181" s="24">
        <v>2074711</v>
      </c>
      <c r="G181" s="24">
        <v>578057.75</v>
      </c>
      <c r="H181" s="24">
        <v>1814017.625</v>
      </c>
      <c r="I181" s="24">
        <v>63621.59375</v>
      </c>
      <c r="J181" s="24">
        <v>86.989456176757813</v>
      </c>
      <c r="K181" s="24">
        <v>44.473308563232422</v>
      </c>
      <c r="L181" s="24">
        <v>234.63346862792969</v>
      </c>
      <c r="M181" s="24">
        <v>209.41322326660156</v>
      </c>
    </row>
    <row r="182" spans="1:13" x14ac:dyDescent="0.3">
      <c r="A182">
        <v>108053003</v>
      </c>
      <c r="B182" t="s">
        <v>75</v>
      </c>
      <c r="C182" t="s">
        <v>604</v>
      </c>
      <c r="D182" t="s">
        <v>936</v>
      </c>
      <c r="E182" s="24">
        <v>172947.453125</v>
      </c>
      <c r="F182" s="24">
        <v>2096682.625</v>
      </c>
      <c r="G182" s="24">
        <v>547541.625</v>
      </c>
      <c r="H182" s="24">
        <v>1879576</v>
      </c>
      <c r="I182" s="24">
        <v>66137.578125</v>
      </c>
      <c r="J182" s="24">
        <v>94.717819213867188</v>
      </c>
      <c r="K182" s="24">
        <v>42.595626831054688</v>
      </c>
      <c r="L182" s="24">
        <v>188.06129455566406</v>
      </c>
      <c r="M182" s="24">
        <v>58.558662414550781</v>
      </c>
    </row>
    <row r="183" spans="1:13" x14ac:dyDescent="0.3">
      <c r="A183">
        <v>108056004</v>
      </c>
      <c r="B183" t="s">
        <v>194</v>
      </c>
      <c r="C183" t="s">
        <v>604</v>
      </c>
      <c r="D183" t="s">
        <v>936</v>
      </c>
      <c r="E183" s="24">
        <v>111228.8984375</v>
      </c>
      <c r="F183" s="24">
        <v>1432453.875</v>
      </c>
      <c r="G183" s="24">
        <v>434385.15625</v>
      </c>
      <c r="H183" s="24">
        <v>1298973.625</v>
      </c>
      <c r="I183" s="24">
        <v>43796.375</v>
      </c>
      <c r="J183" s="24">
        <v>75.102195739746094</v>
      </c>
      <c r="K183" s="24">
        <v>45.165103912353516</v>
      </c>
      <c r="L183" s="24">
        <v>221.54005432128906</v>
      </c>
      <c r="M183" s="24">
        <v>147.60530090332031</v>
      </c>
    </row>
    <row r="184" spans="1:13" x14ac:dyDescent="0.3">
      <c r="A184">
        <v>108058003</v>
      </c>
      <c r="B184" t="s">
        <v>175</v>
      </c>
      <c r="C184" t="s">
        <v>604</v>
      </c>
      <c r="D184" t="s">
        <v>936</v>
      </c>
      <c r="E184" s="24">
        <v>147451.046875</v>
      </c>
      <c r="F184" s="24">
        <v>1944550.25</v>
      </c>
      <c r="G184" s="24">
        <v>515330.5625</v>
      </c>
      <c r="H184" s="24">
        <v>1753602.875</v>
      </c>
      <c r="I184" s="24">
        <v>60780.0234375</v>
      </c>
      <c r="J184" s="24">
        <v>74.611373901367188</v>
      </c>
      <c r="K184" s="24">
        <v>42.897838592529297</v>
      </c>
      <c r="L184" s="24">
        <v>211.50865173339844</v>
      </c>
      <c r="M184" s="24">
        <v>144.84327697753906</v>
      </c>
    </row>
    <row r="185" spans="1:13" x14ac:dyDescent="0.3">
      <c r="A185">
        <v>108070502</v>
      </c>
      <c r="B185" t="s">
        <v>71</v>
      </c>
      <c r="C185" t="s">
        <v>604</v>
      </c>
      <c r="D185" t="s">
        <v>935</v>
      </c>
      <c r="E185" s="24">
        <v>1057641</v>
      </c>
      <c r="F185" s="24">
        <v>11713966</v>
      </c>
      <c r="G185" s="24">
        <v>3957078</v>
      </c>
      <c r="H185" s="24">
        <v>11561818</v>
      </c>
      <c r="I185" s="24">
        <v>377119.5</v>
      </c>
      <c r="J185" s="24">
        <v>51.153835296630859</v>
      </c>
      <c r="K185" s="24">
        <v>44.359107971191406</v>
      </c>
      <c r="L185" s="24">
        <v>193.47329711914063</v>
      </c>
      <c r="M185" s="24">
        <v>92.234527587890625</v>
      </c>
    </row>
    <row r="186" spans="1:13" x14ac:dyDescent="0.3">
      <c r="A186">
        <v>108070607</v>
      </c>
      <c r="B186" t="s">
        <v>545</v>
      </c>
      <c r="C186" t="s">
        <v>605</v>
      </c>
      <c r="D186" t="s">
        <v>935</v>
      </c>
      <c r="E186" s="24">
        <v>0</v>
      </c>
      <c r="F186" s="24">
        <v>308913.5</v>
      </c>
      <c r="G186" s="24">
        <v>219783.734375</v>
      </c>
      <c r="H186" s="24">
        <v>261797.09375</v>
      </c>
      <c r="I186" s="24">
        <v>33080.68359375</v>
      </c>
      <c r="J186" s="24"/>
      <c r="K186" s="24">
        <v>15.982053756713867</v>
      </c>
      <c r="L186" s="24">
        <v>79.355644226074219</v>
      </c>
      <c r="M186" s="24">
        <v>0</v>
      </c>
    </row>
    <row r="187" spans="1:13" x14ac:dyDescent="0.3">
      <c r="A187">
        <v>108071003</v>
      </c>
      <c r="B187" t="s">
        <v>288</v>
      </c>
      <c r="C187" t="s">
        <v>604</v>
      </c>
      <c r="D187" t="s">
        <v>935</v>
      </c>
      <c r="E187" s="24">
        <v>151965.453125</v>
      </c>
      <c r="F187" s="24">
        <v>1619567.125</v>
      </c>
      <c r="G187" s="24">
        <v>575729.625</v>
      </c>
      <c r="H187" s="24">
        <v>1505904.75</v>
      </c>
      <c r="I187" s="24">
        <v>64534.87109375</v>
      </c>
      <c r="J187" s="24">
        <v>93.092369079589844</v>
      </c>
      <c r="K187" s="24">
        <v>36.371997833251953</v>
      </c>
      <c r="L187" s="24">
        <v>182.859619140625</v>
      </c>
      <c r="M187" s="24">
        <v>37.509178161621094</v>
      </c>
    </row>
    <row r="188" spans="1:13" x14ac:dyDescent="0.3">
      <c r="A188">
        <v>108071504</v>
      </c>
      <c r="B188" t="s">
        <v>474</v>
      </c>
      <c r="C188" t="s">
        <v>604</v>
      </c>
      <c r="D188" t="s">
        <v>935</v>
      </c>
      <c r="E188" s="24">
        <v>115183.203125</v>
      </c>
      <c r="F188" s="24">
        <v>1451266.5</v>
      </c>
      <c r="G188" s="24">
        <v>415086.0625</v>
      </c>
      <c r="H188" s="24">
        <v>1369020.25</v>
      </c>
      <c r="I188" s="24">
        <v>40040.88671875</v>
      </c>
      <c r="J188" s="24">
        <v>73.331794738769531</v>
      </c>
      <c r="K188" s="24">
        <v>49.487808227539063</v>
      </c>
      <c r="L188" s="24">
        <v>232.45634460449219</v>
      </c>
      <c r="M188" s="24">
        <v>119.76570129394531</v>
      </c>
    </row>
    <row r="189" spans="1:13" x14ac:dyDescent="0.3">
      <c r="A189">
        <v>108073503</v>
      </c>
      <c r="B189" t="s">
        <v>70</v>
      </c>
      <c r="C189" t="s">
        <v>604</v>
      </c>
      <c r="D189" t="s">
        <v>935</v>
      </c>
      <c r="E189" s="24">
        <v>381439.9375</v>
      </c>
      <c r="F189" s="24">
        <v>2798007.25</v>
      </c>
      <c r="G189" s="24">
        <v>1240936</v>
      </c>
      <c r="H189" s="24">
        <v>2509323.75</v>
      </c>
      <c r="I189" s="24">
        <v>159207.578125</v>
      </c>
      <c r="J189" s="24">
        <v>143.33631896972656</v>
      </c>
      <c r="K189" s="24">
        <v>27.764904022216797</v>
      </c>
      <c r="L189" s="24">
        <v>139.98800659179688</v>
      </c>
      <c r="M189" s="24">
        <v>67.60302734375</v>
      </c>
    </row>
    <row r="190" spans="1:13" x14ac:dyDescent="0.3">
      <c r="A190">
        <v>108077503</v>
      </c>
      <c r="B190" t="s">
        <v>6</v>
      </c>
      <c r="C190" t="s">
        <v>604</v>
      </c>
      <c r="D190" t="s">
        <v>935</v>
      </c>
      <c r="E190" s="24">
        <v>213485.09375</v>
      </c>
      <c r="F190" s="24">
        <v>2236413.5</v>
      </c>
      <c r="G190" s="24">
        <v>722375.875</v>
      </c>
      <c r="H190" s="24">
        <v>2017710</v>
      </c>
      <c r="I190" s="24">
        <v>87954.2578125</v>
      </c>
      <c r="J190" s="24">
        <v>118.89889526367188</v>
      </c>
      <c r="K190" s="24">
        <v>36.06732177734375</v>
      </c>
      <c r="L190" s="24">
        <v>165.07347106933594</v>
      </c>
      <c r="M190" s="24">
        <v>116.66139984130859</v>
      </c>
    </row>
    <row r="191" spans="1:13" x14ac:dyDescent="0.3">
      <c r="A191">
        <v>108078003</v>
      </c>
      <c r="B191" t="s">
        <v>263</v>
      </c>
      <c r="C191" t="s">
        <v>604</v>
      </c>
      <c r="D191" t="s">
        <v>935</v>
      </c>
      <c r="E191" s="24">
        <v>253471.203125</v>
      </c>
      <c r="F191" s="24">
        <v>2114019.25</v>
      </c>
      <c r="G191" s="24">
        <v>893542.9375</v>
      </c>
      <c r="H191" s="24">
        <v>1858469.75</v>
      </c>
      <c r="I191" s="24">
        <v>76201.1796875</v>
      </c>
      <c r="J191" s="24">
        <v>81.068588256835938</v>
      </c>
      <c r="K191" s="24">
        <v>42.795051574707031</v>
      </c>
      <c r="L191" s="24">
        <v>224.470703125</v>
      </c>
      <c r="M191" s="24">
        <v>141.13229370117188</v>
      </c>
    </row>
    <row r="192" spans="1:13" x14ac:dyDescent="0.3">
      <c r="A192">
        <v>108079004</v>
      </c>
      <c r="B192" t="s">
        <v>327</v>
      </c>
      <c r="C192" t="s">
        <v>604</v>
      </c>
      <c r="D192" t="s">
        <v>935</v>
      </c>
      <c r="E192" s="24">
        <v>68706.8984375</v>
      </c>
      <c r="F192" s="24">
        <v>1011032.5</v>
      </c>
      <c r="G192" s="24">
        <v>250574.84375</v>
      </c>
      <c r="H192" s="24">
        <v>987395.875</v>
      </c>
      <c r="I192" s="24">
        <v>23650.138671875</v>
      </c>
      <c r="J192" s="24">
        <v>67.949661254882813</v>
      </c>
      <c r="K192" s="24">
        <v>56.249744415283203</v>
      </c>
      <c r="L192" s="24">
        <v>241.7113037109375</v>
      </c>
      <c r="M192" s="24">
        <v>191.61451721191406</v>
      </c>
    </row>
    <row r="193" spans="1:13" x14ac:dyDescent="0.3">
      <c r="A193">
        <v>108110307</v>
      </c>
      <c r="B193" t="s">
        <v>513</v>
      </c>
      <c r="C193" t="s">
        <v>605</v>
      </c>
      <c r="D193" t="s">
        <v>936</v>
      </c>
      <c r="E193" s="24">
        <v>0</v>
      </c>
      <c r="F193" s="24">
        <v>223438.828125</v>
      </c>
      <c r="G193" s="24">
        <v>125511.03125</v>
      </c>
      <c r="H193" s="24">
        <v>197190.90625</v>
      </c>
      <c r="I193" s="24">
        <v>15651.3486328125</v>
      </c>
      <c r="J193" s="24"/>
      <c r="K193" s="24">
        <v>22.295194625854492</v>
      </c>
      <c r="L193" s="24">
        <v>93.020973205566406</v>
      </c>
      <c r="M193" s="24">
        <v>48.817455291748047</v>
      </c>
    </row>
    <row r="194" spans="1:13" x14ac:dyDescent="0.3">
      <c r="A194">
        <v>108110603</v>
      </c>
      <c r="B194" t="s">
        <v>465</v>
      </c>
      <c r="C194" t="s">
        <v>604</v>
      </c>
      <c r="D194" t="s">
        <v>936</v>
      </c>
      <c r="E194" s="24">
        <v>112897.796875</v>
      </c>
      <c r="F194" s="24">
        <v>1684610</v>
      </c>
      <c r="G194" s="24">
        <v>361645.6875</v>
      </c>
      <c r="H194" s="24">
        <v>1608616.375</v>
      </c>
      <c r="I194" s="24">
        <v>35355.1015625</v>
      </c>
      <c r="J194" s="24">
        <v>36.367935180664063</v>
      </c>
      <c r="K194" s="24">
        <v>61.070491790771484</v>
      </c>
      <c r="L194" s="24">
        <v>258.54470825195313</v>
      </c>
      <c r="M194" s="24">
        <v>362.74411010742188</v>
      </c>
    </row>
    <row r="195" spans="1:13" x14ac:dyDescent="0.3">
      <c r="A195">
        <v>108111203</v>
      </c>
      <c r="B195" t="s">
        <v>266</v>
      </c>
      <c r="C195" t="s">
        <v>604</v>
      </c>
      <c r="D195" t="s">
        <v>936</v>
      </c>
      <c r="E195" s="24">
        <v>189694.046875</v>
      </c>
      <c r="F195" s="24">
        <v>2206123.25</v>
      </c>
      <c r="G195" s="24">
        <v>707112.4375</v>
      </c>
      <c r="H195" s="24">
        <v>1912520.875</v>
      </c>
      <c r="I195" s="24">
        <v>68702.984375</v>
      </c>
      <c r="J195" s="24">
        <v>69.006591796875</v>
      </c>
      <c r="K195" s="24">
        <v>45.164409637451172</v>
      </c>
      <c r="L195" s="24">
        <v>231.81825256347656</v>
      </c>
      <c r="M195" s="24">
        <v>73.656730651855469</v>
      </c>
    </row>
    <row r="196" spans="1:13" x14ac:dyDescent="0.3">
      <c r="A196">
        <v>108111303</v>
      </c>
      <c r="B196" t="s">
        <v>176</v>
      </c>
      <c r="C196" t="s">
        <v>604</v>
      </c>
      <c r="D196" t="s">
        <v>936</v>
      </c>
      <c r="E196" s="24">
        <v>195044.40625</v>
      </c>
      <c r="F196" s="24">
        <v>1773389.375</v>
      </c>
      <c r="G196" s="24">
        <v>638559.1875</v>
      </c>
      <c r="H196" s="24">
        <v>1503921.5</v>
      </c>
      <c r="I196" s="24">
        <v>78585.1796875</v>
      </c>
      <c r="J196" s="24">
        <v>103.63163757324219</v>
      </c>
      <c r="K196" s="24">
        <v>33.174106597900391</v>
      </c>
      <c r="L196" s="24">
        <v>174.60722351074219</v>
      </c>
      <c r="M196" s="24">
        <v>66.298896789550781</v>
      </c>
    </row>
    <row r="197" spans="1:13" x14ac:dyDescent="0.3">
      <c r="A197">
        <v>108111403</v>
      </c>
      <c r="B197" t="s">
        <v>436</v>
      </c>
      <c r="C197" t="s">
        <v>604</v>
      </c>
      <c r="D197" t="s">
        <v>936</v>
      </c>
      <c r="E197" s="24">
        <v>114294.453125</v>
      </c>
      <c r="F197" s="24">
        <v>1285893.625</v>
      </c>
      <c r="G197" s="24">
        <v>394263.3125</v>
      </c>
      <c r="H197" s="24">
        <v>1132502.875</v>
      </c>
      <c r="I197" s="24">
        <v>41232.35546875</v>
      </c>
      <c r="J197" s="24">
        <v>55.659736633300781</v>
      </c>
      <c r="K197" s="24">
        <v>43.520469665527344</v>
      </c>
      <c r="L197" s="24">
        <v>239.36915588378906</v>
      </c>
      <c r="M197" s="24">
        <v>123.55784606933594</v>
      </c>
    </row>
    <row r="198" spans="1:13" x14ac:dyDescent="0.3">
      <c r="A198">
        <v>108112003</v>
      </c>
      <c r="B198" t="s">
        <v>251</v>
      </c>
      <c r="C198" t="s">
        <v>604</v>
      </c>
      <c r="D198" t="s">
        <v>936</v>
      </c>
      <c r="E198" s="24">
        <v>121946.25</v>
      </c>
      <c r="F198" s="24">
        <v>1518620.125</v>
      </c>
      <c r="G198" s="24">
        <v>420306.78125</v>
      </c>
      <c r="H198" s="24">
        <v>1425505.25</v>
      </c>
      <c r="I198" s="24">
        <v>36012.4453125</v>
      </c>
      <c r="J198" s="24">
        <v>54.404747009277344</v>
      </c>
      <c r="K198" s="24">
        <v>57.226692199707031</v>
      </c>
      <c r="L198" s="24">
        <v>256.35659790039063</v>
      </c>
      <c r="M198" s="24">
        <v>177.53553771972656</v>
      </c>
    </row>
    <row r="199" spans="1:13" x14ac:dyDescent="0.3">
      <c r="A199">
        <v>108112203</v>
      </c>
      <c r="B199" t="s">
        <v>272</v>
      </c>
      <c r="C199" t="s">
        <v>604</v>
      </c>
      <c r="D199" t="s">
        <v>936</v>
      </c>
      <c r="E199" s="24">
        <v>246701.25</v>
      </c>
      <c r="F199" s="24">
        <v>2860913.75</v>
      </c>
      <c r="G199" s="24">
        <v>882997.25</v>
      </c>
      <c r="H199" s="24">
        <v>2550463.75</v>
      </c>
      <c r="I199" s="24">
        <v>81980.3515625</v>
      </c>
      <c r="J199" s="24">
        <v>55.330329895019531</v>
      </c>
      <c r="K199" s="24">
        <v>48.677665710449219</v>
      </c>
      <c r="L199" s="24">
        <v>255.57630920410156</v>
      </c>
      <c r="M199" s="24">
        <v>75.927925109863281</v>
      </c>
    </row>
    <row r="200" spans="1:13" x14ac:dyDescent="0.3">
      <c r="A200">
        <v>108112502</v>
      </c>
      <c r="B200" t="s">
        <v>372</v>
      </c>
      <c r="C200" t="s">
        <v>604</v>
      </c>
      <c r="D200" t="s">
        <v>936</v>
      </c>
      <c r="E200" s="24">
        <v>557662.625</v>
      </c>
      <c r="F200" s="24">
        <v>7926387</v>
      </c>
      <c r="G200" s="24">
        <v>1764839.625</v>
      </c>
      <c r="H200" s="24">
        <v>8090550</v>
      </c>
      <c r="I200" s="24">
        <v>189328.375</v>
      </c>
      <c r="J200" s="24">
        <v>35.313343048095703</v>
      </c>
      <c r="K200" s="24">
        <v>54.132877349853516</v>
      </c>
      <c r="L200" s="24">
        <v>200.56578063964844</v>
      </c>
      <c r="M200" s="24">
        <v>65.553001403808594</v>
      </c>
    </row>
    <row r="201" spans="1:13" x14ac:dyDescent="0.3">
      <c r="A201">
        <v>108112607</v>
      </c>
      <c r="B201" t="s">
        <v>524</v>
      </c>
      <c r="C201" t="s">
        <v>605</v>
      </c>
      <c r="D201" t="s">
        <v>936</v>
      </c>
      <c r="E201" s="24">
        <v>0</v>
      </c>
      <c r="F201" s="24">
        <v>183044.71875</v>
      </c>
      <c r="G201" s="24">
        <v>150091.59375</v>
      </c>
      <c r="H201" s="24">
        <v>148830.59375</v>
      </c>
      <c r="I201" s="24">
        <v>21389.984375</v>
      </c>
      <c r="J201" s="24"/>
      <c r="K201" s="24">
        <v>15.574406623840332</v>
      </c>
      <c r="L201" s="24">
        <v>75.286827087402344</v>
      </c>
      <c r="M201" s="24">
        <v>72.173828125</v>
      </c>
    </row>
    <row r="202" spans="1:13" x14ac:dyDescent="0.3">
      <c r="A202">
        <v>108114503</v>
      </c>
      <c r="B202" t="s">
        <v>398</v>
      </c>
      <c r="C202" t="s">
        <v>604</v>
      </c>
      <c r="D202" t="s">
        <v>936</v>
      </c>
      <c r="E202" s="24">
        <v>155061.15625</v>
      </c>
      <c r="F202" s="24">
        <v>2253754.25</v>
      </c>
      <c r="G202" s="24">
        <v>541039.875</v>
      </c>
      <c r="H202" s="24">
        <v>2022431.5</v>
      </c>
      <c r="I202" s="24">
        <v>56804.09375</v>
      </c>
      <c r="J202" s="24">
        <v>50.172439575195313</v>
      </c>
      <c r="K202" s="24">
        <v>51.930332183837891</v>
      </c>
      <c r="L202" s="24">
        <v>254.78739929199219</v>
      </c>
      <c r="M202" s="24">
        <v>57.745414733886719</v>
      </c>
    </row>
    <row r="203" spans="1:13" x14ac:dyDescent="0.3">
      <c r="A203">
        <v>108116003</v>
      </c>
      <c r="B203" t="s">
        <v>287</v>
      </c>
      <c r="C203" t="s">
        <v>604</v>
      </c>
      <c r="D203" t="s">
        <v>936</v>
      </c>
      <c r="E203" s="24">
        <v>225356.09375</v>
      </c>
      <c r="F203" s="24">
        <v>2413766.75</v>
      </c>
      <c r="G203" s="24">
        <v>758497.25</v>
      </c>
      <c r="H203" s="24">
        <v>2141771</v>
      </c>
      <c r="I203" s="24">
        <v>73492.03125</v>
      </c>
      <c r="J203" s="24">
        <v>79.7440185546875</v>
      </c>
      <c r="K203" s="24">
        <v>46.231136322021484</v>
      </c>
      <c r="L203" s="24">
        <v>231.01600646972656</v>
      </c>
      <c r="M203" s="24">
        <v>130.73359680175781</v>
      </c>
    </row>
    <row r="204" spans="1:13" x14ac:dyDescent="0.3">
      <c r="A204">
        <v>108116303</v>
      </c>
      <c r="B204" t="s">
        <v>301</v>
      </c>
      <c r="C204" t="s">
        <v>604</v>
      </c>
      <c r="D204" t="s">
        <v>936</v>
      </c>
      <c r="E204" s="24">
        <v>118613.25</v>
      </c>
      <c r="F204" s="24">
        <v>1517063.625</v>
      </c>
      <c r="G204" s="24">
        <v>472851.4375</v>
      </c>
      <c r="H204" s="24">
        <v>1435259.625</v>
      </c>
      <c r="I204" s="24">
        <v>44173.640625</v>
      </c>
      <c r="J204" s="24">
        <v>45.545261383056641</v>
      </c>
      <c r="K204" s="24">
        <v>47.73272705078125</v>
      </c>
      <c r="L204" s="24">
        <v>243.03166198730469</v>
      </c>
      <c r="M204" s="24">
        <v>163.10978698730469</v>
      </c>
    </row>
    <row r="205" spans="1:13" x14ac:dyDescent="0.3">
      <c r="A205">
        <v>108116503</v>
      </c>
      <c r="B205" t="s">
        <v>322</v>
      </c>
      <c r="C205" t="s">
        <v>604</v>
      </c>
      <c r="D205" t="s">
        <v>936</v>
      </c>
      <c r="E205" s="24">
        <v>139686.15625</v>
      </c>
      <c r="F205" s="24">
        <v>978090.125</v>
      </c>
      <c r="G205" s="24">
        <v>530538.375</v>
      </c>
      <c r="H205" s="24">
        <v>853771.875</v>
      </c>
      <c r="I205" s="24">
        <v>70771</v>
      </c>
      <c r="J205" s="24">
        <v>175.6552734375</v>
      </c>
      <c r="K205" s="24">
        <v>23.29081916809082</v>
      </c>
      <c r="L205" s="24">
        <v>107.50034332275391</v>
      </c>
      <c r="M205" s="24">
        <v>124.91817474365234</v>
      </c>
    </row>
    <row r="206" spans="1:13" x14ac:dyDescent="0.3">
      <c r="A206">
        <v>108118503</v>
      </c>
      <c r="B206" t="s">
        <v>453</v>
      </c>
      <c r="C206" t="s">
        <v>604</v>
      </c>
      <c r="D206" t="s">
        <v>936</v>
      </c>
      <c r="E206" s="24">
        <v>192377.09375</v>
      </c>
      <c r="F206" s="24">
        <v>1836403</v>
      </c>
      <c r="G206" s="24">
        <v>652564.125</v>
      </c>
      <c r="H206" s="24">
        <v>1853873</v>
      </c>
      <c r="I206" s="24">
        <v>69379.9453125</v>
      </c>
      <c r="J206" s="24">
        <v>160.86698913574219</v>
      </c>
      <c r="K206" s="24">
        <v>38.647251129150391</v>
      </c>
      <c r="L206" s="24">
        <v>137.8349609375</v>
      </c>
      <c r="M206" s="24">
        <v>110.62607574462891</v>
      </c>
    </row>
    <row r="207" spans="1:13" x14ac:dyDescent="0.3">
      <c r="A207">
        <v>108561003</v>
      </c>
      <c r="B207" t="s">
        <v>299</v>
      </c>
      <c r="C207" t="s">
        <v>604</v>
      </c>
      <c r="D207" t="s">
        <v>936</v>
      </c>
      <c r="E207" s="24">
        <v>99906.8984375</v>
      </c>
      <c r="F207" s="24">
        <v>1169657.125</v>
      </c>
      <c r="G207" s="24">
        <v>364839.65625</v>
      </c>
      <c r="H207" s="24">
        <v>1069262.375</v>
      </c>
      <c r="I207" s="24">
        <v>37109.921875</v>
      </c>
      <c r="J207" s="24">
        <v>86.7738037109375</v>
      </c>
      <c r="K207" s="24">
        <v>44.042228698730469</v>
      </c>
      <c r="L207" s="24">
        <v>228.35415649414063</v>
      </c>
      <c r="M207" s="24">
        <v>82.576972961425781</v>
      </c>
    </row>
    <row r="208" spans="1:13" x14ac:dyDescent="0.3">
      <c r="A208">
        <v>108561803</v>
      </c>
      <c r="B208" t="s">
        <v>2</v>
      </c>
      <c r="C208" t="s">
        <v>604</v>
      </c>
      <c r="D208" t="s">
        <v>936</v>
      </c>
      <c r="E208" s="24">
        <v>127179.75</v>
      </c>
      <c r="F208" s="24">
        <v>1378467.625</v>
      </c>
      <c r="G208" s="24">
        <v>441185.25</v>
      </c>
      <c r="H208" s="24">
        <v>1248181.75</v>
      </c>
      <c r="I208" s="24">
        <v>43965.34765625</v>
      </c>
      <c r="J208" s="24">
        <v>70.345558166503906</v>
      </c>
      <c r="K208" s="24">
        <v>44.281070709228516</v>
      </c>
      <c r="L208" s="24">
        <v>238.23284912109375</v>
      </c>
      <c r="M208" s="24">
        <v>105.04793548583984</v>
      </c>
    </row>
    <row r="209" spans="1:13" x14ac:dyDescent="0.3">
      <c r="A209">
        <v>108565203</v>
      </c>
      <c r="B209" t="s">
        <v>134</v>
      </c>
      <c r="C209" t="s">
        <v>604</v>
      </c>
      <c r="D209" t="s">
        <v>936</v>
      </c>
      <c r="E209" s="24">
        <v>117190.796875</v>
      </c>
      <c r="F209" s="24">
        <v>1491968.875</v>
      </c>
      <c r="G209" s="24">
        <v>463247.1875</v>
      </c>
      <c r="H209" s="24">
        <v>1323316.375</v>
      </c>
      <c r="I209" s="24">
        <v>46109.59765625</v>
      </c>
      <c r="J209" s="24">
        <v>50.263698577880859</v>
      </c>
      <c r="K209" s="24">
        <v>44.945236206054688</v>
      </c>
      <c r="L209" s="24">
        <v>245.555908203125</v>
      </c>
      <c r="M209" s="24">
        <v>145.13394165039063</v>
      </c>
    </row>
    <row r="210" spans="1:13" x14ac:dyDescent="0.3">
      <c r="A210">
        <v>108565503</v>
      </c>
      <c r="B210" t="s">
        <v>278</v>
      </c>
      <c r="C210" t="s">
        <v>604</v>
      </c>
      <c r="D210" t="s">
        <v>936</v>
      </c>
      <c r="E210" s="24">
        <v>156889.34375</v>
      </c>
      <c r="F210" s="24">
        <v>1923074</v>
      </c>
      <c r="G210" s="24">
        <v>553711.625</v>
      </c>
      <c r="H210" s="24">
        <v>1708967.125</v>
      </c>
      <c r="I210" s="24">
        <v>54131.140625</v>
      </c>
      <c r="J210" s="24">
        <v>80.518440246582031</v>
      </c>
      <c r="K210" s="24">
        <v>48.653602600097656</v>
      </c>
      <c r="L210" s="24">
        <v>239.01420593261719</v>
      </c>
      <c r="M210" s="24">
        <v>251.11726379394531</v>
      </c>
    </row>
    <row r="211" spans="1:13" x14ac:dyDescent="0.3">
      <c r="A211">
        <v>108566303</v>
      </c>
      <c r="B211" t="s">
        <v>284</v>
      </c>
      <c r="C211" t="s">
        <v>604</v>
      </c>
      <c r="D211" t="s">
        <v>936</v>
      </c>
      <c r="E211" s="24">
        <v>73575.296875</v>
      </c>
      <c r="F211" s="24">
        <v>784467</v>
      </c>
      <c r="G211" s="24">
        <v>266244.5625</v>
      </c>
      <c r="H211" s="24">
        <v>707087.6875</v>
      </c>
      <c r="I211" s="24">
        <v>34828.921875</v>
      </c>
      <c r="J211" s="24">
        <v>151.15518188476563</v>
      </c>
      <c r="K211" s="24">
        <v>32.280265808105469</v>
      </c>
      <c r="L211" s="24">
        <v>169.8466796875</v>
      </c>
      <c r="M211" s="24">
        <v>190.74267578125</v>
      </c>
    </row>
    <row r="212" spans="1:13" x14ac:dyDescent="0.3">
      <c r="A212">
        <v>108567004</v>
      </c>
      <c r="B212" t="s">
        <v>66</v>
      </c>
      <c r="C212" t="s">
        <v>604</v>
      </c>
      <c r="D212" t="s">
        <v>936</v>
      </c>
      <c r="E212" s="24">
        <v>39279.44921875</v>
      </c>
      <c r="F212" s="24">
        <v>388407.125</v>
      </c>
      <c r="G212" s="24">
        <v>153452.8125</v>
      </c>
      <c r="H212" s="24">
        <v>351997.0625</v>
      </c>
      <c r="I212" s="24">
        <v>17476.931640625</v>
      </c>
      <c r="J212" s="24">
        <v>46.209140777587891</v>
      </c>
      <c r="K212" s="24">
        <v>33.251796722412109</v>
      </c>
      <c r="L212" s="24">
        <v>187.24778747558594</v>
      </c>
      <c r="M212" s="24">
        <v>165.38029479980469</v>
      </c>
    </row>
    <row r="213" spans="1:13" x14ac:dyDescent="0.3">
      <c r="A213">
        <v>108567204</v>
      </c>
      <c r="B213" t="s">
        <v>400</v>
      </c>
      <c r="C213" t="s">
        <v>604</v>
      </c>
      <c r="D213" t="s">
        <v>936</v>
      </c>
      <c r="E213" s="24">
        <v>72901.203125</v>
      </c>
      <c r="F213" s="24">
        <v>787094.375</v>
      </c>
      <c r="G213" s="24">
        <v>259946.109375</v>
      </c>
      <c r="H213" s="24">
        <v>704600.3125</v>
      </c>
      <c r="I213" s="24">
        <v>25278.041015625</v>
      </c>
      <c r="J213" s="24">
        <v>68.1583251953125</v>
      </c>
      <c r="K213" s="24">
        <v>44.304920196533203</v>
      </c>
      <c r="L213" s="24">
        <v>243.46815490722656</v>
      </c>
      <c r="M213" s="24">
        <v>67.520622253417969</v>
      </c>
    </row>
    <row r="214" spans="1:13" x14ac:dyDescent="0.3">
      <c r="A214">
        <v>108567404</v>
      </c>
      <c r="B214" t="s">
        <v>260</v>
      </c>
      <c r="C214" t="s">
        <v>604</v>
      </c>
      <c r="D214" t="s">
        <v>936</v>
      </c>
      <c r="E214" s="24">
        <v>37980</v>
      </c>
      <c r="F214" s="24">
        <v>343750.375</v>
      </c>
      <c r="G214" s="24">
        <v>146624.390625</v>
      </c>
      <c r="H214" s="24">
        <v>286748.8125</v>
      </c>
      <c r="I214" s="24">
        <v>21029.576171875</v>
      </c>
      <c r="J214" s="24">
        <v>156.08445739746094</v>
      </c>
      <c r="K214" s="24">
        <v>25.124364852905273</v>
      </c>
      <c r="L214" s="24">
        <v>137.39961242675781</v>
      </c>
      <c r="M214" s="24">
        <v>204.55952453613281</v>
      </c>
    </row>
    <row r="215" spans="1:13" x14ac:dyDescent="0.3">
      <c r="A215">
        <v>108567703</v>
      </c>
      <c r="B215" t="s">
        <v>406</v>
      </c>
      <c r="C215" t="s">
        <v>604</v>
      </c>
      <c r="D215" t="s">
        <v>936</v>
      </c>
      <c r="E215" s="24">
        <v>286251</v>
      </c>
      <c r="F215" s="24">
        <v>2099804</v>
      </c>
      <c r="G215" s="24">
        <v>971587.3125</v>
      </c>
      <c r="H215" s="24">
        <v>1866892.5</v>
      </c>
      <c r="I215" s="24">
        <v>117102.8671875</v>
      </c>
      <c r="J215" s="24">
        <v>157.48873901367188</v>
      </c>
      <c r="K215" s="24">
        <v>28.672588348388672</v>
      </c>
      <c r="L215" s="24">
        <v>143.15141296386719</v>
      </c>
      <c r="M215" s="24">
        <v>101.21125030517578</v>
      </c>
    </row>
    <row r="216" spans="1:13" x14ac:dyDescent="0.3">
      <c r="A216">
        <v>108567807</v>
      </c>
      <c r="B216" t="s">
        <v>559</v>
      </c>
      <c r="C216" t="s">
        <v>605</v>
      </c>
      <c r="D216" t="s">
        <v>936</v>
      </c>
      <c r="E216" s="24">
        <v>0</v>
      </c>
      <c r="F216" s="24">
        <v>158467.28125</v>
      </c>
      <c r="G216" s="24">
        <v>100014.8828125</v>
      </c>
      <c r="H216" s="24">
        <v>135654.453125</v>
      </c>
      <c r="I216" s="24">
        <v>19013.01953125</v>
      </c>
      <c r="J216" s="24"/>
      <c r="K216" s="24">
        <v>13.59500789642334</v>
      </c>
      <c r="L216" s="24">
        <v>71.732696533203125</v>
      </c>
      <c r="M216" s="24">
        <v>73.250381469726563</v>
      </c>
    </row>
    <row r="217" spans="1:13" x14ac:dyDescent="0.3">
      <c r="A217">
        <v>108568404</v>
      </c>
      <c r="B217" t="s">
        <v>121</v>
      </c>
      <c r="C217" t="s">
        <v>604</v>
      </c>
      <c r="D217" t="s">
        <v>936</v>
      </c>
      <c r="E217" s="24">
        <v>49250.55078125</v>
      </c>
      <c r="F217" s="24">
        <v>482647.875</v>
      </c>
      <c r="G217" s="24">
        <v>125565.109375</v>
      </c>
      <c r="H217" s="24">
        <v>427134.6875</v>
      </c>
      <c r="I217" s="24">
        <v>17163.14453125</v>
      </c>
      <c r="J217" s="24">
        <v>81.419990539550781</v>
      </c>
      <c r="K217" s="24">
        <v>38.306709289550781</v>
      </c>
      <c r="L217" s="24">
        <v>217.33161926269531</v>
      </c>
      <c r="M217" s="24">
        <v>109.71206665039063</v>
      </c>
    </row>
    <row r="218" spans="1:13" x14ac:dyDescent="0.3">
      <c r="A218">
        <v>108569103</v>
      </c>
      <c r="B218" t="s">
        <v>375</v>
      </c>
      <c r="C218" t="s">
        <v>604</v>
      </c>
      <c r="D218" t="s">
        <v>936</v>
      </c>
      <c r="E218" s="24">
        <v>172878.90625</v>
      </c>
      <c r="F218" s="24">
        <v>2249001</v>
      </c>
      <c r="G218" s="24">
        <v>597805.0625</v>
      </c>
      <c r="H218" s="24">
        <v>2184193.5</v>
      </c>
      <c r="I218" s="24">
        <v>53761.8515625</v>
      </c>
      <c r="J218" s="24">
        <v>70.758445739746094</v>
      </c>
      <c r="K218" s="24">
        <v>56.167800903320313</v>
      </c>
      <c r="L218" s="24">
        <v>255.80320739746094</v>
      </c>
      <c r="M218" s="24">
        <v>213.8927001953125</v>
      </c>
    </row>
    <row r="219" spans="1:13" x14ac:dyDescent="0.3">
      <c r="A219">
        <v>109000000</v>
      </c>
      <c r="B219" t="s">
        <v>576</v>
      </c>
      <c r="C219" t="s">
        <v>606</v>
      </c>
      <c r="D219" t="s">
        <v>935</v>
      </c>
      <c r="E219" s="24">
        <v>195616.234375</v>
      </c>
      <c r="F219" s="24">
        <v>972153.5</v>
      </c>
      <c r="G219" s="24">
        <v>682143.3125</v>
      </c>
      <c r="H219" s="24">
        <v>195616.234375</v>
      </c>
      <c r="I219" s="24">
        <v>65297.85546875</v>
      </c>
      <c r="J219" s="24"/>
      <c r="K219" s="24">
        <v>28.330379486083984</v>
      </c>
      <c r="L219" s="24">
        <v>147.94973754882813</v>
      </c>
      <c r="M219" s="24">
        <v>180.75411987304688</v>
      </c>
    </row>
    <row r="220" spans="1:13" x14ac:dyDescent="0.3">
      <c r="A220">
        <v>109122703</v>
      </c>
      <c r="B220" t="s">
        <v>150</v>
      </c>
      <c r="C220" t="s">
        <v>604</v>
      </c>
      <c r="D220" t="s">
        <v>935</v>
      </c>
      <c r="E220" s="24">
        <v>124684.953125</v>
      </c>
      <c r="F220" s="24">
        <v>1377491</v>
      </c>
      <c r="G220" s="24">
        <v>348198.9375</v>
      </c>
      <c r="H220" s="24">
        <v>1278823.625</v>
      </c>
      <c r="I220" s="24">
        <v>39613.5546875</v>
      </c>
      <c r="J220" s="24">
        <v>64.882637023925781</v>
      </c>
      <c r="K220" s="24">
        <v>46.710651397705078</v>
      </c>
      <c r="L220" s="24">
        <v>235.47723388671875</v>
      </c>
      <c r="M220" s="24">
        <v>114.69195556640625</v>
      </c>
    </row>
    <row r="221" spans="1:13" x14ac:dyDescent="0.3">
      <c r="A221">
        <v>109243503</v>
      </c>
      <c r="B221" t="s">
        <v>144</v>
      </c>
      <c r="C221" t="s">
        <v>604</v>
      </c>
      <c r="D221" t="s">
        <v>935</v>
      </c>
      <c r="E221" s="24">
        <v>95142</v>
      </c>
      <c r="F221" s="24">
        <v>1211557.25</v>
      </c>
      <c r="G221" s="24">
        <v>342133.9375</v>
      </c>
      <c r="H221" s="24">
        <v>1150369.875</v>
      </c>
      <c r="I221" s="24">
        <v>30258.060546875</v>
      </c>
      <c r="J221" s="24">
        <v>57.426021575927734</v>
      </c>
      <c r="K221" s="24">
        <v>54.492362976074219</v>
      </c>
      <c r="L221" s="24">
        <v>269.22564697265625</v>
      </c>
      <c r="M221" s="24">
        <v>223.400146484375</v>
      </c>
    </row>
    <row r="222" spans="1:13" x14ac:dyDescent="0.3">
      <c r="A222">
        <v>109246003</v>
      </c>
      <c r="B222" t="s">
        <v>289</v>
      </c>
      <c r="C222" t="s">
        <v>604</v>
      </c>
      <c r="D222" t="s">
        <v>935</v>
      </c>
      <c r="E222" s="24">
        <v>127362</v>
      </c>
      <c r="F222" s="24">
        <v>1276689.625</v>
      </c>
      <c r="G222" s="24">
        <v>475285.375</v>
      </c>
      <c r="H222" s="24">
        <v>1122522.875</v>
      </c>
      <c r="I222" s="24">
        <v>43304.1640625</v>
      </c>
      <c r="J222" s="24">
        <v>84.146247863769531</v>
      </c>
      <c r="K222" s="24">
        <v>43.398529052734375</v>
      </c>
      <c r="L222" s="24">
        <v>207.78657531738281</v>
      </c>
      <c r="M222" s="24">
        <v>40.381313323974609</v>
      </c>
    </row>
    <row r="223" spans="1:13" x14ac:dyDescent="0.3">
      <c r="A223">
        <v>109248003</v>
      </c>
      <c r="B223" t="s">
        <v>464</v>
      </c>
      <c r="C223" t="s">
        <v>604</v>
      </c>
      <c r="D223" t="s">
        <v>935</v>
      </c>
      <c r="E223" s="24">
        <v>248308.953125</v>
      </c>
      <c r="F223" s="24">
        <v>2037145.875</v>
      </c>
      <c r="G223" s="24">
        <v>771269.625</v>
      </c>
      <c r="H223" s="24">
        <v>1844526.875</v>
      </c>
      <c r="I223" s="24">
        <v>85405.421875</v>
      </c>
      <c r="J223" s="24">
        <v>158.06472778320313</v>
      </c>
      <c r="K223" s="24">
        <v>35.790756225585938</v>
      </c>
      <c r="L223" s="24">
        <v>153.25053405761719</v>
      </c>
      <c r="M223" s="24">
        <v>107.42681121826172</v>
      </c>
    </row>
    <row r="224" spans="1:13" x14ac:dyDescent="0.3">
      <c r="A224">
        <v>109420107</v>
      </c>
      <c r="B224" t="s">
        <v>521</v>
      </c>
      <c r="C224" t="s">
        <v>605</v>
      </c>
      <c r="D224" t="s">
        <v>935</v>
      </c>
      <c r="E224" s="24">
        <v>0</v>
      </c>
      <c r="F224" s="24">
        <v>110439.546875</v>
      </c>
      <c r="G224" s="24">
        <v>54593.79296875</v>
      </c>
      <c r="H224" s="24">
        <v>97249.5</v>
      </c>
      <c r="I224" s="24">
        <v>7103.39453125</v>
      </c>
      <c r="J224" s="24"/>
      <c r="K224" s="24">
        <v>23.233024597167969</v>
      </c>
      <c r="L224" s="24">
        <v>112.24671173095703</v>
      </c>
      <c r="M224" s="24">
        <v>142.19412231445313</v>
      </c>
    </row>
    <row r="225" spans="1:13" x14ac:dyDescent="0.3">
      <c r="A225">
        <v>109420803</v>
      </c>
      <c r="B225" t="s">
        <v>72</v>
      </c>
      <c r="C225" t="s">
        <v>604</v>
      </c>
      <c r="D225" t="s">
        <v>935</v>
      </c>
      <c r="E225" s="24">
        <v>416190.90625</v>
      </c>
      <c r="F225" s="24">
        <v>3736556</v>
      </c>
      <c r="G225" s="24">
        <v>1563111.25</v>
      </c>
      <c r="H225" s="24">
        <v>3487879</v>
      </c>
      <c r="I225" s="24">
        <v>124284.03125</v>
      </c>
      <c r="J225" s="24">
        <v>69.203567504882813</v>
      </c>
      <c r="K225" s="24">
        <v>45.990283966064453</v>
      </c>
      <c r="L225" s="24">
        <v>218.16981506347656</v>
      </c>
      <c r="M225" s="24">
        <v>122.62877655029297</v>
      </c>
    </row>
    <row r="226" spans="1:13" x14ac:dyDescent="0.3">
      <c r="A226">
        <v>109422303</v>
      </c>
      <c r="B226" t="s">
        <v>48</v>
      </c>
      <c r="C226" t="s">
        <v>604</v>
      </c>
      <c r="D226" t="s">
        <v>935</v>
      </c>
      <c r="E226" s="24">
        <v>177701.84375</v>
      </c>
      <c r="F226" s="24">
        <v>2222754.5</v>
      </c>
      <c r="G226" s="24">
        <v>646162.625</v>
      </c>
      <c r="H226" s="24">
        <v>2162776.5</v>
      </c>
      <c r="I226" s="24">
        <v>54712.81640625</v>
      </c>
      <c r="J226" s="24">
        <v>52.612808227539063</v>
      </c>
      <c r="K226" s="24">
        <v>55.683826446533203</v>
      </c>
      <c r="L226" s="24">
        <v>249.99569702148438</v>
      </c>
      <c r="M226" s="24">
        <v>180.27671813964844</v>
      </c>
    </row>
    <row r="227" spans="1:13" x14ac:dyDescent="0.3">
      <c r="A227">
        <v>109426003</v>
      </c>
      <c r="B227" t="s">
        <v>255</v>
      </c>
      <c r="C227" t="s">
        <v>604</v>
      </c>
      <c r="D227" t="s">
        <v>935</v>
      </c>
      <c r="E227" s="24">
        <v>110303.546875</v>
      </c>
      <c r="F227" s="24">
        <v>1253108.625</v>
      </c>
      <c r="G227" s="24">
        <v>407198.125</v>
      </c>
      <c r="H227" s="24">
        <v>1127984.125</v>
      </c>
      <c r="I227" s="24">
        <v>33251.42578125</v>
      </c>
      <c r="J227" s="24">
        <v>44.666175842285156</v>
      </c>
      <c r="K227" s="24">
        <v>53.249153137207031</v>
      </c>
      <c r="L227" s="24">
        <v>277.03985595703125</v>
      </c>
      <c r="M227" s="24">
        <v>121.67033386230469</v>
      </c>
    </row>
    <row r="228" spans="1:13" x14ac:dyDescent="0.3">
      <c r="A228">
        <v>109426303</v>
      </c>
      <c r="B228" t="s">
        <v>156</v>
      </c>
      <c r="C228" t="s">
        <v>604</v>
      </c>
      <c r="D228" t="s">
        <v>935</v>
      </c>
      <c r="E228" s="24">
        <v>157879.203125</v>
      </c>
      <c r="F228" s="24">
        <v>2145126.25</v>
      </c>
      <c r="G228" s="24">
        <v>538766.625</v>
      </c>
      <c r="H228" s="24">
        <v>2115265.75</v>
      </c>
      <c r="I228" s="24">
        <v>45721.20703125</v>
      </c>
      <c r="J228" s="24">
        <v>48.665973663330078</v>
      </c>
      <c r="K228" s="24">
        <v>62.154350280761719</v>
      </c>
      <c r="L228" s="24">
        <v>263.00326538085938</v>
      </c>
      <c r="M228" s="24">
        <v>259.11654663085938</v>
      </c>
    </row>
    <row r="229" spans="1:13" x14ac:dyDescent="0.3">
      <c r="A229">
        <v>109427503</v>
      </c>
      <c r="B229" t="s">
        <v>279</v>
      </c>
      <c r="C229" t="s">
        <v>604</v>
      </c>
      <c r="D229" t="s">
        <v>935</v>
      </c>
      <c r="E229" s="24">
        <v>136094.40625</v>
      </c>
      <c r="F229" s="24">
        <v>1813638.75</v>
      </c>
      <c r="G229" s="24">
        <v>519382.625</v>
      </c>
      <c r="H229" s="24">
        <v>1728125.5</v>
      </c>
      <c r="I229" s="24">
        <v>50687.71484375</v>
      </c>
      <c r="J229" s="24">
        <v>61.1982421875</v>
      </c>
      <c r="K229" s="24">
        <v>48.712310791015625</v>
      </c>
      <c r="L229" s="24">
        <v>217.96395874023438</v>
      </c>
      <c r="M229" s="24">
        <v>132.87478637695313</v>
      </c>
    </row>
    <row r="230" spans="1:13" x14ac:dyDescent="0.3">
      <c r="A230">
        <v>109530304</v>
      </c>
      <c r="B230" t="s">
        <v>313</v>
      </c>
      <c r="C230" t="s">
        <v>604</v>
      </c>
      <c r="D230" t="s">
        <v>935</v>
      </c>
      <c r="E230" s="24">
        <v>25685.099609375</v>
      </c>
      <c r="F230" s="24">
        <v>322446.84375</v>
      </c>
      <c r="G230" s="24">
        <v>97949.953125</v>
      </c>
      <c r="H230" s="24">
        <v>287300.59375</v>
      </c>
      <c r="I230" s="24">
        <v>12311.107421875</v>
      </c>
      <c r="J230" s="24">
        <v>100.73918914794922</v>
      </c>
      <c r="K230" s="24">
        <v>36.234096527099609</v>
      </c>
      <c r="L230" s="24">
        <v>204.45419311523438</v>
      </c>
      <c r="M230" s="24">
        <v>146.13786315917969</v>
      </c>
    </row>
    <row r="231" spans="1:13" x14ac:dyDescent="0.3">
      <c r="A231">
        <v>109531304</v>
      </c>
      <c r="B231" t="s">
        <v>211</v>
      </c>
      <c r="C231" t="s">
        <v>604</v>
      </c>
      <c r="D231" t="s">
        <v>935</v>
      </c>
      <c r="E231" s="24">
        <v>104207.1015625</v>
      </c>
      <c r="F231" s="24">
        <v>1145095.75</v>
      </c>
      <c r="G231" s="24">
        <v>375990.46875</v>
      </c>
      <c r="H231" s="24">
        <v>1084036.375</v>
      </c>
      <c r="I231" s="24">
        <v>41511.53515625</v>
      </c>
      <c r="J231" s="24">
        <v>114.16862487792969</v>
      </c>
      <c r="K231" s="24">
        <v>39.152812957763672</v>
      </c>
      <c r="L231" s="24">
        <v>188.52774047851563</v>
      </c>
      <c r="M231" s="24">
        <v>142.16624450683594</v>
      </c>
    </row>
    <row r="232" spans="1:13" x14ac:dyDescent="0.3">
      <c r="A232">
        <v>109532804</v>
      </c>
      <c r="B232" t="s">
        <v>124</v>
      </c>
      <c r="C232" t="s">
        <v>604</v>
      </c>
      <c r="D232" t="s">
        <v>935</v>
      </c>
      <c r="E232" s="24">
        <v>48839.55078125</v>
      </c>
      <c r="F232" s="24">
        <v>532783.375</v>
      </c>
      <c r="G232" s="24">
        <v>177213.953125</v>
      </c>
      <c r="H232" s="24">
        <v>500857.4375</v>
      </c>
      <c r="I232" s="24">
        <v>23434.505859375</v>
      </c>
      <c r="J232" s="24">
        <v>140.1163330078125</v>
      </c>
      <c r="K232" s="24">
        <v>32.381175994873047</v>
      </c>
      <c r="L232" s="24">
        <v>169.73826599121094</v>
      </c>
      <c r="M232" s="24">
        <v>63.336261749267578</v>
      </c>
    </row>
    <row r="233" spans="1:13" x14ac:dyDescent="0.3">
      <c r="A233">
        <v>109535504</v>
      </c>
      <c r="B233" t="s">
        <v>499</v>
      </c>
      <c r="C233" t="s">
        <v>604</v>
      </c>
      <c r="D233" t="s">
        <v>935</v>
      </c>
      <c r="E233" s="24">
        <v>82288.046875</v>
      </c>
      <c r="F233" s="24">
        <v>978222.3125</v>
      </c>
      <c r="G233" s="24">
        <v>287380.84375</v>
      </c>
      <c r="H233" s="24">
        <v>849370.5</v>
      </c>
      <c r="I233" s="24">
        <v>35048.25390625</v>
      </c>
      <c r="J233" s="24">
        <v>89.608688354492188</v>
      </c>
      <c r="K233" s="24">
        <v>38.458156585693359</v>
      </c>
      <c r="L233" s="24">
        <v>210.063232421875</v>
      </c>
      <c r="M233" s="24">
        <v>176.2098388671875</v>
      </c>
    </row>
    <row r="234" spans="1:13" x14ac:dyDescent="0.3">
      <c r="A234">
        <v>109537504</v>
      </c>
      <c r="B234" t="s">
        <v>58</v>
      </c>
      <c r="C234" t="s">
        <v>604</v>
      </c>
      <c r="D234" t="s">
        <v>935</v>
      </c>
      <c r="E234" s="24">
        <v>73824.296875</v>
      </c>
      <c r="F234" s="24">
        <v>949540.1875</v>
      </c>
      <c r="G234" s="24">
        <v>248989.390625</v>
      </c>
      <c r="H234" s="24">
        <v>845025.75</v>
      </c>
      <c r="I234" s="24">
        <v>26002.341796875</v>
      </c>
      <c r="J234" s="24">
        <v>81.714912414550781</v>
      </c>
      <c r="K234" s="24">
        <v>48.932281494140625</v>
      </c>
      <c r="L234" s="24">
        <v>239.07215881347656</v>
      </c>
      <c r="M234" s="24">
        <v>120.23301696777344</v>
      </c>
    </row>
    <row r="235" spans="1:13" x14ac:dyDescent="0.3">
      <c r="A235">
        <v>110000000</v>
      </c>
      <c r="B235" t="s">
        <v>596</v>
      </c>
      <c r="C235" t="s">
        <v>606</v>
      </c>
      <c r="D235" t="s">
        <v>935</v>
      </c>
      <c r="E235" s="24">
        <v>467170.71875</v>
      </c>
      <c r="F235" s="24">
        <v>1982985.125</v>
      </c>
      <c r="G235" s="24">
        <v>762420.25</v>
      </c>
      <c r="H235" s="24">
        <v>467170.71875</v>
      </c>
      <c r="I235" s="24">
        <v>76774.546875</v>
      </c>
      <c r="J235" s="24"/>
      <c r="K235" s="24">
        <v>41.844284057617188</v>
      </c>
      <c r="L235" s="24">
        <v>162.95225524902344</v>
      </c>
      <c r="M235" s="24">
        <v>69.837509155273438</v>
      </c>
    </row>
    <row r="236" spans="1:13" x14ac:dyDescent="0.3">
      <c r="A236">
        <v>110141003</v>
      </c>
      <c r="B236" t="s">
        <v>308</v>
      </c>
      <c r="C236" t="s">
        <v>604</v>
      </c>
      <c r="D236" t="s">
        <v>935</v>
      </c>
      <c r="E236" s="24">
        <v>255227.25</v>
      </c>
      <c r="F236" s="24">
        <v>2060179.375</v>
      </c>
      <c r="G236" s="24">
        <v>884966.3125</v>
      </c>
      <c r="H236" s="24">
        <v>1673329.75</v>
      </c>
      <c r="I236" s="24">
        <v>99929.7421875</v>
      </c>
      <c r="J236" s="24">
        <v>99.432746887207031</v>
      </c>
      <c r="K236" s="24">
        <v>32.026229858398438</v>
      </c>
      <c r="L236" s="24">
        <v>168.5966796875</v>
      </c>
      <c r="M236" s="24">
        <v>232.19325256347656</v>
      </c>
    </row>
    <row r="237" spans="1:13" x14ac:dyDescent="0.3">
      <c r="A237">
        <v>110141103</v>
      </c>
      <c r="B237" t="s">
        <v>303</v>
      </c>
      <c r="C237" t="s">
        <v>604</v>
      </c>
      <c r="D237" t="s">
        <v>935</v>
      </c>
      <c r="E237" s="24">
        <v>352610.09375</v>
      </c>
      <c r="F237" s="24">
        <v>2341819</v>
      </c>
      <c r="G237" s="24">
        <v>1193777.125</v>
      </c>
      <c r="H237" s="24">
        <v>2139802.25</v>
      </c>
      <c r="I237" s="24">
        <v>158806.140625</v>
      </c>
      <c r="J237" s="24">
        <v>179.84771728515625</v>
      </c>
      <c r="K237" s="24">
        <v>24.483978271484375</v>
      </c>
      <c r="L237" s="24">
        <v>117.98403930664063</v>
      </c>
      <c r="M237" s="24">
        <v>99.442962646484375</v>
      </c>
    </row>
    <row r="238" spans="1:13" x14ac:dyDescent="0.3">
      <c r="A238">
        <v>110141607</v>
      </c>
      <c r="B238" t="s">
        <v>517</v>
      </c>
      <c r="C238" t="s">
        <v>605</v>
      </c>
      <c r="D238" t="s">
        <v>935</v>
      </c>
      <c r="E238" s="24">
        <v>0</v>
      </c>
      <c r="F238" s="24">
        <v>163611.5</v>
      </c>
      <c r="G238" s="24">
        <v>144868.65625</v>
      </c>
      <c r="H238" s="24">
        <v>131169.75</v>
      </c>
      <c r="I238" s="24">
        <v>26958.01171875</v>
      </c>
      <c r="J238" s="24"/>
      <c r="K238" s="24">
        <v>11.442986488342285</v>
      </c>
      <c r="L238" s="24">
        <v>65.218605041503906</v>
      </c>
      <c r="M238" s="24">
        <v>4.8655295372009277</v>
      </c>
    </row>
    <row r="239" spans="1:13" x14ac:dyDescent="0.3">
      <c r="A239">
        <v>110147003</v>
      </c>
      <c r="B239" t="s">
        <v>340</v>
      </c>
      <c r="C239" t="s">
        <v>604</v>
      </c>
      <c r="D239" t="s">
        <v>935</v>
      </c>
      <c r="E239" s="24">
        <v>176352.59375</v>
      </c>
      <c r="F239" s="24">
        <v>1822461.125</v>
      </c>
      <c r="G239" s="24">
        <v>595089.4375</v>
      </c>
      <c r="H239" s="24">
        <v>1638413</v>
      </c>
      <c r="I239" s="24">
        <v>84313</v>
      </c>
      <c r="J239" s="24">
        <v>166.48577880859375</v>
      </c>
      <c r="K239" s="24">
        <v>30.765163421630859</v>
      </c>
      <c r="L239" s="24">
        <v>142.48509216308594</v>
      </c>
      <c r="M239" s="24">
        <v>269.83633422851563</v>
      </c>
    </row>
    <row r="240" spans="1:13" x14ac:dyDescent="0.3">
      <c r="A240">
        <v>110148002</v>
      </c>
      <c r="B240" t="s">
        <v>229</v>
      </c>
      <c r="C240" t="s">
        <v>604</v>
      </c>
      <c r="D240" t="s">
        <v>935</v>
      </c>
      <c r="E240" s="24">
        <v>556688.375</v>
      </c>
      <c r="F240" s="24">
        <v>3092786</v>
      </c>
      <c r="G240" s="24">
        <v>3739195.5</v>
      </c>
      <c r="H240" s="24">
        <v>2301295.5</v>
      </c>
      <c r="I240" s="24">
        <v>477675.375</v>
      </c>
      <c r="J240" s="24">
        <v>257.61837768554688</v>
      </c>
      <c r="K240" s="24">
        <v>15.467973709106445</v>
      </c>
      <c r="L240" s="24">
        <v>69.725746154785156</v>
      </c>
      <c r="M240" s="24">
        <v>107.63562774658203</v>
      </c>
    </row>
    <row r="241" spans="1:13" x14ac:dyDescent="0.3">
      <c r="A241">
        <v>110171003</v>
      </c>
      <c r="B241" t="s">
        <v>270</v>
      </c>
      <c r="C241" t="s">
        <v>604</v>
      </c>
      <c r="D241" t="s">
        <v>935</v>
      </c>
      <c r="E241" s="24">
        <v>361654.65625</v>
      </c>
      <c r="F241" s="24">
        <v>3575487.5</v>
      </c>
      <c r="G241" s="24">
        <v>1210223.75</v>
      </c>
      <c r="H241" s="24">
        <v>3218214.75</v>
      </c>
      <c r="I241" s="24">
        <v>142183.859375</v>
      </c>
      <c r="J241" s="24">
        <v>92.008079528808594</v>
      </c>
      <c r="K241" s="24">
        <v>36.202182769775391</v>
      </c>
      <c r="L241" s="24">
        <v>165.91172790527344</v>
      </c>
      <c r="M241" s="24">
        <v>95.601821899414063</v>
      </c>
    </row>
    <row r="242" spans="1:13" x14ac:dyDescent="0.3">
      <c r="A242">
        <v>110171607</v>
      </c>
      <c r="B242" t="s">
        <v>530</v>
      </c>
      <c r="C242" t="s">
        <v>605</v>
      </c>
      <c r="D242" t="s">
        <v>935</v>
      </c>
      <c r="E242" s="24">
        <v>0</v>
      </c>
      <c r="F242" s="24">
        <v>171180.625</v>
      </c>
      <c r="G242" s="24">
        <v>133043.671875</v>
      </c>
      <c r="H242" s="24">
        <v>143466.296875</v>
      </c>
      <c r="I242" s="24">
        <v>18718.935546875</v>
      </c>
      <c r="J242" s="24"/>
      <c r="K242" s="24">
        <v>16.252222061157227</v>
      </c>
      <c r="L242" s="24">
        <v>73.797088623046875</v>
      </c>
      <c r="M242" s="24">
        <v>48.984088897705078</v>
      </c>
    </row>
    <row r="243" spans="1:13" x14ac:dyDescent="0.3">
      <c r="A243">
        <v>110171803</v>
      </c>
      <c r="B243" t="s">
        <v>377</v>
      </c>
      <c r="C243" t="s">
        <v>604</v>
      </c>
      <c r="D243" t="s">
        <v>935</v>
      </c>
      <c r="E243" s="24">
        <v>156842.40625</v>
      </c>
      <c r="F243" s="24">
        <v>2001907</v>
      </c>
      <c r="G243" s="24">
        <v>615366.9375</v>
      </c>
      <c r="H243" s="24">
        <v>1889661.5</v>
      </c>
      <c r="I243" s="24">
        <v>63927.484375</v>
      </c>
      <c r="J243" s="24">
        <v>53.919155120849609</v>
      </c>
      <c r="K243" s="24">
        <v>43.394737243652344</v>
      </c>
      <c r="L243" s="24">
        <v>207.51226806640625</v>
      </c>
      <c r="M243" s="24">
        <v>103.19389343261719</v>
      </c>
    </row>
    <row r="244" spans="1:13" x14ac:dyDescent="0.3">
      <c r="A244">
        <v>110173003</v>
      </c>
      <c r="B244" t="s">
        <v>125</v>
      </c>
      <c r="C244" t="s">
        <v>604</v>
      </c>
      <c r="D244" t="s">
        <v>935</v>
      </c>
      <c r="E244" s="24">
        <v>135803.09375</v>
      </c>
      <c r="F244" s="24">
        <v>1566367.625</v>
      </c>
      <c r="G244" s="24">
        <v>477842.625</v>
      </c>
      <c r="H244" s="24">
        <v>1452752.5</v>
      </c>
      <c r="I244" s="24">
        <v>40987.38671875</v>
      </c>
      <c r="J244" s="24">
        <v>73.826148986816406</v>
      </c>
      <c r="K244" s="24">
        <v>53.187423706054688</v>
      </c>
      <c r="L244" s="24">
        <v>236.22470092773438</v>
      </c>
      <c r="M244" s="24">
        <v>53.759197235107422</v>
      </c>
    </row>
    <row r="245" spans="1:13" x14ac:dyDescent="0.3">
      <c r="A245">
        <v>110173504</v>
      </c>
      <c r="B245" t="s">
        <v>454</v>
      </c>
      <c r="C245" t="s">
        <v>604</v>
      </c>
      <c r="D245" t="s">
        <v>935</v>
      </c>
      <c r="E245" s="24">
        <v>48561.1484375</v>
      </c>
      <c r="F245" s="24">
        <v>592395.625</v>
      </c>
      <c r="G245" s="24">
        <v>173925.25</v>
      </c>
      <c r="H245" s="24">
        <v>505907.40625</v>
      </c>
      <c r="I245" s="24">
        <v>18505.3203125</v>
      </c>
      <c r="J245" s="24">
        <v>49.173587799072266</v>
      </c>
      <c r="K245" s="24">
        <v>44.035011291503906</v>
      </c>
      <c r="L245" s="24">
        <v>245.5692138671875</v>
      </c>
      <c r="M245" s="24">
        <v>195.61337280273438</v>
      </c>
    </row>
    <row r="246" spans="1:13" x14ac:dyDescent="0.3">
      <c r="A246">
        <v>110175003</v>
      </c>
      <c r="B246" t="s">
        <v>118</v>
      </c>
      <c r="C246" t="s">
        <v>604</v>
      </c>
      <c r="D246" t="s">
        <v>935</v>
      </c>
      <c r="E246" s="24">
        <v>150695.84375</v>
      </c>
      <c r="F246" s="24">
        <v>1677622.125</v>
      </c>
      <c r="G246" s="24">
        <v>455374</v>
      </c>
      <c r="H246" s="24">
        <v>1538273.875</v>
      </c>
      <c r="I246" s="24">
        <v>53818.0234375</v>
      </c>
      <c r="J246" s="24">
        <v>50.788303375244141</v>
      </c>
      <c r="K246" s="24">
        <v>42.433589935302734</v>
      </c>
      <c r="L246" s="24">
        <v>213.60537719726563</v>
      </c>
      <c r="M246" s="24">
        <v>140.38011169433594</v>
      </c>
    </row>
    <row r="247" spans="1:13" x14ac:dyDescent="0.3">
      <c r="A247">
        <v>110177003</v>
      </c>
      <c r="B247" t="s">
        <v>83</v>
      </c>
      <c r="C247" t="s">
        <v>604</v>
      </c>
      <c r="D247" t="s">
        <v>935</v>
      </c>
      <c r="E247" s="24">
        <v>289938.3125</v>
      </c>
      <c r="F247" s="24">
        <v>2935870</v>
      </c>
      <c r="G247" s="24">
        <v>984358.75</v>
      </c>
      <c r="H247" s="24">
        <v>2632814.25</v>
      </c>
      <c r="I247" s="24">
        <v>98635.3671875</v>
      </c>
      <c r="J247" s="24">
        <v>101.93537139892578</v>
      </c>
      <c r="K247" s="24">
        <v>42.684150695800781</v>
      </c>
      <c r="L247" s="24">
        <v>209.20278930664063</v>
      </c>
      <c r="M247" s="24">
        <v>50.560970306396484</v>
      </c>
    </row>
    <row r="248" spans="1:13" x14ac:dyDescent="0.3">
      <c r="A248">
        <v>110179003</v>
      </c>
      <c r="B248" t="s">
        <v>172</v>
      </c>
      <c r="C248" t="s">
        <v>604</v>
      </c>
      <c r="D248" t="s">
        <v>935</v>
      </c>
      <c r="E248" s="24">
        <v>177784.34375</v>
      </c>
      <c r="F248" s="24">
        <v>1977240.75</v>
      </c>
      <c r="G248" s="24">
        <v>592140.625</v>
      </c>
      <c r="H248" s="24">
        <v>1873619.75</v>
      </c>
      <c r="I248" s="24">
        <v>59400.33203125</v>
      </c>
      <c r="J248" s="24">
        <v>77.03253173828125</v>
      </c>
      <c r="K248" s="24">
        <v>46.248317718505859</v>
      </c>
      <c r="L248" s="24">
        <v>212.18312072753906</v>
      </c>
      <c r="M248" s="24">
        <v>170.35426330566406</v>
      </c>
    </row>
    <row r="249" spans="1:13" x14ac:dyDescent="0.3">
      <c r="A249">
        <v>110183602</v>
      </c>
      <c r="B249" t="s">
        <v>495</v>
      </c>
      <c r="C249" t="s">
        <v>604</v>
      </c>
      <c r="D249" t="s">
        <v>935</v>
      </c>
      <c r="E249" s="24">
        <v>639310.0625</v>
      </c>
      <c r="F249" s="24">
        <v>5409699</v>
      </c>
      <c r="G249" s="24">
        <v>2168754.25</v>
      </c>
      <c r="H249" s="24">
        <v>4653643</v>
      </c>
      <c r="I249" s="24">
        <v>227031.78125</v>
      </c>
      <c r="J249" s="24">
        <v>108.47914886474609</v>
      </c>
      <c r="K249" s="24">
        <v>36.196533203125</v>
      </c>
      <c r="L249" s="24">
        <v>181.1060791015625</v>
      </c>
      <c r="M249" s="24">
        <v>91.616378784179688</v>
      </c>
    </row>
    <row r="250" spans="1:13" x14ac:dyDescent="0.3">
      <c r="A250">
        <v>110183707</v>
      </c>
      <c r="B250" t="s">
        <v>503</v>
      </c>
      <c r="C250" t="s">
        <v>605</v>
      </c>
      <c r="D250" t="s">
        <v>935</v>
      </c>
      <c r="E250" s="24">
        <v>0</v>
      </c>
      <c r="F250" s="24">
        <v>158333.703125</v>
      </c>
      <c r="G250" s="24">
        <v>0</v>
      </c>
      <c r="H250" s="24">
        <v>158333.703125</v>
      </c>
      <c r="I250" s="24"/>
      <c r="J250" s="24"/>
      <c r="K250" s="24"/>
      <c r="L250" s="24"/>
      <c r="M250" s="24"/>
    </row>
    <row r="251" spans="1:13" x14ac:dyDescent="0.3">
      <c r="A251">
        <v>111000000</v>
      </c>
      <c r="B251" t="s">
        <v>598</v>
      </c>
      <c r="C251" t="s">
        <v>606</v>
      </c>
      <c r="D251" t="s">
        <v>935</v>
      </c>
      <c r="E251" s="24">
        <v>482649.28125</v>
      </c>
      <c r="F251" s="24">
        <v>1097889.375</v>
      </c>
      <c r="G251" s="24">
        <v>1422259.75</v>
      </c>
      <c r="H251" s="24">
        <v>482649.28125</v>
      </c>
      <c r="I251" s="24">
        <v>123194.78125</v>
      </c>
      <c r="J251" s="24"/>
      <c r="K251" s="24">
        <v>24.374397277832031</v>
      </c>
      <c r="L251" s="24">
        <v>160.84713745117188</v>
      </c>
      <c r="M251" s="24">
        <v>58.042701721191406</v>
      </c>
    </row>
    <row r="252" spans="1:13" x14ac:dyDescent="0.3">
      <c r="A252">
        <v>111291304</v>
      </c>
      <c r="B252" t="s">
        <v>230</v>
      </c>
      <c r="C252" t="s">
        <v>604</v>
      </c>
      <c r="D252" t="s">
        <v>937</v>
      </c>
      <c r="E252" s="24">
        <v>111600.296875</v>
      </c>
      <c r="F252" s="24">
        <v>1417922</v>
      </c>
      <c r="G252" s="24">
        <v>445779.9375</v>
      </c>
      <c r="H252" s="24">
        <v>1277433.5</v>
      </c>
      <c r="I252" s="24">
        <v>56386.65625</v>
      </c>
      <c r="J252" s="24">
        <v>97.349098205566406</v>
      </c>
      <c r="K252" s="24">
        <v>35.031375885009766</v>
      </c>
      <c r="L252" s="24">
        <v>173.94505310058594</v>
      </c>
      <c r="M252" s="24">
        <v>61.310073852539063</v>
      </c>
    </row>
    <row r="253" spans="1:13" x14ac:dyDescent="0.3">
      <c r="A253">
        <v>111292304</v>
      </c>
      <c r="B253" t="s">
        <v>314</v>
      </c>
      <c r="C253" t="s">
        <v>604</v>
      </c>
      <c r="D253" t="s">
        <v>937</v>
      </c>
      <c r="E253" s="24">
        <v>51860.3984375</v>
      </c>
      <c r="F253" s="24">
        <v>661297</v>
      </c>
      <c r="G253" s="24">
        <v>196785.9375</v>
      </c>
      <c r="H253" s="24">
        <v>546040.125</v>
      </c>
      <c r="I253" s="24">
        <v>23674.107421875</v>
      </c>
      <c r="J253" s="24">
        <v>96.066047668457031</v>
      </c>
      <c r="K253" s="24">
        <v>38.436225891113281</v>
      </c>
      <c r="L253" s="24">
        <v>208.78115844726563</v>
      </c>
      <c r="M253" s="24">
        <v>169.54290771484375</v>
      </c>
    </row>
    <row r="254" spans="1:13" x14ac:dyDescent="0.3">
      <c r="A254">
        <v>111292507</v>
      </c>
      <c r="B254" t="s">
        <v>543</v>
      </c>
      <c r="C254" t="s">
        <v>605</v>
      </c>
      <c r="D254" t="s">
        <v>937</v>
      </c>
      <c r="E254" s="24">
        <v>0</v>
      </c>
      <c r="F254" s="24">
        <v>41536.94921875</v>
      </c>
      <c r="G254" s="24">
        <v>0</v>
      </c>
      <c r="H254" s="24">
        <v>41536.94921875</v>
      </c>
      <c r="I254" s="24">
        <v>3104.8505859375</v>
      </c>
      <c r="J254" s="24"/>
      <c r="K254" s="24">
        <v>13.378083229064941</v>
      </c>
      <c r="L254" s="24">
        <v>95.72149658203125</v>
      </c>
      <c r="M254" s="24">
        <v>0</v>
      </c>
    </row>
    <row r="255" spans="1:13" x14ac:dyDescent="0.3">
      <c r="A255">
        <v>111297504</v>
      </c>
      <c r="B255" t="s">
        <v>488</v>
      </c>
      <c r="C255" t="s">
        <v>604</v>
      </c>
      <c r="D255" t="s">
        <v>937</v>
      </c>
      <c r="E255" s="24">
        <v>89040.75</v>
      </c>
      <c r="F255" s="24">
        <v>906363.75</v>
      </c>
      <c r="G255" s="24">
        <v>89040.75</v>
      </c>
      <c r="H255" s="24">
        <v>939078.75</v>
      </c>
      <c r="I255" s="24">
        <v>39897.8203125</v>
      </c>
      <c r="J255" s="24">
        <v>103.74453735351563</v>
      </c>
      <c r="K255" s="24">
        <v>27.180562973022461</v>
      </c>
      <c r="L255" s="24">
        <v>198.33932495117188</v>
      </c>
      <c r="M255" s="24">
        <v>215.33815002441406</v>
      </c>
    </row>
    <row r="256" spans="1:13" x14ac:dyDescent="0.3">
      <c r="A256">
        <v>111312503</v>
      </c>
      <c r="B256" t="s">
        <v>208</v>
      </c>
      <c r="C256" t="s">
        <v>604</v>
      </c>
      <c r="D256" t="s">
        <v>935</v>
      </c>
      <c r="E256" s="24">
        <v>284819.40625</v>
      </c>
      <c r="F256" s="24">
        <v>2580221.25</v>
      </c>
      <c r="G256" s="24">
        <v>831821</v>
      </c>
      <c r="H256" s="24">
        <v>2301475</v>
      </c>
      <c r="I256" s="24">
        <v>109533.0859375</v>
      </c>
      <c r="J256" s="24">
        <v>109.47011566162109</v>
      </c>
      <c r="K256" s="24">
        <v>33.751094818115234</v>
      </c>
      <c r="L256" s="24">
        <v>152.09115600585938</v>
      </c>
      <c r="M256" s="24">
        <v>35.493602752685547</v>
      </c>
    </row>
    <row r="257" spans="1:13" x14ac:dyDescent="0.3">
      <c r="A257">
        <v>111312607</v>
      </c>
      <c r="B257" t="s">
        <v>555</v>
      </c>
      <c r="C257" t="s">
        <v>605</v>
      </c>
      <c r="D257" t="s">
        <v>935</v>
      </c>
      <c r="E257" s="24">
        <v>0</v>
      </c>
      <c r="F257" s="24">
        <v>115300.4765625</v>
      </c>
      <c r="G257" s="24">
        <v>57769.59375</v>
      </c>
      <c r="H257" s="24">
        <v>102732.8984375</v>
      </c>
      <c r="I257" s="24">
        <v>8267.9794921875</v>
      </c>
      <c r="J257" s="24"/>
      <c r="K257" s="24">
        <v>20.93256950378418</v>
      </c>
      <c r="L257" s="24">
        <v>89.505584716796875</v>
      </c>
      <c r="M257" s="24">
        <v>0</v>
      </c>
    </row>
    <row r="258" spans="1:13" x14ac:dyDescent="0.3">
      <c r="A258">
        <v>111312804</v>
      </c>
      <c r="B258" t="s">
        <v>26</v>
      </c>
      <c r="C258" t="s">
        <v>604</v>
      </c>
      <c r="D258" t="s">
        <v>935</v>
      </c>
      <c r="E258" s="24">
        <v>98879.3984375</v>
      </c>
      <c r="F258" s="24">
        <v>1495149.75</v>
      </c>
      <c r="G258" s="24">
        <v>383958.53125</v>
      </c>
      <c r="H258" s="24">
        <v>1428474.25</v>
      </c>
      <c r="I258" s="24">
        <v>42475.515625</v>
      </c>
      <c r="J258" s="24">
        <v>63.003002166748047</v>
      </c>
      <c r="K258" s="24">
        <v>46.567714691162109</v>
      </c>
      <c r="L258" s="24">
        <v>202.8126220703125</v>
      </c>
      <c r="M258" s="24">
        <v>176.85304260253906</v>
      </c>
    </row>
    <row r="259" spans="1:13" x14ac:dyDescent="0.3">
      <c r="A259">
        <v>111316003</v>
      </c>
      <c r="B259" t="s">
        <v>317</v>
      </c>
      <c r="C259" t="s">
        <v>604</v>
      </c>
      <c r="D259" t="s">
        <v>935</v>
      </c>
      <c r="E259" s="24">
        <v>187698.59375</v>
      </c>
      <c r="F259" s="24">
        <v>2540429.75</v>
      </c>
      <c r="G259" s="24">
        <v>682210.375</v>
      </c>
      <c r="H259" s="24">
        <v>2444907.5</v>
      </c>
      <c r="I259" s="24">
        <v>72579.2109375</v>
      </c>
      <c r="J259" s="24">
        <v>56.073909759521484</v>
      </c>
      <c r="K259" s="24">
        <v>46.987815856933594</v>
      </c>
      <c r="L259" s="24">
        <v>212.60929870605469</v>
      </c>
      <c r="M259" s="24">
        <v>31.293643951416016</v>
      </c>
    </row>
    <row r="260" spans="1:13" x14ac:dyDescent="0.3">
      <c r="A260">
        <v>111317503</v>
      </c>
      <c r="B260" t="s">
        <v>10</v>
      </c>
      <c r="C260" t="s">
        <v>604</v>
      </c>
      <c r="D260" t="s">
        <v>935</v>
      </c>
      <c r="E260" s="24">
        <v>142884.90625</v>
      </c>
      <c r="F260" s="24">
        <v>1988495.75</v>
      </c>
      <c r="G260" s="24">
        <v>495405.375</v>
      </c>
      <c r="H260" s="24">
        <v>1790010</v>
      </c>
      <c r="I260" s="24">
        <v>52332.3671875</v>
      </c>
      <c r="J260" s="24">
        <v>83.288528442382813</v>
      </c>
      <c r="K260" s="24">
        <v>50.194290161132813</v>
      </c>
      <c r="L260" s="24">
        <v>227.52879333496094</v>
      </c>
      <c r="M260" s="24">
        <v>125.57194519042969</v>
      </c>
    </row>
    <row r="261" spans="1:13" x14ac:dyDescent="0.3">
      <c r="A261">
        <v>111343603</v>
      </c>
      <c r="B261" t="s">
        <v>490</v>
      </c>
      <c r="C261" t="s">
        <v>604</v>
      </c>
      <c r="D261" t="s">
        <v>937</v>
      </c>
      <c r="E261" s="24">
        <v>309378.3125</v>
      </c>
      <c r="F261" s="24">
        <v>2977677</v>
      </c>
      <c r="G261" s="24">
        <v>1112017</v>
      </c>
      <c r="H261" s="24">
        <v>2390482</v>
      </c>
      <c r="I261" s="24">
        <v>135565.484375</v>
      </c>
      <c r="J261" s="24">
        <v>126.25376129150391</v>
      </c>
      <c r="K261" s="24">
        <v>32.449794769287109</v>
      </c>
      <c r="L261" s="24">
        <v>155.29313659667969</v>
      </c>
      <c r="M261" s="24">
        <v>93.323188781738281</v>
      </c>
    </row>
    <row r="262" spans="1:13" x14ac:dyDescent="0.3">
      <c r="A262">
        <v>111444307</v>
      </c>
      <c r="B262" t="s">
        <v>504</v>
      </c>
      <c r="C262" t="s">
        <v>605</v>
      </c>
      <c r="D262" t="s">
        <v>935</v>
      </c>
      <c r="E262" s="24">
        <v>0</v>
      </c>
      <c r="F262" s="24">
        <v>112834.6953125</v>
      </c>
      <c r="G262" s="24">
        <v>88728.9453125</v>
      </c>
      <c r="H262" s="24">
        <v>93195.6015625</v>
      </c>
      <c r="I262" s="24">
        <v>13413.7763671875</v>
      </c>
      <c r="J262" s="24"/>
      <c r="K262" s="24">
        <v>15.026614189147949</v>
      </c>
      <c r="L262" s="24">
        <v>87.130340576171875</v>
      </c>
      <c r="M262" s="24">
        <v>169.02450561523438</v>
      </c>
    </row>
    <row r="263" spans="1:13" x14ac:dyDescent="0.3">
      <c r="A263">
        <v>111444602</v>
      </c>
      <c r="B263" t="s">
        <v>446</v>
      </c>
      <c r="C263" t="s">
        <v>604</v>
      </c>
      <c r="D263" t="s">
        <v>935</v>
      </c>
      <c r="E263" s="24">
        <v>674802.625</v>
      </c>
      <c r="F263" s="24">
        <v>7806673.5</v>
      </c>
      <c r="G263" s="24">
        <v>2283237</v>
      </c>
      <c r="H263" s="24">
        <v>7385521</v>
      </c>
      <c r="I263" s="24">
        <v>243860.28125</v>
      </c>
      <c r="J263" s="24">
        <v>104.09344482421875</v>
      </c>
      <c r="K263" s="24">
        <v>44.142951965332031</v>
      </c>
      <c r="L263" s="24">
        <v>179.23532104492188</v>
      </c>
      <c r="M263" s="24">
        <v>111.19577026367188</v>
      </c>
    </row>
    <row r="264" spans="1:13" x14ac:dyDescent="0.3">
      <c r="A264">
        <v>112000000</v>
      </c>
      <c r="B264" t="s">
        <v>587</v>
      </c>
      <c r="C264" t="s">
        <v>606</v>
      </c>
      <c r="D264" t="s">
        <v>937</v>
      </c>
      <c r="E264" s="24">
        <v>805991.25</v>
      </c>
      <c r="F264" s="24">
        <v>6061205</v>
      </c>
      <c r="G264" s="24">
        <v>2793280.75</v>
      </c>
      <c r="H264" s="24">
        <v>805991.25</v>
      </c>
      <c r="I264" s="24">
        <v>374260.8125</v>
      </c>
      <c r="J264" s="24"/>
      <c r="K264" s="24">
        <v>25.812152862548828</v>
      </c>
      <c r="L264" s="24">
        <v>97.646842956542969</v>
      </c>
      <c r="M264" s="24">
        <v>53.538162231445313</v>
      </c>
    </row>
    <row r="265" spans="1:13" x14ac:dyDescent="0.3">
      <c r="A265">
        <v>112011103</v>
      </c>
      <c r="B265" t="s">
        <v>359</v>
      </c>
      <c r="C265" t="s">
        <v>604</v>
      </c>
      <c r="D265" t="s">
        <v>937</v>
      </c>
      <c r="E265" s="24">
        <v>215893.046875</v>
      </c>
      <c r="F265" s="24">
        <v>2024205.375</v>
      </c>
      <c r="G265" s="24">
        <v>815842.875</v>
      </c>
      <c r="H265" s="24">
        <v>1743890.25</v>
      </c>
      <c r="I265" s="24">
        <v>93362.65625</v>
      </c>
      <c r="J265" s="24">
        <v>145.97895812988281</v>
      </c>
      <c r="K265" s="24">
        <v>32.731945037841797</v>
      </c>
      <c r="L265" s="24">
        <v>146.72761535644531</v>
      </c>
      <c r="M265" s="24">
        <v>69.324142456054688</v>
      </c>
    </row>
    <row r="266" spans="1:13" x14ac:dyDescent="0.3">
      <c r="A266">
        <v>112011603</v>
      </c>
      <c r="B266" t="s">
        <v>329</v>
      </c>
      <c r="C266" t="s">
        <v>604</v>
      </c>
      <c r="D266" t="s">
        <v>937</v>
      </c>
      <c r="E266" s="24">
        <v>456056.09375</v>
      </c>
      <c r="F266" s="24">
        <v>4403126.5</v>
      </c>
      <c r="G266" s="24">
        <v>1780526.25</v>
      </c>
      <c r="H266" s="24">
        <v>4095430</v>
      </c>
      <c r="I266" s="24">
        <v>201976</v>
      </c>
      <c r="J266" s="24">
        <v>192.12554931640625</v>
      </c>
      <c r="K266" s="24">
        <v>32.873752593994141</v>
      </c>
      <c r="L266" s="24">
        <v>115.8663330078125</v>
      </c>
      <c r="M266" s="24">
        <v>45.7266845703125</v>
      </c>
    </row>
    <row r="267" spans="1:13" x14ac:dyDescent="0.3">
      <c r="A267">
        <v>112013054</v>
      </c>
      <c r="B267" t="s">
        <v>185</v>
      </c>
      <c r="C267" t="s">
        <v>604</v>
      </c>
      <c r="D267" t="s">
        <v>937</v>
      </c>
      <c r="E267" s="24">
        <v>120633.296875</v>
      </c>
      <c r="F267" s="24">
        <v>1085820.625</v>
      </c>
      <c r="G267" s="24">
        <v>423093.5</v>
      </c>
      <c r="H267" s="24">
        <v>966139.75</v>
      </c>
      <c r="I267" s="24">
        <v>62420.359375</v>
      </c>
      <c r="J267" s="24">
        <v>155.82803344726563</v>
      </c>
      <c r="K267" s="24">
        <v>26.106023788452148</v>
      </c>
      <c r="L267" s="24">
        <v>117.06124877929688</v>
      </c>
      <c r="M267" s="24">
        <v>158.34477233886719</v>
      </c>
    </row>
    <row r="268" spans="1:13" x14ac:dyDescent="0.3">
      <c r="A268">
        <v>112013753</v>
      </c>
      <c r="B268" t="s">
        <v>64</v>
      </c>
      <c r="C268" t="s">
        <v>604</v>
      </c>
      <c r="D268" t="s">
        <v>937</v>
      </c>
      <c r="E268" s="24">
        <v>341122.65625</v>
      </c>
      <c r="F268" s="24">
        <v>2355441.25</v>
      </c>
      <c r="G268" s="24">
        <v>1302502.875</v>
      </c>
      <c r="H268" s="24">
        <v>1768987.5</v>
      </c>
      <c r="I268" s="24">
        <v>192583.953125</v>
      </c>
      <c r="J268" s="24">
        <v>180.55595397949219</v>
      </c>
      <c r="K268" s="24">
        <v>20.765317916870117</v>
      </c>
      <c r="L268" s="24">
        <v>104.35734558105469</v>
      </c>
      <c r="M268" s="24">
        <v>118.31240844726563</v>
      </c>
    </row>
    <row r="269" spans="1:13" x14ac:dyDescent="0.3">
      <c r="A269">
        <v>112015106</v>
      </c>
      <c r="B269" t="s">
        <v>519</v>
      </c>
      <c r="C269" t="s">
        <v>605</v>
      </c>
      <c r="D269" t="s">
        <v>937</v>
      </c>
      <c r="E269" s="24">
        <v>0</v>
      </c>
      <c r="F269" s="24">
        <v>67555.2734375</v>
      </c>
      <c r="G269" s="24">
        <v>22858.078125</v>
      </c>
      <c r="H269" s="24">
        <v>64629.6015625</v>
      </c>
      <c r="I269" s="24">
        <v>4056.495849609375</v>
      </c>
      <c r="J269" s="24"/>
      <c r="K269" s="24">
        <v>22.288536071777344</v>
      </c>
      <c r="L269" s="24">
        <v>80.704376220703125</v>
      </c>
      <c r="M269" s="24">
        <v>136.07829284667969</v>
      </c>
    </row>
    <row r="270" spans="1:13" x14ac:dyDescent="0.3">
      <c r="A270">
        <v>112015203</v>
      </c>
      <c r="B270" t="s">
        <v>326</v>
      </c>
      <c r="C270" t="s">
        <v>604</v>
      </c>
      <c r="D270" t="s">
        <v>937</v>
      </c>
      <c r="E270" s="24">
        <v>244423.5</v>
      </c>
      <c r="F270" s="24">
        <v>2052757.625</v>
      </c>
      <c r="G270" s="24">
        <v>900635</v>
      </c>
      <c r="H270" s="24">
        <v>1911982.625</v>
      </c>
      <c r="I270" s="24">
        <v>112105.1640625</v>
      </c>
      <c r="J270" s="24">
        <v>148.26182556152344</v>
      </c>
      <c r="K270" s="24">
        <v>28.525144577026367</v>
      </c>
      <c r="L270" s="24">
        <v>124.76768493652344</v>
      </c>
      <c r="M270" s="24">
        <v>105.22314453125</v>
      </c>
    </row>
    <row r="271" spans="1:13" x14ac:dyDescent="0.3">
      <c r="A271">
        <v>112018523</v>
      </c>
      <c r="B271" t="s">
        <v>264</v>
      </c>
      <c r="C271" t="s">
        <v>604</v>
      </c>
      <c r="D271" t="s">
        <v>937</v>
      </c>
      <c r="E271" s="24">
        <v>231113.546875</v>
      </c>
      <c r="F271" s="24">
        <v>2595541.75</v>
      </c>
      <c r="G271" s="24">
        <v>845880</v>
      </c>
      <c r="H271" s="24">
        <v>2415912.5</v>
      </c>
      <c r="I271" s="24">
        <v>96752.046875</v>
      </c>
      <c r="J271" s="24">
        <v>128.58016967773438</v>
      </c>
      <c r="K271" s="24">
        <v>37.958217620849609</v>
      </c>
      <c r="L271" s="24">
        <v>147.49229431152344</v>
      </c>
      <c r="M271" s="24">
        <v>76.833137512207031</v>
      </c>
    </row>
    <row r="272" spans="1:13" x14ac:dyDescent="0.3">
      <c r="A272">
        <v>112281302</v>
      </c>
      <c r="B272" t="s">
        <v>152</v>
      </c>
      <c r="C272" t="s">
        <v>604</v>
      </c>
      <c r="D272" t="s">
        <v>937</v>
      </c>
      <c r="E272" s="24">
        <v>934016.25</v>
      </c>
      <c r="F272" s="24">
        <v>11113232</v>
      </c>
      <c r="G272" s="24">
        <v>3744278.25</v>
      </c>
      <c r="H272" s="24">
        <v>10923418</v>
      </c>
      <c r="I272" s="24">
        <v>482366.40625</v>
      </c>
      <c r="J272" s="24">
        <v>176.30216979980469</v>
      </c>
      <c r="K272" s="24">
        <v>32.737617492675781</v>
      </c>
      <c r="L272" s="24">
        <v>109.60897064208984</v>
      </c>
      <c r="M272" s="24">
        <v>101.65883636474609</v>
      </c>
    </row>
    <row r="273" spans="1:13" x14ac:dyDescent="0.3">
      <c r="A273">
        <v>112282004</v>
      </c>
      <c r="B273" t="s">
        <v>204</v>
      </c>
      <c r="C273" t="s">
        <v>604</v>
      </c>
      <c r="D273" t="s">
        <v>937</v>
      </c>
      <c r="E273" s="24">
        <v>57183.1484375</v>
      </c>
      <c r="F273" s="24">
        <v>544719.5</v>
      </c>
      <c r="G273" s="24">
        <v>176181.65625</v>
      </c>
      <c r="H273" s="24">
        <v>468969.0625</v>
      </c>
      <c r="I273" s="24">
        <v>25630.68359375</v>
      </c>
      <c r="J273" s="24">
        <v>114.73030090332031</v>
      </c>
      <c r="K273" s="24">
        <v>30.35753059387207</v>
      </c>
      <c r="L273" s="24">
        <v>163.57691955566406</v>
      </c>
      <c r="M273" s="24">
        <v>165.55516052246094</v>
      </c>
    </row>
    <row r="274" spans="1:13" x14ac:dyDescent="0.3">
      <c r="A274">
        <v>112282307</v>
      </c>
      <c r="B274" t="s">
        <v>572</v>
      </c>
      <c r="C274" t="s">
        <v>605</v>
      </c>
      <c r="D274" t="s">
        <v>937</v>
      </c>
      <c r="E274" s="24">
        <v>0</v>
      </c>
      <c r="F274" s="24">
        <v>283472.09375</v>
      </c>
      <c r="G274" s="24">
        <v>166984.015625</v>
      </c>
      <c r="H274" s="24">
        <v>245958.296875</v>
      </c>
      <c r="I274" s="24">
        <v>32507.482421875</v>
      </c>
      <c r="J274" s="24"/>
      <c r="K274" s="24">
        <v>13.856998443603516</v>
      </c>
      <c r="L274" s="24">
        <v>65.521675109863281</v>
      </c>
      <c r="M274" s="24">
        <v>46.399501800537109</v>
      </c>
    </row>
    <row r="275" spans="1:13" x14ac:dyDescent="0.3">
      <c r="A275">
        <v>112283003</v>
      </c>
      <c r="B275" t="s">
        <v>86</v>
      </c>
      <c r="C275" t="s">
        <v>604</v>
      </c>
      <c r="D275" t="s">
        <v>937</v>
      </c>
      <c r="E275" s="24">
        <v>261349.046875</v>
      </c>
      <c r="F275" s="24">
        <v>3212303</v>
      </c>
      <c r="G275" s="24">
        <v>1097366.125</v>
      </c>
      <c r="H275" s="24">
        <v>3211715</v>
      </c>
      <c r="I275" s="24">
        <v>138511.703125</v>
      </c>
      <c r="J275" s="24">
        <v>206.32420349121094</v>
      </c>
      <c r="K275" s="24">
        <v>33.000949859619141</v>
      </c>
      <c r="L275" s="24">
        <v>109.49185943603516</v>
      </c>
      <c r="M275" s="24">
        <v>128.085205078125</v>
      </c>
    </row>
    <row r="276" spans="1:13" x14ac:dyDescent="0.3">
      <c r="A276">
        <v>112286003</v>
      </c>
      <c r="B276" t="s">
        <v>383</v>
      </c>
      <c r="C276" t="s">
        <v>604</v>
      </c>
      <c r="D276" t="s">
        <v>937</v>
      </c>
      <c r="E276" s="24">
        <v>307501.65625</v>
      </c>
      <c r="F276" s="24">
        <v>2685200</v>
      </c>
      <c r="G276" s="24">
        <v>999305.375</v>
      </c>
      <c r="H276" s="24">
        <v>2285709.75</v>
      </c>
      <c r="I276" s="24">
        <v>130314.03125</v>
      </c>
      <c r="J276" s="24">
        <v>168.43928527832031</v>
      </c>
      <c r="K276" s="24">
        <v>30.633747100830078</v>
      </c>
      <c r="L276" s="24">
        <v>137.22689819335938</v>
      </c>
      <c r="M276" s="24">
        <v>114.36865997314453</v>
      </c>
    </row>
    <row r="277" spans="1:13" x14ac:dyDescent="0.3">
      <c r="A277">
        <v>112289003</v>
      </c>
      <c r="B277" t="s">
        <v>114</v>
      </c>
      <c r="C277" t="s">
        <v>604</v>
      </c>
      <c r="D277" t="s">
        <v>937</v>
      </c>
      <c r="E277" s="24">
        <v>495612</v>
      </c>
      <c r="F277" s="24">
        <v>5789542.5</v>
      </c>
      <c r="G277" s="24">
        <v>1960562.375</v>
      </c>
      <c r="H277" s="24">
        <v>5773607</v>
      </c>
      <c r="I277" s="24">
        <v>211352.984375</v>
      </c>
      <c r="J277" s="24">
        <v>142.677001953125</v>
      </c>
      <c r="K277" s="24">
        <v>39.013961791992188</v>
      </c>
      <c r="L277" s="24">
        <v>139.67005920410156</v>
      </c>
      <c r="M277" s="24">
        <v>57.099796295166016</v>
      </c>
    </row>
    <row r="278" spans="1:13" x14ac:dyDescent="0.3">
      <c r="A278">
        <v>112671303</v>
      </c>
      <c r="B278" t="s">
        <v>500</v>
      </c>
      <c r="C278" t="s">
        <v>604</v>
      </c>
      <c r="D278" t="s">
        <v>937</v>
      </c>
      <c r="E278" s="24">
        <v>458552.40625</v>
      </c>
      <c r="F278" s="24">
        <v>3921130</v>
      </c>
      <c r="G278" s="24">
        <v>2269006.5</v>
      </c>
      <c r="H278" s="24">
        <v>3508152.75</v>
      </c>
      <c r="I278" s="24">
        <v>280186.53125</v>
      </c>
      <c r="J278" s="24">
        <v>241.33314514160156</v>
      </c>
      <c r="K278" s="24">
        <v>23.729509353637695</v>
      </c>
      <c r="L278" s="24">
        <v>93.393714904785156</v>
      </c>
      <c r="M278" s="24">
        <v>28.130485534667969</v>
      </c>
    </row>
    <row r="279" spans="1:13" x14ac:dyDescent="0.3">
      <c r="A279">
        <v>112671603</v>
      </c>
      <c r="B279" t="s">
        <v>424</v>
      </c>
      <c r="C279" t="s">
        <v>604</v>
      </c>
      <c r="D279" t="s">
        <v>937</v>
      </c>
      <c r="E279" s="24">
        <v>684128.5625</v>
      </c>
      <c r="F279" s="24">
        <v>5634575</v>
      </c>
      <c r="G279" s="24">
        <v>3310411</v>
      </c>
      <c r="H279" s="24">
        <v>5106965</v>
      </c>
      <c r="I279" s="24">
        <v>332606.96875</v>
      </c>
      <c r="J279" s="24">
        <v>233.22865295410156</v>
      </c>
      <c r="K279" s="24">
        <v>28.950428009033203</v>
      </c>
      <c r="L279" s="24">
        <v>99.70074462890625</v>
      </c>
      <c r="M279" s="24">
        <v>60.675048828125</v>
      </c>
    </row>
    <row r="280" spans="1:13" x14ac:dyDescent="0.3">
      <c r="A280">
        <v>112671803</v>
      </c>
      <c r="B280" t="s">
        <v>333</v>
      </c>
      <c r="C280" t="s">
        <v>604</v>
      </c>
      <c r="D280" t="s">
        <v>937</v>
      </c>
      <c r="E280" s="24">
        <v>452712.75</v>
      </c>
      <c r="F280" s="24">
        <v>3509520.25</v>
      </c>
      <c r="G280" s="24">
        <v>1765043.5</v>
      </c>
      <c r="H280" s="24">
        <v>3080830.75</v>
      </c>
      <c r="I280" s="24">
        <v>202347.5625</v>
      </c>
      <c r="J280" s="24">
        <v>146.70848083496094</v>
      </c>
      <c r="K280" s="24">
        <v>28.304153442382813</v>
      </c>
      <c r="L280" s="24">
        <v>134.24032592773438</v>
      </c>
      <c r="M280" s="24">
        <v>76.904884338378906</v>
      </c>
    </row>
    <row r="281" spans="1:13" x14ac:dyDescent="0.3">
      <c r="A281">
        <v>112672203</v>
      </c>
      <c r="B281" t="s">
        <v>456</v>
      </c>
      <c r="C281" t="s">
        <v>604</v>
      </c>
      <c r="D281" t="s">
        <v>937</v>
      </c>
      <c r="E281" s="24">
        <v>376818.59375</v>
      </c>
      <c r="F281" s="24">
        <v>2156010.25</v>
      </c>
      <c r="G281" s="24">
        <v>1305318.375</v>
      </c>
      <c r="H281" s="24">
        <v>1823138.25</v>
      </c>
      <c r="I281" s="24">
        <v>143805.984375</v>
      </c>
      <c r="J281" s="24">
        <v>202.82794189453125</v>
      </c>
      <c r="K281" s="24">
        <v>26.68975830078125</v>
      </c>
      <c r="L281" s="24">
        <v>125.44628143310547</v>
      </c>
      <c r="M281" s="24">
        <v>73.28643798828125</v>
      </c>
    </row>
    <row r="282" spans="1:13" x14ac:dyDescent="0.3">
      <c r="A282">
        <v>112672803</v>
      </c>
      <c r="B282" t="s">
        <v>122</v>
      </c>
      <c r="C282" t="s">
        <v>604</v>
      </c>
      <c r="D282" t="s">
        <v>937</v>
      </c>
      <c r="E282" s="24">
        <v>228348.59375</v>
      </c>
      <c r="F282" s="24">
        <v>2496833.5</v>
      </c>
      <c r="G282" s="24">
        <v>991831.25</v>
      </c>
      <c r="H282" s="24">
        <v>2462298</v>
      </c>
      <c r="I282" s="24">
        <v>111567.2890625</v>
      </c>
      <c r="J282" s="24">
        <v>193.29202270507813</v>
      </c>
      <c r="K282" s="24">
        <v>33.316333770751953</v>
      </c>
      <c r="L282" s="24">
        <v>99.211509704589844</v>
      </c>
      <c r="M282" s="24">
        <v>93.7222900390625</v>
      </c>
    </row>
    <row r="283" spans="1:13" x14ac:dyDescent="0.3">
      <c r="A283">
        <v>112674403</v>
      </c>
      <c r="B283" t="s">
        <v>244</v>
      </c>
      <c r="C283" t="s">
        <v>604</v>
      </c>
      <c r="D283" t="s">
        <v>937</v>
      </c>
      <c r="E283" s="24">
        <v>435669.4375</v>
      </c>
      <c r="F283" s="24">
        <v>3583528</v>
      </c>
      <c r="G283" s="24">
        <v>1896636.75</v>
      </c>
      <c r="H283" s="24">
        <v>3188829.5</v>
      </c>
      <c r="I283" s="24">
        <v>216319.21875</v>
      </c>
      <c r="J283" s="24">
        <v>223.00727844238281</v>
      </c>
      <c r="K283" s="24">
        <v>27.34770393371582</v>
      </c>
      <c r="L283" s="24">
        <v>124.08966827392578</v>
      </c>
      <c r="M283" s="24">
        <v>119.07389831542969</v>
      </c>
    </row>
    <row r="284" spans="1:13" x14ac:dyDescent="0.3">
      <c r="A284">
        <v>112675503</v>
      </c>
      <c r="B284" t="s">
        <v>401</v>
      </c>
      <c r="C284" t="s">
        <v>604</v>
      </c>
      <c r="D284" t="s">
        <v>937</v>
      </c>
      <c r="E284" s="24">
        <v>692881.5</v>
      </c>
      <c r="F284" s="24">
        <v>5087158.5</v>
      </c>
      <c r="G284" s="24">
        <v>2612567.75</v>
      </c>
      <c r="H284" s="24">
        <v>4515529</v>
      </c>
      <c r="I284" s="24">
        <v>275703.5</v>
      </c>
      <c r="J284" s="24">
        <v>171.36668395996094</v>
      </c>
      <c r="K284" s="24">
        <v>30.440702438354492</v>
      </c>
      <c r="L284" s="24">
        <v>133.82516479492188</v>
      </c>
      <c r="M284" s="24">
        <v>97.364555358886719</v>
      </c>
    </row>
    <row r="285" spans="1:13" x14ac:dyDescent="0.3">
      <c r="A285">
        <v>112676203</v>
      </c>
      <c r="B285" t="s">
        <v>46</v>
      </c>
      <c r="C285" t="s">
        <v>604</v>
      </c>
      <c r="D285" t="s">
        <v>937</v>
      </c>
      <c r="E285" s="24">
        <v>351986.09375</v>
      </c>
      <c r="F285" s="24">
        <v>2290841.75</v>
      </c>
      <c r="G285" s="24">
        <v>1359265.875</v>
      </c>
      <c r="H285" s="24">
        <v>1844822.125</v>
      </c>
      <c r="I285" s="24">
        <v>162267.890625</v>
      </c>
      <c r="J285" s="24">
        <v>188.72344970703125</v>
      </c>
      <c r="K285" s="24">
        <v>24.663496017456055</v>
      </c>
      <c r="L285" s="24">
        <v>123.99690246582031</v>
      </c>
      <c r="M285" s="24">
        <v>160.31280517578125</v>
      </c>
    </row>
    <row r="286" spans="1:13" x14ac:dyDescent="0.3">
      <c r="A286">
        <v>112676403</v>
      </c>
      <c r="B286" t="s">
        <v>273</v>
      </c>
      <c r="C286" t="s">
        <v>604</v>
      </c>
      <c r="D286" t="s">
        <v>937</v>
      </c>
      <c r="E286" s="24">
        <v>496185.4375</v>
      </c>
      <c r="F286" s="24">
        <v>3915076</v>
      </c>
      <c r="G286" s="24">
        <v>2167687.75</v>
      </c>
      <c r="H286" s="24">
        <v>3560806.75</v>
      </c>
      <c r="I286" s="24">
        <v>224161.28125</v>
      </c>
      <c r="J286" s="24">
        <v>218.81736755371094</v>
      </c>
      <c r="K286" s="24">
        <v>29.349176406860352</v>
      </c>
      <c r="L286" s="24">
        <v>112.93186187744141</v>
      </c>
      <c r="M286" s="24">
        <v>39.620201110839844</v>
      </c>
    </row>
    <row r="287" spans="1:13" x14ac:dyDescent="0.3">
      <c r="A287">
        <v>112676503</v>
      </c>
      <c r="B287" t="s">
        <v>338</v>
      </c>
      <c r="C287" t="s">
        <v>604</v>
      </c>
      <c r="D287" t="s">
        <v>937</v>
      </c>
      <c r="E287" s="24">
        <v>375616.0625</v>
      </c>
      <c r="F287" s="24">
        <v>2514397.5</v>
      </c>
      <c r="G287" s="24">
        <v>1409621</v>
      </c>
      <c r="H287" s="24">
        <v>2239938.25</v>
      </c>
      <c r="I287" s="24">
        <v>161851.46875</v>
      </c>
      <c r="J287" s="24">
        <v>197.92376708984375</v>
      </c>
      <c r="K287" s="24">
        <v>26.565309524536133</v>
      </c>
      <c r="L287" s="24">
        <v>118.51875305175781</v>
      </c>
      <c r="M287" s="24">
        <v>183.14512634277344</v>
      </c>
    </row>
    <row r="288" spans="1:13" x14ac:dyDescent="0.3">
      <c r="A288">
        <v>112676703</v>
      </c>
      <c r="B288" t="s">
        <v>298</v>
      </c>
      <c r="C288" t="s">
        <v>604</v>
      </c>
      <c r="D288" t="s">
        <v>937</v>
      </c>
      <c r="E288" s="24">
        <v>493473.59375</v>
      </c>
      <c r="F288" s="24">
        <v>3483615</v>
      </c>
      <c r="G288" s="24">
        <v>1970088.875</v>
      </c>
      <c r="H288" s="24">
        <v>2800936</v>
      </c>
      <c r="I288" s="24">
        <v>248473.4375</v>
      </c>
      <c r="J288" s="24">
        <v>171.98428344726563</v>
      </c>
      <c r="K288" s="24">
        <v>23.93486213684082</v>
      </c>
      <c r="L288" s="24">
        <v>106.51971435546875</v>
      </c>
      <c r="M288" s="24">
        <v>45.618690490722656</v>
      </c>
    </row>
    <row r="289" spans="1:13" x14ac:dyDescent="0.3">
      <c r="A289">
        <v>112678503</v>
      </c>
      <c r="B289" t="s">
        <v>193</v>
      </c>
      <c r="C289" t="s">
        <v>604</v>
      </c>
      <c r="D289" t="s">
        <v>937</v>
      </c>
      <c r="E289" s="24">
        <v>376203.59375</v>
      </c>
      <c r="F289" s="24">
        <v>2496512.5</v>
      </c>
      <c r="G289" s="24">
        <v>1491405.75</v>
      </c>
      <c r="H289" s="24">
        <v>2243231</v>
      </c>
      <c r="I289" s="24">
        <v>206833.859375</v>
      </c>
      <c r="J289" s="24">
        <v>186.27262878417969</v>
      </c>
      <c r="K289" s="24">
        <v>21.099649429321289</v>
      </c>
      <c r="L289" s="24">
        <v>88.279190063476563</v>
      </c>
      <c r="M289" s="24">
        <v>46.829204559326172</v>
      </c>
    </row>
    <row r="290" spans="1:13" x14ac:dyDescent="0.3">
      <c r="A290">
        <v>112679002</v>
      </c>
      <c r="B290" t="s">
        <v>177</v>
      </c>
      <c r="C290" t="s">
        <v>604</v>
      </c>
      <c r="D290" t="s">
        <v>937</v>
      </c>
      <c r="E290" s="24">
        <v>1429886.5</v>
      </c>
      <c r="F290" s="24">
        <v>24315520</v>
      </c>
      <c r="G290" s="24">
        <v>5478318</v>
      </c>
      <c r="H290" s="24">
        <v>25230916</v>
      </c>
      <c r="I290" s="24">
        <v>497039.1875</v>
      </c>
      <c r="J290" s="24">
        <v>61.871131896972656</v>
      </c>
      <c r="K290" s="24">
        <v>62.819442749023438</v>
      </c>
      <c r="L290" s="24">
        <v>237.21138000488281</v>
      </c>
      <c r="M290" s="24">
        <v>104.02122497558594</v>
      </c>
    </row>
    <row r="291" spans="1:13" x14ac:dyDescent="0.3">
      <c r="A291">
        <v>112679107</v>
      </c>
      <c r="B291" t="s">
        <v>537</v>
      </c>
      <c r="C291" t="s">
        <v>605</v>
      </c>
      <c r="D291" t="s">
        <v>937</v>
      </c>
      <c r="E291" s="24">
        <v>0</v>
      </c>
      <c r="F291" s="24">
        <v>635732.125</v>
      </c>
      <c r="G291" s="24">
        <v>688466.6875</v>
      </c>
      <c r="H291" s="24">
        <v>484980.4375</v>
      </c>
      <c r="I291" s="24">
        <v>89993.5703125</v>
      </c>
      <c r="J291" s="24"/>
      <c r="K291" s="24">
        <v>14.714370727539063</v>
      </c>
      <c r="L291" s="24">
        <v>71.155242919921875</v>
      </c>
      <c r="M291" s="24">
        <v>45.048297882080078</v>
      </c>
    </row>
    <row r="292" spans="1:13" x14ac:dyDescent="0.3">
      <c r="A292">
        <v>112679403</v>
      </c>
      <c r="B292" t="s">
        <v>343</v>
      </c>
      <c r="C292" t="s">
        <v>604</v>
      </c>
      <c r="D292" t="s">
        <v>937</v>
      </c>
      <c r="E292" s="24">
        <v>279548.84375</v>
      </c>
      <c r="F292" s="24">
        <v>1775315.375</v>
      </c>
      <c r="G292" s="24">
        <v>1285087.625</v>
      </c>
      <c r="H292" s="24">
        <v>1501660.5</v>
      </c>
      <c r="I292" s="24">
        <v>180583.75</v>
      </c>
      <c r="J292" s="24">
        <v>259.98397827148438</v>
      </c>
      <c r="K292" s="24">
        <v>18.495307922363281</v>
      </c>
      <c r="L292" s="24">
        <v>72.118911743164063</v>
      </c>
      <c r="M292" s="24">
        <v>79.861030578613281</v>
      </c>
    </row>
    <row r="293" spans="1:13" x14ac:dyDescent="0.3">
      <c r="A293">
        <v>113000000</v>
      </c>
      <c r="B293" t="s">
        <v>594</v>
      </c>
      <c r="C293" t="s">
        <v>606</v>
      </c>
      <c r="D293" t="s">
        <v>937</v>
      </c>
      <c r="E293" s="24">
        <v>1553287.875</v>
      </c>
      <c r="F293" s="24">
        <v>3803833.5</v>
      </c>
      <c r="G293" s="24">
        <v>4426502</v>
      </c>
      <c r="H293" s="24">
        <v>1553287.875</v>
      </c>
      <c r="I293" s="24">
        <v>473944.3125</v>
      </c>
      <c r="J293" s="24"/>
      <c r="K293" s="24">
        <v>20.642982482910156</v>
      </c>
      <c r="L293" s="24">
        <v>113.64128112792969</v>
      </c>
      <c r="M293" s="24">
        <v>28.241472244262695</v>
      </c>
    </row>
    <row r="294" spans="1:13" x14ac:dyDescent="0.3">
      <c r="A294">
        <v>113361303</v>
      </c>
      <c r="B294" t="s">
        <v>115</v>
      </c>
      <c r="C294" t="s">
        <v>604</v>
      </c>
      <c r="D294" t="s">
        <v>937</v>
      </c>
      <c r="E294" s="24">
        <v>367494.90625</v>
      </c>
      <c r="F294" s="24">
        <v>2135528</v>
      </c>
      <c r="G294" s="24">
        <v>1472305.5</v>
      </c>
      <c r="H294" s="24">
        <v>1647607.625</v>
      </c>
      <c r="I294" s="24">
        <v>180824.3125</v>
      </c>
      <c r="J294" s="24">
        <v>215.908935546875</v>
      </c>
      <c r="K294" s="24">
        <v>21.984479904174805</v>
      </c>
      <c r="L294" s="24">
        <v>103.85396575927734</v>
      </c>
      <c r="M294" s="24">
        <v>82.456741333007813</v>
      </c>
    </row>
    <row r="295" spans="1:13" x14ac:dyDescent="0.3">
      <c r="A295">
        <v>113361503</v>
      </c>
      <c r="B295" t="s">
        <v>418</v>
      </c>
      <c r="C295" t="s">
        <v>604</v>
      </c>
      <c r="D295" t="s">
        <v>937</v>
      </c>
      <c r="E295" s="24">
        <v>308675.40625</v>
      </c>
      <c r="F295" s="24">
        <v>2693660.25</v>
      </c>
      <c r="G295" s="24">
        <v>881844.375</v>
      </c>
      <c r="H295" s="24">
        <v>2727347</v>
      </c>
      <c r="I295" s="24">
        <v>81906.3125</v>
      </c>
      <c r="J295" s="24">
        <v>119.76795959472656</v>
      </c>
      <c r="K295" s="24">
        <v>47.422229766845703</v>
      </c>
      <c r="L295" s="24">
        <v>186.69186401367188</v>
      </c>
      <c r="M295" s="24">
        <v>121.42889404296875</v>
      </c>
    </row>
    <row r="296" spans="1:13" x14ac:dyDescent="0.3">
      <c r="A296">
        <v>113361703</v>
      </c>
      <c r="B296" t="s">
        <v>376</v>
      </c>
      <c r="C296" t="s">
        <v>604</v>
      </c>
      <c r="D296" t="s">
        <v>937</v>
      </c>
      <c r="E296" s="24">
        <v>334025.6875</v>
      </c>
      <c r="F296" s="24">
        <v>3178256.5</v>
      </c>
      <c r="G296" s="24">
        <v>1584982.75</v>
      </c>
      <c r="H296" s="24">
        <v>3034099.25</v>
      </c>
      <c r="I296" s="24">
        <v>225225.359375</v>
      </c>
      <c r="J296" s="24">
        <v>235.90168762207031</v>
      </c>
      <c r="K296" s="24">
        <v>22.631843566894531</v>
      </c>
      <c r="L296" s="24">
        <v>75.540870666503906</v>
      </c>
      <c r="M296" s="24">
        <v>66.3199462890625</v>
      </c>
    </row>
    <row r="297" spans="1:13" x14ac:dyDescent="0.3">
      <c r="A297">
        <v>113362203</v>
      </c>
      <c r="B297" t="s">
        <v>311</v>
      </c>
      <c r="C297" t="s">
        <v>604</v>
      </c>
      <c r="D297" t="s">
        <v>937</v>
      </c>
      <c r="E297" s="24">
        <v>322321.0625</v>
      </c>
      <c r="F297" s="24">
        <v>2876246</v>
      </c>
      <c r="G297" s="24">
        <v>1223225.75</v>
      </c>
      <c r="H297" s="24">
        <v>2736992.5</v>
      </c>
      <c r="I297" s="24">
        <v>155166.46875</v>
      </c>
      <c r="J297" s="24">
        <v>198.60392761230469</v>
      </c>
      <c r="K297" s="24">
        <v>28.497091293334961</v>
      </c>
      <c r="L297" s="24">
        <v>113.97419738769531</v>
      </c>
      <c r="M297" s="24">
        <v>120.85752868652344</v>
      </c>
    </row>
    <row r="298" spans="1:13" x14ac:dyDescent="0.3">
      <c r="A298">
        <v>113362303</v>
      </c>
      <c r="B298" t="s">
        <v>77</v>
      </c>
      <c r="C298" t="s">
        <v>604</v>
      </c>
      <c r="D298" t="s">
        <v>937</v>
      </c>
      <c r="E298" s="24">
        <v>280819.1875</v>
      </c>
      <c r="F298" s="24">
        <v>1541547.5</v>
      </c>
      <c r="G298" s="24">
        <v>1310349.125</v>
      </c>
      <c r="H298" s="24">
        <v>1091554.25</v>
      </c>
      <c r="I298" s="24">
        <v>178656.65625</v>
      </c>
      <c r="J298" s="24">
        <v>210.16108703613281</v>
      </c>
      <c r="K298" s="24">
        <v>17.534841537475586</v>
      </c>
      <c r="L298" s="24">
        <v>83.051994323730469</v>
      </c>
      <c r="M298" s="24">
        <v>65.121620178222656</v>
      </c>
    </row>
    <row r="299" spans="1:13" x14ac:dyDescent="0.3">
      <c r="A299">
        <v>113362403</v>
      </c>
      <c r="B299" t="s">
        <v>350</v>
      </c>
      <c r="C299" t="s">
        <v>604</v>
      </c>
      <c r="D299" t="s">
        <v>937</v>
      </c>
      <c r="E299" s="24">
        <v>419219.5625</v>
      </c>
      <c r="F299" s="24">
        <v>2785615</v>
      </c>
      <c r="G299" s="24">
        <v>1576768.75</v>
      </c>
      <c r="H299" s="24">
        <v>2473117</v>
      </c>
      <c r="I299" s="24">
        <v>199572.359375</v>
      </c>
      <c r="J299" s="24">
        <v>220.27641296386719</v>
      </c>
      <c r="K299" s="24">
        <v>23.959245681762695</v>
      </c>
      <c r="L299" s="24">
        <v>106.31655883789063</v>
      </c>
      <c r="M299" s="24">
        <v>55.854263305664063</v>
      </c>
    </row>
    <row r="300" spans="1:13" x14ac:dyDescent="0.3">
      <c r="A300">
        <v>113362603</v>
      </c>
      <c r="B300" t="s">
        <v>396</v>
      </c>
      <c r="C300" t="s">
        <v>604</v>
      </c>
      <c r="D300" t="s">
        <v>937</v>
      </c>
      <c r="E300" s="24">
        <v>483350.25</v>
      </c>
      <c r="F300" s="24">
        <v>4313399.5</v>
      </c>
      <c r="G300" s="24">
        <v>1814464.5</v>
      </c>
      <c r="H300" s="24">
        <v>4175595</v>
      </c>
      <c r="I300" s="24">
        <v>218778.84375</v>
      </c>
      <c r="J300" s="24">
        <v>215.85330200195313</v>
      </c>
      <c r="K300" s="24">
        <v>30.218709945678711</v>
      </c>
      <c r="L300" s="24">
        <v>109.95250701904297</v>
      </c>
      <c r="M300" s="24">
        <v>82.916557312011719</v>
      </c>
    </row>
    <row r="301" spans="1:13" x14ac:dyDescent="0.3">
      <c r="A301">
        <v>113363103</v>
      </c>
      <c r="B301" t="s">
        <v>352</v>
      </c>
      <c r="C301" t="s">
        <v>604</v>
      </c>
      <c r="D301" t="s">
        <v>937</v>
      </c>
      <c r="E301" s="24">
        <v>771584.5625</v>
      </c>
      <c r="F301" s="24">
        <v>4352607.5</v>
      </c>
      <c r="G301" s="24">
        <v>3057636.25</v>
      </c>
      <c r="H301" s="24">
        <v>3743064.5</v>
      </c>
      <c r="I301" s="24">
        <v>374993.34375</v>
      </c>
      <c r="J301" s="24">
        <v>240.81826782226563</v>
      </c>
      <c r="K301" s="24">
        <v>21.818595886230469</v>
      </c>
      <c r="L301" s="24">
        <v>95.614700317382813</v>
      </c>
      <c r="M301" s="24">
        <v>80.174491882324219</v>
      </c>
    </row>
    <row r="302" spans="1:13" x14ac:dyDescent="0.3">
      <c r="A302">
        <v>113363603</v>
      </c>
      <c r="B302" t="s">
        <v>184</v>
      </c>
      <c r="C302" t="s">
        <v>604</v>
      </c>
      <c r="D302" t="s">
        <v>937</v>
      </c>
      <c r="E302" s="24">
        <v>273176.09375</v>
      </c>
      <c r="F302" s="24">
        <v>1603923.125</v>
      </c>
      <c r="G302" s="24">
        <v>1244049.375</v>
      </c>
      <c r="H302" s="24">
        <v>1325401.5</v>
      </c>
      <c r="I302" s="24">
        <v>158277.453125</v>
      </c>
      <c r="J302" s="24">
        <v>251.95782470703125</v>
      </c>
      <c r="K302" s="24">
        <v>19.719476699829102</v>
      </c>
      <c r="L302" s="24">
        <v>86.119430541992188</v>
      </c>
      <c r="M302" s="24">
        <v>96.710548400878906</v>
      </c>
    </row>
    <row r="303" spans="1:13" x14ac:dyDescent="0.3">
      <c r="A303">
        <v>113363807</v>
      </c>
      <c r="B303" t="s">
        <v>511</v>
      </c>
      <c r="C303" t="s">
        <v>605</v>
      </c>
      <c r="D303" t="s">
        <v>937</v>
      </c>
      <c r="E303" s="24">
        <v>0</v>
      </c>
      <c r="F303" s="24">
        <v>568376.6875</v>
      </c>
      <c r="G303" s="24">
        <v>438817.03125</v>
      </c>
      <c r="H303" s="24">
        <v>473874.75</v>
      </c>
      <c r="I303" s="24">
        <v>82190.71875</v>
      </c>
      <c r="J303" s="24"/>
      <c r="K303" s="24">
        <v>12.254348754882813</v>
      </c>
      <c r="L303" s="24">
        <v>63.37030029296875</v>
      </c>
      <c r="M303" s="24">
        <v>58.679084777832031</v>
      </c>
    </row>
    <row r="304" spans="1:13" x14ac:dyDescent="0.3">
      <c r="A304">
        <v>113364002</v>
      </c>
      <c r="B304" t="s">
        <v>65</v>
      </c>
      <c r="C304" t="s">
        <v>604</v>
      </c>
      <c r="D304" t="s">
        <v>937</v>
      </c>
      <c r="E304" s="24">
        <v>1977098.75</v>
      </c>
      <c r="F304" s="24">
        <v>17862572</v>
      </c>
      <c r="G304" s="24">
        <v>7398659</v>
      </c>
      <c r="H304" s="24">
        <v>17273836</v>
      </c>
      <c r="I304" s="24">
        <v>732313.375</v>
      </c>
      <c r="J304" s="24">
        <v>106.39099884033203</v>
      </c>
      <c r="K304" s="24">
        <v>37.194908142089844</v>
      </c>
      <c r="L304" s="24">
        <v>172.13705444335938</v>
      </c>
      <c r="M304" s="24">
        <v>10.362465858459473</v>
      </c>
    </row>
    <row r="305" spans="1:13" x14ac:dyDescent="0.3">
      <c r="A305">
        <v>113364403</v>
      </c>
      <c r="B305" t="s">
        <v>89</v>
      </c>
      <c r="C305" t="s">
        <v>604</v>
      </c>
      <c r="D305" t="s">
        <v>937</v>
      </c>
      <c r="E305" s="24">
        <v>289356.3125</v>
      </c>
      <c r="F305" s="24">
        <v>2440796.75</v>
      </c>
      <c r="G305" s="24">
        <v>1255539.625</v>
      </c>
      <c r="H305" s="24">
        <v>2110474.75</v>
      </c>
      <c r="I305" s="24">
        <v>171197.859375</v>
      </c>
      <c r="J305" s="24">
        <v>225.83505249023438</v>
      </c>
      <c r="K305" s="24">
        <v>23.281206130981445</v>
      </c>
      <c r="L305" s="24">
        <v>102.45896911621094</v>
      </c>
      <c r="M305" s="24">
        <v>161.87870788574219</v>
      </c>
    </row>
    <row r="306" spans="1:13" x14ac:dyDescent="0.3">
      <c r="A306">
        <v>113364503</v>
      </c>
      <c r="B306" t="s">
        <v>452</v>
      </c>
      <c r="C306" t="s">
        <v>604</v>
      </c>
      <c r="D306" t="s">
        <v>937</v>
      </c>
      <c r="E306" s="24">
        <v>467636.25</v>
      </c>
      <c r="F306" s="24">
        <v>3932527</v>
      </c>
      <c r="G306" s="24">
        <v>2293650.25</v>
      </c>
      <c r="H306" s="24">
        <v>3689229.5</v>
      </c>
      <c r="I306" s="24">
        <v>303748.28125</v>
      </c>
      <c r="J306" s="24">
        <v>252.19596862792969</v>
      </c>
      <c r="K306" s="24">
        <v>22.037368774414063</v>
      </c>
      <c r="L306" s="24">
        <v>75.278114318847656</v>
      </c>
      <c r="M306" s="24">
        <v>70.170738220214844</v>
      </c>
    </row>
    <row r="307" spans="1:13" x14ac:dyDescent="0.3">
      <c r="A307">
        <v>113365203</v>
      </c>
      <c r="B307" t="s">
        <v>102</v>
      </c>
      <c r="C307" t="s">
        <v>604</v>
      </c>
      <c r="D307" t="s">
        <v>937</v>
      </c>
      <c r="E307" s="24">
        <v>635065.0625</v>
      </c>
      <c r="F307" s="24">
        <v>5912582.5</v>
      </c>
      <c r="G307" s="24">
        <v>2286749.75</v>
      </c>
      <c r="H307" s="24">
        <v>5717626</v>
      </c>
      <c r="I307" s="24">
        <v>269031.78125</v>
      </c>
      <c r="J307" s="24">
        <v>209.6173095703125</v>
      </c>
      <c r="K307" s="24">
        <v>32.837745666503906</v>
      </c>
      <c r="L307" s="24">
        <v>110.66361999511719</v>
      </c>
      <c r="M307" s="24">
        <v>85.606613159179688</v>
      </c>
    </row>
    <row r="308" spans="1:13" x14ac:dyDescent="0.3">
      <c r="A308">
        <v>113365303</v>
      </c>
      <c r="B308" t="s">
        <v>123</v>
      </c>
      <c r="C308" t="s">
        <v>604</v>
      </c>
      <c r="D308" t="s">
        <v>937</v>
      </c>
      <c r="E308" s="24">
        <v>142545.15625</v>
      </c>
      <c r="F308" s="24">
        <v>955429.125</v>
      </c>
      <c r="G308" s="24">
        <v>705932.75</v>
      </c>
      <c r="H308" s="24">
        <v>611508.125</v>
      </c>
      <c r="I308" s="24">
        <v>113608.546875</v>
      </c>
      <c r="J308" s="24">
        <v>257.75070190429688</v>
      </c>
      <c r="K308" s="24">
        <v>15.878268241882324</v>
      </c>
      <c r="L308" s="24">
        <v>78.524658203125</v>
      </c>
      <c r="M308" s="24">
        <v>287.19134521484375</v>
      </c>
    </row>
    <row r="309" spans="1:13" x14ac:dyDescent="0.3">
      <c r="A309">
        <v>113367003</v>
      </c>
      <c r="B309" t="s">
        <v>247</v>
      </c>
      <c r="C309" t="s">
        <v>604</v>
      </c>
      <c r="D309" t="s">
        <v>937</v>
      </c>
      <c r="E309" s="24">
        <v>391811.84375</v>
      </c>
      <c r="F309" s="24">
        <v>3026331.25</v>
      </c>
      <c r="G309" s="24">
        <v>1594708.375</v>
      </c>
      <c r="H309" s="24">
        <v>2516870</v>
      </c>
      <c r="I309" s="24">
        <v>187225.984375</v>
      </c>
      <c r="J309" s="24">
        <v>166.70274353027344</v>
      </c>
      <c r="K309" s="24">
        <v>26.774335861206055</v>
      </c>
      <c r="L309" s="24">
        <v>116.45706939697266</v>
      </c>
      <c r="M309" s="24">
        <v>52.931350708007813</v>
      </c>
    </row>
    <row r="310" spans="1:13" x14ac:dyDescent="0.3">
      <c r="A310">
        <v>113369003</v>
      </c>
      <c r="B310" t="s">
        <v>88</v>
      </c>
      <c r="C310" t="s">
        <v>604</v>
      </c>
      <c r="D310" t="s">
        <v>937</v>
      </c>
      <c r="E310" s="24">
        <v>411290.84375</v>
      </c>
      <c r="F310" s="24">
        <v>3119876.5</v>
      </c>
      <c r="G310" s="24">
        <v>1766830.625</v>
      </c>
      <c r="H310" s="24">
        <v>2847085.5</v>
      </c>
      <c r="I310" s="24">
        <v>228067.796875</v>
      </c>
      <c r="J310" s="24">
        <v>204.2960205078125</v>
      </c>
      <c r="K310" s="24">
        <v>23.229925155639648</v>
      </c>
      <c r="L310" s="24">
        <v>105.11613464355469</v>
      </c>
      <c r="M310" s="24">
        <v>86.766517639160156</v>
      </c>
    </row>
    <row r="311" spans="1:13" x14ac:dyDescent="0.3">
      <c r="A311">
        <v>113380303</v>
      </c>
      <c r="B311" t="s">
        <v>218</v>
      </c>
      <c r="C311" t="s">
        <v>604</v>
      </c>
      <c r="D311" t="s">
        <v>937</v>
      </c>
      <c r="E311" s="24">
        <v>177102.15625</v>
      </c>
      <c r="F311" s="24">
        <v>1358957.5</v>
      </c>
      <c r="G311" s="24">
        <v>674558.4375</v>
      </c>
      <c r="H311" s="24">
        <v>1194994.125</v>
      </c>
      <c r="I311" s="24">
        <v>78095.34375</v>
      </c>
      <c r="J311" s="24">
        <v>220.88385009765625</v>
      </c>
      <c r="K311" s="24">
        <v>28.306655883789063</v>
      </c>
      <c r="L311" s="24">
        <v>127.09780883789063</v>
      </c>
      <c r="M311" s="24">
        <v>144.71360778808594</v>
      </c>
    </row>
    <row r="312" spans="1:13" x14ac:dyDescent="0.3">
      <c r="A312">
        <v>113381303</v>
      </c>
      <c r="B312" t="s">
        <v>139</v>
      </c>
      <c r="C312" t="s">
        <v>604</v>
      </c>
      <c r="D312" t="s">
        <v>937</v>
      </c>
      <c r="E312" s="24">
        <v>510905.40625</v>
      </c>
      <c r="F312" s="24">
        <v>4900685</v>
      </c>
      <c r="G312" s="24">
        <v>2025617.125</v>
      </c>
      <c r="H312" s="24">
        <v>4635775</v>
      </c>
      <c r="I312" s="24">
        <v>245114.140625</v>
      </c>
      <c r="J312" s="24">
        <v>248.01921081542969</v>
      </c>
      <c r="K312" s="24">
        <v>30.341814041137695</v>
      </c>
      <c r="L312" s="24">
        <v>110.54218292236328</v>
      </c>
      <c r="M312" s="24">
        <v>123.61034393310547</v>
      </c>
    </row>
    <row r="313" spans="1:13" x14ac:dyDescent="0.3">
      <c r="A313">
        <v>113382303</v>
      </c>
      <c r="B313" t="s">
        <v>445</v>
      </c>
      <c r="C313" t="s">
        <v>604</v>
      </c>
      <c r="D313" t="s">
        <v>937</v>
      </c>
      <c r="E313" s="24">
        <v>250146.15625</v>
      </c>
      <c r="F313" s="24">
        <v>1574455.25</v>
      </c>
      <c r="G313" s="24">
        <v>1151568.75</v>
      </c>
      <c r="H313" s="24">
        <v>1111747.5</v>
      </c>
      <c r="I313" s="24">
        <v>136287.015625</v>
      </c>
      <c r="J313" s="24">
        <v>222.25343322753906</v>
      </c>
      <c r="K313" s="24">
        <v>21.837516784667969</v>
      </c>
      <c r="L313" s="24">
        <v>102.65074920654297</v>
      </c>
      <c r="M313" s="24">
        <v>62.671493530273438</v>
      </c>
    </row>
    <row r="314" spans="1:13" x14ac:dyDescent="0.3">
      <c r="A314">
        <v>113384307</v>
      </c>
      <c r="B314" t="s">
        <v>508</v>
      </c>
      <c r="C314" t="s">
        <v>605</v>
      </c>
      <c r="D314" t="s">
        <v>937</v>
      </c>
      <c r="E314" s="24">
        <v>0</v>
      </c>
      <c r="F314" s="24">
        <v>218912.0625</v>
      </c>
      <c r="G314" s="24">
        <v>168787.765625</v>
      </c>
      <c r="H314" s="24">
        <v>182236.046875</v>
      </c>
      <c r="I314" s="24">
        <v>27116.41015625</v>
      </c>
      <c r="J314" s="24"/>
      <c r="K314" s="24">
        <v>14.297608375549316</v>
      </c>
      <c r="L314" s="24">
        <v>72.265228271484375</v>
      </c>
      <c r="M314" s="24">
        <v>0.28425592184066772</v>
      </c>
    </row>
    <row r="315" spans="1:13" x14ac:dyDescent="0.3">
      <c r="A315">
        <v>113384603</v>
      </c>
      <c r="B315" t="s">
        <v>364</v>
      </c>
      <c r="C315" t="s">
        <v>604</v>
      </c>
      <c r="D315" t="s">
        <v>937</v>
      </c>
      <c r="E315" s="24">
        <v>829216.5</v>
      </c>
      <c r="F315" s="24">
        <v>14404270</v>
      </c>
      <c r="G315" s="24">
        <v>3254837.75</v>
      </c>
      <c r="H315" s="24">
        <v>15106652</v>
      </c>
      <c r="I315" s="24">
        <v>252297.890625</v>
      </c>
      <c r="J315" s="24">
        <v>70.312515258789063</v>
      </c>
      <c r="K315" s="24">
        <v>73.279739379882813</v>
      </c>
      <c r="L315" s="24">
        <v>232.04971313476563</v>
      </c>
      <c r="M315" s="24">
        <v>170.06398010253906</v>
      </c>
    </row>
    <row r="316" spans="1:13" x14ac:dyDescent="0.3">
      <c r="A316">
        <v>113385003</v>
      </c>
      <c r="B316" t="s">
        <v>365</v>
      </c>
      <c r="C316" t="s">
        <v>604</v>
      </c>
      <c r="D316" t="s">
        <v>937</v>
      </c>
      <c r="E316" s="24">
        <v>263162.40625</v>
      </c>
      <c r="F316" s="24">
        <v>2836737.75</v>
      </c>
      <c r="G316" s="24">
        <v>747650</v>
      </c>
      <c r="H316" s="24">
        <v>2544855.5</v>
      </c>
      <c r="I316" s="24">
        <v>121732.703125</v>
      </c>
      <c r="J316" s="24">
        <v>206.67481994628906</v>
      </c>
      <c r="K316" s="24">
        <v>31.606546401977539</v>
      </c>
      <c r="L316" s="24">
        <v>137.38713073730469</v>
      </c>
      <c r="M316" s="24">
        <v>125.64739227294922</v>
      </c>
    </row>
    <row r="317" spans="1:13" x14ac:dyDescent="0.3">
      <c r="A317">
        <v>113385303</v>
      </c>
      <c r="B317" t="s">
        <v>116</v>
      </c>
      <c r="C317" t="s">
        <v>604</v>
      </c>
      <c r="D317" t="s">
        <v>937</v>
      </c>
      <c r="E317" s="24">
        <v>356087.84375</v>
      </c>
      <c r="F317" s="24">
        <v>3686932.5</v>
      </c>
      <c r="G317" s="24">
        <v>1450527.625</v>
      </c>
      <c r="H317" s="24">
        <v>3713218.75</v>
      </c>
      <c r="I317" s="24">
        <v>168208.5</v>
      </c>
      <c r="J317" s="24">
        <v>223.90742492675781</v>
      </c>
      <c r="K317" s="24">
        <v>32.659156799316406</v>
      </c>
      <c r="L317" s="24">
        <v>103.04888153076172</v>
      </c>
      <c r="M317" s="24">
        <v>49.816001892089844</v>
      </c>
    </row>
    <row r="318" spans="1:13" x14ac:dyDescent="0.3">
      <c r="A318">
        <v>114000000</v>
      </c>
      <c r="B318" t="s">
        <v>577</v>
      </c>
      <c r="C318" t="s">
        <v>606</v>
      </c>
      <c r="D318" t="s">
        <v>938</v>
      </c>
      <c r="E318" s="24">
        <v>1277358</v>
      </c>
      <c r="F318" s="24">
        <v>5777607</v>
      </c>
      <c r="G318" s="24">
        <v>3094084</v>
      </c>
      <c r="H318" s="24">
        <v>1277358</v>
      </c>
      <c r="I318" s="24">
        <v>344778.03125</v>
      </c>
      <c r="J318" s="24"/>
      <c r="K318" s="24">
        <v>29.436471939086914</v>
      </c>
      <c r="L318" s="24">
        <v>144.86570739746094</v>
      </c>
      <c r="M318" s="24">
        <v>31.933618545532227</v>
      </c>
    </row>
    <row r="319" spans="1:13" x14ac:dyDescent="0.3">
      <c r="A319">
        <v>114060503</v>
      </c>
      <c r="B319" t="s">
        <v>232</v>
      </c>
      <c r="C319" t="s">
        <v>604</v>
      </c>
      <c r="D319" t="s">
        <v>938</v>
      </c>
      <c r="E319" s="24">
        <v>169384.34375</v>
      </c>
      <c r="F319" s="24">
        <v>1948074.5</v>
      </c>
      <c r="G319" s="24">
        <v>638426.5</v>
      </c>
      <c r="H319" s="24">
        <v>2005859.25</v>
      </c>
      <c r="I319" s="24">
        <v>61075.0546875</v>
      </c>
      <c r="J319" s="24">
        <v>184.55517578125</v>
      </c>
      <c r="K319" s="24">
        <v>45.122928619384766</v>
      </c>
      <c r="L319" s="24">
        <v>148.81642150878906</v>
      </c>
      <c r="M319" s="24">
        <v>222.64254760742188</v>
      </c>
    </row>
    <row r="320" spans="1:13" x14ac:dyDescent="0.3">
      <c r="A320">
        <v>114060557</v>
      </c>
      <c r="B320" t="s">
        <v>569</v>
      </c>
      <c r="C320" t="s">
        <v>605</v>
      </c>
      <c r="D320" t="s">
        <v>938</v>
      </c>
      <c r="E320" s="24">
        <v>0</v>
      </c>
      <c r="F320" s="24">
        <v>489972.5</v>
      </c>
      <c r="G320" s="24">
        <v>313206.125</v>
      </c>
      <c r="H320" s="24">
        <v>417898.0625</v>
      </c>
      <c r="I320" s="24">
        <v>53795.0625</v>
      </c>
      <c r="J320" s="24"/>
      <c r="K320" s="24">
        <v>14.930340766906738</v>
      </c>
      <c r="L320" s="24">
        <v>71.250762939453125</v>
      </c>
      <c r="M320" s="24">
        <v>70.20001220703125</v>
      </c>
    </row>
    <row r="321" spans="1:13" x14ac:dyDescent="0.3">
      <c r="A321">
        <v>114060753</v>
      </c>
      <c r="B321" t="s">
        <v>386</v>
      </c>
      <c r="C321" t="s">
        <v>604</v>
      </c>
      <c r="D321" t="s">
        <v>938</v>
      </c>
      <c r="E321" s="24">
        <v>787239</v>
      </c>
      <c r="F321" s="24">
        <v>5331358</v>
      </c>
      <c r="G321" s="24">
        <v>2777990</v>
      </c>
      <c r="H321" s="24">
        <v>4934282</v>
      </c>
      <c r="I321" s="24">
        <v>361533.5625</v>
      </c>
      <c r="J321" s="24">
        <v>232.7288818359375</v>
      </c>
      <c r="K321" s="24">
        <v>24.607913970947266</v>
      </c>
      <c r="L321" s="24">
        <v>106.78721618652344</v>
      </c>
      <c r="M321" s="24">
        <v>80.238235473632813</v>
      </c>
    </row>
    <row r="322" spans="1:13" x14ac:dyDescent="0.3">
      <c r="A322">
        <v>114060853</v>
      </c>
      <c r="B322" t="s">
        <v>318</v>
      </c>
      <c r="C322" t="s">
        <v>604</v>
      </c>
      <c r="D322" t="s">
        <v>938</v>
      </c>
      <c r="E322" s="24">
        <v>206522.703125</v>
      </c>
      <c r="F322" s="24">
        <v>1110359.125</v>
      </c>
      <c r="G322" s="24">
        <v>727616.1875</v>
      </c>
      <c r="H322" s="24">
        <v>855750.625</v>
      </c>
      <c r="I322" s="24">
        <v>94857.859375</v>
      </c>
      <c r="J322" s="24">
        <v>211.38285827636719</v>
      </c>
      <c r="K322" s="24">
        <v>21.553279876708984</v>
      </c>
      <c r="L322" s="24">
        <v>112.57724761962891</v>
      </c>
      <c r="M322" s="24">
        <v>130.58140563964844</v>
      </c>
    </row>
    <row r="323" spans="1:13" x14ac:dyDescent="0.3">
      <c r="A323">
        <v>114061103</v>
      </c>
      <c r="B323" t="s">
        <v>371</v>
      </c>
      <c r="C323" t="s">
        <v>604</v>
      </c>
      <c r="D323" t="s">
        <v>938</v>
      </c>
      <c r="E323" s="24">
        <v>366544.9375</v>
      </c>
      <c r="F323" s="24">
        <v>1821337</v>
      </c>
      <c r="G323" s="24">
        <v>1394387.875</v>
      </c>
      <c r="H323" s="24">
        <v>1440423</v>
      </c>
      <c r="I323" s="24">
        <v>158656.03125</v>
      </c>
      <c r="J323" s="24">
        <v>214.50106811523438</v>
      </c>
      <c r="K323" s="24">
        <v>22.578845977783203</v>
      </c>
      <c r="L323" s="24">
        <v>108.79499053955078</v>
      </c>
      <c r="M323" s="24">
        <v>44.48907470703125</v>
      </c>
    </row>
    <row r="324" spans="1:13" x14ac:dyDescent="0.3">
      <c r="A324">
        <v>114061503</v>
      </c>
      <c r="B324" t="s">
        <v>120</v>
      </c>
      <c r="C324" t="s">
        <v>604</v>
      </c>
      <c r="D324" t="s">
        <v>938</v>
      </c>
      <c r="E324" s="24">
        <v>363700.5</v>
      </c>
      <c r="F324" s="24">
        <v>2534508.75</v>
      </c>
      <c r="G324" s="24">
        <v>1088972.75</v>
      </c>
      <c r="H324" s="24">
        <v>2174200</v>
      </c>
      <c r="I324" s="24">
        <v>195127.40625</v>
      </c>
      <c r="J324" s="24">
        <v>189.30401611328125</v>
      </c>
      <c r="K324" s="24">
        <v>20.433736801147461</v>
      </c>
      <c r="L324" s="24">
        <v>101.20698547363281</v>
      </c>
      <c r="M324" s="24">
        <v>44.748409271240234</v>
      </c>
    </row>
    <row r="325" spans="1:13" x14ac:dyDescent="0.3">
      <c r="A325">
        <v>114062003</v>
      </c>
      <c r="B325" t="s">
        <v>373</v>
      </c>
      <c r="C325" t="s">
        <v>604</v>
      </c>
      <c r="D325" t="s">
        <v>938</v>
      </c>
      <c r="E325" s="24">
        <v>504351.3125</v>
      </c>
      <c r="F325" s="24">
        <v>3294287.25</v>
      </c>
      <c r="G325" s="24">
        <v>2111231.25</v>
      </c>
      <c r="H325" s="24">
        <v>2929970.5</v>
      </c>
      <c r="I325" s="24">
        <v>249945.78125</v>
      </c>
      <c r="J325" s="24">
        <v>195.82781982421875</v>
      </c>
      <c r="K325" s="24">
        <v>23.644607543945313</v>
      </c>
      <c r="L325" s="24">
        <v>96.001739501953125</v>
      </c>
      <c r="M325" s="24">
        <v>66.710952758789063</v>
      </c>
    </row>
    <row r="326" spans="1:13" x14ac:dyDescent="0.3">
      <c r="A326">
        <v>114062503</v>
      </c>
      <c r="B326" t="s">
        <v>374</v>
      </c>
      <c r="C326" t="s">
        <v>604</v>
      </c>
      <c r="D326" t="s">
        <v>938</v>
      </c>
      <c r="E326" s="24">
        <v>295954.0625</v>
      </c>
      <c r="F326" s="24">
        <v>1643457</v>
      </c>
      <c r="G326" s="24">
        <v>1204749.5</v>
      </c>
      <c r="H326" s="24">
        <v>1302019.25</v>
      </c>
      <c r="I326" s="24">
        <v>138635.765625</v>
      </c>
      <c r="J326" s="24">
        <v>198.60662841796875</v>
      </c>
      <c r="K326" s="24">
        <v>22.679288864135742</v>
      </c>
      <c r="L326" s="24">
        <v>114.10411071777344</v>
      </c>
      <c r="M326" s="24">
        <v>15.796472549438477</v>
      </c>
    </row>
    <row r="327" spans="1:13" x14ac:dyDescent="0.3">
      <c r="A327">
        <v>114063003</v>
      </c>
      <c r="B327" t="s">
        <v>111</v>
      </c>
      <c r="C327" t="s">
        <v>604</v>
      </c>
      <c r="D327" t="s">
        <v>938</v>
      </c>
      <c r="E327" s="24">
        <v>507755.09375</v>
      </c>
      <c r="F327" s="24">
        <v>3649381.25</v>
      </c>
      <c r="G327" s="24">
        <v>1847800.25</v>
      </c>
      <c r="H327" s="24">
        <v>3549813</v>
      </c>
      <c r="I327" s="24">
        <v>215390.984375</v>
      </c>
      <c r="J327" s="24">
        <v>220.05345153808594</v>
      </c>
      <c r="K327" s="24">
        <v>27.879238128662109</v>
      </c>
      <c r="L327" s="24">
        <v>97.519706726074219</v>
      </c>
      <c r="M327" s="24">
        <v>33.582023620605469</v>
      </c>
    </row>
    <row r="328" spans="1:13" x14ac:dyDescent="0.3">
      <c r="A328">
        <v>114063503</v>
      </c>
      <c r="B328" t="s">
        <v>60</v>
      </c>
      <c r="C328" t="s">
        <v>604</v>
      </c>
      <c r="D328" t="s">
        <v>938</v>
      </c>
      <c r="E328" s="24">
        <v>259262.703125</v>
      </c>
      <c r="F328" s="24">
        <v>1817670.5</v>
      </c>
      <c r="G328" s="24">
        <v>999877.5625</v>
      </c>
      <c r="H328" s="24">
        <v>1513541.625</v>
      </c>
      <c r="I328" s="24">
        <v>128151.6328125</v>
      </c>
      <c r="J328" s="24">
        <v>218.77384948730469</v>
      </c>
      <c r="K328" s="24">
        <v>24.00914192199707</v>
      </c>
      <c r="L328" s="24">
        <v>123.52960968017578</v>
      </c>
      <c r="M328" s="24">
        <v>222.33917236328125</v>
      </c>
    </row>
    <row r="329" spans="1:13" x14ac:dyDescent="0.3">
      <c r="A329">
        <v>114064003</v>
      </c>
      <c r="B329" t="s">
        <v>355</v>
      </c>
      <c r="C329" t="s">
        <v>604</v>
      </c>
      <c r="D329" t="s">
        <v>938</v>
      </c>
      <c r="E329" s="24">
        <v>177499.953125</v>
      </c>
      <c r="F329" s="24">
        <v>1056839.5</v>
      </c>
      <c r="G329" s="24">
        <v>753636.3125</v>
      </c>
      <c r="H329" s="24">
        <v>786374.25</v>
      </c>
      <c r="I329" s="24">
        <v>111937.4921875</v>
      </c>
      <c r="J329" s="24">
        <v>186.91265869140625</v>
      </c>
      <c r="K329" s="24">
        <v>17.759695053100586</v>
      </c>
      <c r="L329" s="24">
        <v>87.088363647460938</v>
      </c>
      <c r="M329" s="24">
        <v>42.793033599853516</v>
      </c>
    </row>
    <row r="330" spans="1:13" x14ac:dyDescent="0.3">
      <c r="A330">
        <v>114065503</v>
      </c>
      <c r="B330" t="s">
        <v>221</v>
      </c>
      <c r="C330" t="s">
        <v>604</v>
      </c>
      <c r="D330" t="s">
        <v>938</v>
      </c>
      <c r="E330" s="24">
        <v>466623.15625</v>
      </c>
      <c r="F330" s="24">
        <v>4628643.5</v>
      </c>
      <c r="G330" s="24">
        <v>2116876.25</v>
      </c>
      <c r="H330" s="24">
        <v>4634119</v>
      </c>
      <c r="I330" s="24">
        <v>190070.796875</v>
      </c>
      <c r="J330" s="24">
        <v>231.41989135742188</v>
      </c>
      <c r="K330" s="24">
        <v>37.944507598876953</v>
      </c>
      <c r="L330" s="24">
        <v>113.11851501464844</v>
      </c>
      <c r="M330" s="24">
        <v>130.19566345214844</v>
      </c>
    </row>
    <row r="331" spans="1:13" x14ac:dyDescent="0.3">
      <c r="A331">
        <v>114066503</v>
      </c>
      <c r="B331" t="s">
        <v>337</v>
      </c>
      <c r="C331" t="s">
        <v>604</v>
      </c>
      <c r="D331" t="s">
        <v>938</v>
      </c>
      <c r="E331" s="24">
        <v>203056.046875</v>
      </c>
      <c r="F331" s="24">
        <v>1078042.625</v>
      </c>
      <c r="G331" s="24">
        <v>755478.3125</v>
      </c>
      <c r="H331" s="24">
        <v>805698.375</v>
      </c>
      <c r="I331" s="24">
        <v>101106.71875</v>
      </c>
      <c r="J331" s="24">
        <v>216.85142517089844</v>
      </c>
      <c r="K331" s="24">
        <v>20.142845153808594</v>
      </c>
      <c r="L331" s="24">
        <v>102.8734130859375</v>
      </c>
      <c r="M331" s="24">
        <v>37.221324920654297</v>
      </c>
    </row>
    <row r="332" spans="1:13" x14ac:dyDescent="0.3">
      <c r="A332">
        <v>114067002</v>
      </c>
      <c r="B332" t="s">
        <v>74</v>
      </c>
      <c r="C332" t="s">
        <v>604</v>
      </c>
      <c r="D332" t="s">
        <v>938</v>
      </c>
      <c r="E332" s="24">
        <v>3385412.5</v>
      </c>
      <c r="F332" s="24">
        <v>59428312</v>
      </c>
      <c r="G332" s="24">
        <v>13169388</v>
      </c>
      <c r="H332" s="24">
        <v>62946424</v>
      </c>
      <c r="I332" s="24">
        <v>903359.75</v>
      </c>
      <c r="J332" s="24">
        <v>22.028726577758789</v>
      </c>
      <c r="K332" s="24">
        <v>84.111686706542969</v>
      </c>
      <c r="L332" s="24">
        <v>263.39877319335938</v>
      </c>
      <c r="M332" s="24">
        <v>113.27421569824219</v>
      </c>
    </row>
    <row r="333" spans="1:13" x14ac:dyDescent="0.3">
      <c r="A333">
        <v>114067107</v>
      </c>
      <c r="B333" t="s">
        <v>563</v>
      </c>
      <c r="C333" t="s">
        <v>605</v>
      </c>
      <c r="D333" t="s">
        <v>938</v>
      </c>
      <c r="E333" s="24">
        <v>0</v>
      </c>
      <c r="F333" s="24">
        <v>454983.84375</v>
      </c>
      <c r="G333" s="24">
        <v>348544.03125</v>
      </c>
      <c r="H333" s="24">
        <v>381399.4375</v>
      </c>
      <c r="I333" s="24">
        <v>30655.044921875</v>
      </c>
      <c r="J333" s="24"/>
      <c r="K333" s="24">
        <v>26.211929321289063</v>
      </c>
      <c r="L333" s="24">
        <v>114.55161285400391</v>
      </c>
      <c r="M333" s="24">
        <v>17.872653961181641</v>
      </c>
    </row>
    <row r="334" spans="1:13" x14ac:dyDescent="0.3">
      <c r="A334">
        <v>114067503</v>
      </c>
      <c r="B334" t="s">
        <v>138</v>
      </c>
      <c r="C334" t="s">
        <v>604</v>
      </c>
      <c r="D334" t="s">
        <v>938</v>
      </c>
      <c r="E334" s="24">
        <v>214409.703125</v>
      </c>
      <c r="F334" s="24">
        <v>1059793</v>
      </c>
      <c r="G334" s="24">
        <v>947435.625</v>
      </c>
      <c r="H334" s="24">
        <v>775816.875</v>
      </c>
      <c r="I334" s="24">
        <v>118617.5234375</v>
      </c>
      <c r="J334" s="24">
        <v>238.65538024902344</v>
      </c>
      <c r="K334" s="24">
        <v>18.729429244995117</v>
      </c>
      <c r="L334" s="24">
        <v>86.864936828613281</v>
      </c>
      <c r="M334" s="24">
        <v>45.973552703857422</v>
      </c>
    </row>
    <row r="335" spans="1:13" x14ac:dyDescent="0.3">
      <c r="A335">
        <v>114068003</v>
      </c>
      <c r="B335" t="s">
        <v>435</v>
      </c>
      <c r="C335" t="s">
        <v>604</v>
      </c>
      <c r="D335" t="s">
        <v>938</v>
      </c>
      <c r="E335" s="24">
        <v>149197.65625</v>
      </c>
      <c r="F335" s="24">
        <v>1213271.25</v>
      </c>
      <c r="G335" s="24">
        <v>708934.125</v>
      </c>
      <c r="H335" s="24">
        <v>911369</v>
      </c>
      <c r="I335" s="24">
        <v>104587.140625</v>
      </c>
      <c r="J335" s="24">
        <v>229.87155151367188</v>
      </c>
      <c r="K335" s="24">
        <v>19.805522918701172</v>
      </c>
      <c r="L335" s="24">
        <v>101.44155120849609</v>
      </c>
      <c r="M335" s="24">
        <v>55.058067321777344</v>
      </c>
    </row>
    <row r="336" spans="1:13" x14ac:dyDescent="0.3">
      <c r="A336">
        <v>114068103</v>
      </c>
      <c r="B336" t="s">
        <v>34</v>
      </c>
      <c r="C336" t="s">
        <v>604</v>
      </c>
      <c r="D336" t="s">
        <v>938</v>
      </c>
      <c r="E336" s="24">
        <v>355290.90625</v>
      </c>
      <c r="F336" s="24">
        <v>2119690.25</v>
      </c>
      <c r="G336" s="24">
        <v>1384589.375</v>
      </c>
      <c r="H336" s="24">
        <v>1632734.375</v>
      </c>
      <c r="I336" s="24">
        <v>189593</v>
      </c>
      <c r="J336" s="24">
        <v>234.65992736816406</v>
      </c>
      <c r="K336" s="24">
        <v>20.357135772705078</v>
      </c>
      <c r="L336" s="24">
        <v>92.04052734375</v>
      </c>
      <c r="M336" s="24">
        <v>78.506935119628906</v>
      </c>
    </row>
    <row r="337" spans="1:13" x14ac:dyDescent="0.3">
      <c r="A337">
        <v>114069103</v>
      </c>
      <c r="B337" t="s">
        <v>189</v>
      </c>
      <c r="C337" t="s">
        <v>604</v>
      </c>
      <c r="D337" t="s">
        <v>938</v>
      </c>
      <c r="E337" s="24">
        <v>616782.4375</v>
      </c>
      <c r="F337" s="24">
        <v>4816487.5</v>
      </c>
      <c r="G337" s="24">
        <v>2920593.5</v>
      </c>
      <c r="H337" s="24">
        <v>4569110</v>
      </c>
      <c r="I337" s="24">
        <v>332013.4375</v>
      </c>
      <c r="J337" s="24">
        <v>235.67984008789063</v>
      </c>
      <c r="K337" s="24">
        <v>25.161220550537109</v>
      </c>
      <c r="L337" s="24">
        <v>84.095474243164063</v>
      </c>
      <c r="M337" s="24">
        <v>103.63767242431641</v>
      </c>
    </row>
    <row r="338" spans="1:13" x14ac:dyDescent="0.3">
      <c r="A338">
        <v>114069353</v>
      </c>
      <c r="B338" t="s">
        <v>367</v>
      </c>
      <c r="C338" t="s">
        <v>604</v>
      </c>
      <c r="D338" t="s">
        <v>938</v>
      </c>
      <c r="E338" s="24">
        <v>171359.84375</v>
      </c>
      <c r="F338" s="24">
        <v>779328.125</v>
      </c>
      <c r="G338" s="24">
        <v>878667.375</v>
      </c>
      <c r="H338" s="24">
        <v>584780.875</v>
      </c>
      <c r="I338" s="24">
        <v>110679.53125</v>
      </c>
      <c r="J338" s="24">
        <v>249.47195434570313</v>
      </c>
      <c r="K338" s="24">
        <v>16.528398513793945</v>
      </c>
      <c r="L338" s="24">
        <v>71.631233215332031</v>
      </c>
      <c r="M338" s="24">
        <v>146.89714050292969</v>
      </c>
    </row>
    <row r="339" spans="1:13" x14ac:dyDescent="0.3">
      <c r="A339">
        <v>115000000</v>
      </c>
      <c r="B339" t="s">
        <v>581</v>
      </c>
      <c r="C339" t="s">
        <v>606</v>
      </c>
      <c r="D339" t="s">
        <v>937</v>
      </c>
      <c r="E339" s="24">
        <v>1416464</v>
      </c>
      <c r="F339" s="24">
        <v>4509385.5</v>
      </c>
      <c r="G339" s="24">
        <v>2671251.75</v>
      </c>
      <c r="H339" s="24">
        <v>1416464</v>
      </c>
      <c r="I339" s="24">
        <v>278252.5625</v>
      </c>
      <c r="J339" s="24"/>
      <c r="K339" s="24">
        <v>30.896753311157227</v>
      </c>
      <c r="L339" s="24">
        <v>134.8106689453125</v>
      </c>
      <c r="M339" s="24">
        <v>41.046527862548828</v>
      </c>
    </row>
    <row r="340" spans="1:13" x14ac:dyDescent="0.3">
      <c r="A340">
        <v>115210503</v>
      </c>
      <c r="B340" t="s">
        <v>385</v>
      </c>
      <c r="C340" t="s">
        <v>604</v>
      </c>
      <c r="D340" t="s">
        <v>937</v>
      </c>
      <c r="E340" s="24">
        <v>406714.34375</v>
      </c>
      <c r="F340" s="24">
        <v>2813311.75</v>
      </c>
      <c r="G340" s="24">
        <v>1223342.875</v>
      </c>
      <c r="H340" s="24">
        <v>2424789</v>
      </c>
      <c r="I340" s="24">
        <v>170452.4375</v>
      </c>
      <c r="J340" s="24">
        <v>178.63589477539063</v>
      </c>
      <c r="K340" s="24">
        <v>26.068086624145508</v>
      </c>
      <c r="L340" s="24">
        <v>119.32118225097656</v>
      </c>
      <c r="M340" s="24">
        <v>103.27216339111328</v>
      </c>
    </row>
    <row r="341" spans="1:13" x14ac:dyDescent="0.3">
      <c r="A341">
        <v>115211003</v>
      </c>
      <c r="B341" t="s">
        <v>412</v>
      </c>
      <c r="C341" t="s">
        <v>604</v>
      </c>
      <c r="D341" t="s">
        <v>937</v>
      </c>
      <c r="E341" s="24">
        <v>100665.6015625</v>
      </c>
      <c r="F341" s="24">
        <v>487685.78125</v>
      </c>
      <c r="G341" s="24">
        <v>583368.5</v>
      </c>
      <c r="H341" s="24">
        <v>393784.59375</v>
      </c>
      <c r="I341" s="24">
        <v>81242.7421875</v>
      </c>
      <c r="J341" s="24">
        <v>190.42573547363281</v>
      </c>
      <c r="K341" s="24">
        <v>14.422455787658691</v>
      </c>
      <c r="L341" s="24">
        <v>67.116928100585938</v>
      </c>
      <c r="M341" s="24">
        <v>129.5274658203125</v>
      </c>
    </row>
    <row r="342" spans="1:13" x14ac:dyDescent="0.3">
      <c r="A342">
        <v>115211103</v>
      </c>
      <c r="B342" t="s">
        <v>433</v>
      </c>
      <c r="C342" t="s">
        <v>604</v>
      </c>
      <c r="D342" t="s">
        <v>937</v>
      </c>
      <c r="E342" s="24">
        <v>633359.25</v>
      </c>
      <c r="F342" s="24">
        <v>5369187.5</v>
      </c>
      <c r="G342" s="24">
        <v>2121170</v>
      </c>
      <c r="H342" s="24">
        <v>5248260</v>
      </c>
      <c r="I342" s="24">
        <v>266806.71875</v>
      </c>
      <c r="J342" s="24">
        <v>202.60646057128906</v>
      </c>
      <c r="K342" s="24">
        <v>30.447948455810547</v>
      </c>
      <c r="L342" s="24">
        <v>112.49874877929688</v>
      </c>
      <c r="M342" s="24">
        <v>132.16458129882813</v>
      </c>
    </row>
    <row r="343" spans="1:13" x14ac:dyDescent="0.3">
      <c r="A343">
        <v>115211603</v>
      </c>
      <c r="B343" t="s">
        <v>249</v>
      </c>
      <c r="C343" t="s">
        <v>604</v>
      </c>
      <c r="D343" t="s">
        <v>937</v>
      </c>
      <c r="E343" s="24">
        <v>679076.875</v>
      </c>
      <c r="F343" s="24">
        <v>4038060.5</v>
      </c>
      <c r="G343" s="24">
        <v>3586363.5</v>
      </c>
      <c r="H343" s="24">
        <v>3010950</v>
      </c>
      <c r="I343" s="24">
        <v>450202.875</v>
      </c>
      <c r="J343" s="24">
        <v>229.68218994140625</v>
      </c>
      <c r="K343" s="24">
        <v>18.44390869140625</v>
      </c>
      <c r="L343" s="24">
        <v>80.347335815429688</v>
      </c>
      <c r="M343" s="24">
        <v>38.831069946289063</v>
      </c>
    </row>
    <row r="344" spans="1:13" x14ac:dyDescent="0.3">
      <c r="A344">
        <v>115211657</v>
      </c>
      <c r="B344" t="s">
        <v>539</v>
      </c>
      <c r="C344" t="s">
        <v>605</v>
      </c>
      <c r="D344" t="s">
        <v>937</v>
      </c>
      <c r="E344" s="24">
        <v>0</v>
      </c>
      <c r="F344" s="24">
        <v>328885.03125</v>
      </c>
      <c r="G344" s="24">
        <v>168330.984375</v>
      </c>
      <c r="H344" s="24">
        <v>294316.34375</v>
      </c>
      <c r="I344" s="24">
        <v>28928.03125</v>
      </c>
      <c r="J344" s="24"/>
      <c r="K344" s="24">
        <v>17.188034057617188</v>
      </c>
      <c r="L344" s="24">
        <v>74.573860168457031</v>
      </c>
      <c r="M344" s="24">
        <v>35.070377349853516</v>
      </c>
    </row>
    <row r="345" spans="1:13" x14ac:dyDescent="0.3">
      <c r="A345">
        <v>115212503</v>
      </c>
      <c r="B345" t="s">
        <v>366</v>
      </c>
      <c r="C345" t="s">
        <v>604</v>
      </c>
      <c r="D345" t="s">
        <v>937</v>
      </c>
      <c r="E345" s="24">
        <v>313713.4375</v>
      </c>
      <c r="F345" s="24">
        <v>2365708</v>
      </c>
      <c r="G345" s="24">
        <v>946923.5</v>
      </c>
      <c r="H345" s="24">
        <v>2266521</v>
      </c>
      <c r="I345" s="24">
        <v>132122.046875</v>
      </c>
      <c r="J345" s="24">
        <v>188.40374755859375</v>
      </c>
      <c r="K345" s="24">
        <v>27.446933746337891</v>
      </c>
      <c r="L345" s="24">
        <v>105.02733612060547</v>
      </c>
      <c r="M345" s="24">
        <v>68.992095947265625</v>
      </c>
    </row>
    <row r="346" spans="1:13" x14ac:dyDescent="0.3">
      <c r="A346">
        <v>115216503</v>
      </c>
      <c r="B346" t="s">
        <v>109</v>
      </c>
      <c r="C346" t="s">
        <v>604</v>
      </c>
      <c r="D346" t="s">
        <v>937</v>
      </c>
      <c r="E346" s="24">
        <v>421239.4375</v>
      </c>
      <c r="F346" s="24">
        <v>3192685</v>
      </c>
      <c r="G346" s="24">
        <v>1886848</v>
      </c>
      <c r="H346" s="24">
        <v>2952067.5</v>
      </c>
      <c r="I346" s="24">
        <v>235313.25</v>
      </c>
      <c r="J346" s="24">
        <v>216.3526611328125</v>
      </c>
      <c r="K346" s="24">
        <v>23.376382827758789</v>
      </c>
      <c r="L346" s="24">
        <v>89.3660888671875</v>
      </c>
      <c r="M346" s="24">
        <v>82.927619934082031</v>
      </c>
    </row>
    <row r="347" spans="1:13" x14ac:dyDescent="0.3">
      <c r="A347">
        <v>115218003</v>
      </c>
      <c r="B347" t="s">
        <v>381</v>
      </c>
      <c r="C347" t="s">
        <v>604</v>
      </c>
      <c r="D347" t="s">
        <v>937</v>
      </c>
      <c r="E347" s="24">
        <v>404079.75</v>
      </c>
      <c r="F347" s="24">
        <v>4002306</v>
      </c>
      <c r="G347" s="24">
        <v>1572112</v>
      </c>
      <c r="H347" s="24">
        <v>3799806.5</v>
      </c>
      <c r="I347" s="24">
        <v>167137.53125</v>
      </c>
      <c r="J347" s="24">
        <v>186.92683410644531</v>
      </c>
      <c r="K347" s="24">
        <v>35.769931793212891</v>
      </c>
      <c r="L347" s="24">
        <v>131.85409545898438</v>
      </c>
      <c r="M347" s="24">
        <v>102.99745178222656</v>
      </c>
    </row>
    <row r="348" spans="1:13" x14ac:dyDescent="0.3">
      <c r="A348">
        <v>115218303</v>
      </c>
      <c r="B348" t="s">
        <v>380</v>
      </c>
      <c r="C348" t="s">
        <v>604</v>
      </c>
      <c r="D348" t="s">
        <v>937</v>
      </c>
      <c r="E348" s="24">
        <v>199639.203125</v>
      </c>
      <c r="F348" s="24">
        <v>1308418</v>
      </c>
      <c r="G348" s="24">
        <v>824683</v>
      </c>
      <c r="H348" s="24">
        <v>1124976.875</v>
      </c>
      <c r="I348" s="24">
        <v>114482.0078125</v>
      </c>
      <c r="J348" s="24">
        <v>222.59033203125</v>
      </c>
      <c r="K348" s="24">
        <v>20.376480102539063</v>
      </c>
      <c r="L348" s="24">
        <v>98.312286376953125</v>
      </c>
      <c r="M348" s="24">
        <v>97.379966735839844</v>
      </c>
    </row>
    <row r="349" spans="1:13" x14ac:dyDescent="0.3">
      <c r="A349">
        <v>115219002</v>
      </c>
      <c r="B349" t="s">
        <v>392</v>
      </c>
      <c r="C349" t="s">
        <v>604</v>
      </c>
      <c r="D349" t="s">
        <v>937</v>
      </c>
      <c r="E349" s="24">
        <v>836643.4375</v>
      </c>
      <c r="F349" s="24">
        <v>5895427.5</v>
      </c>
      <c r="G349" s="24">
        <v>3177710.5</v>
      </c>
      <c r="H349" s="24">
        <v>5578937</v>
      </c>
      <c r="I349" s="24">
        <v>392367.0625</v>
      </c>
      <c r="J349" s="24">
        <v>202.59144592285156</v>
      </c>
      <c r="K349" s="24">
        <v>25.256406784057617</v>
      </c>
      <c r="L349" s="24">
        <v>91.682952880859375</v>
      </c>
      <c r="M349" s="24">
        <v>55.127960205078125</v>
      </c>
    </row>
    <row r="350" spans="1:13" x14ac:dyDescent="0.3">
      <c r="A350">
        <v>115221402</v>
      </c>
      <c r="B350" t="s">
        <v>489</v>
      </c>
      <c r="C350" t="s">
        <v>604</v>
      </c>
      <c r="D350" t="s">
        <v>937</v>
      </c>
      <c r="E350" s="24">
        <v>1244074.75</v>
      </c>
      <c r="F350" s="24">
        <v>10900926</v>
      </c>
      <c r="G350" s="24">
        <v>4810012</v>
      </c>
      <c r="H350" s="24">
        <v>10599872</v>
      </c>
      <c r="I350" s="24">
        <v>650739.9375</v>
      </c>
      <c r="J350" s="24">
        <v>154.46553039550781</v>
      </c>
      <c r="K350" s="24">
        <v>26.054973602294922</v>
      </c>
      <c r="L350" s="24">
        <v>85.105400085449219</v>
      </c>
      <c r="M350" s="24">
        <v>51.011501312255859</v>
      </c>
    </row>
    <row r="351" spans="1:13" x14ac:dyDescent="0.3">
      <c r="A351">
        <v>115221607</v>
      </c>
      <c r="B351" t="s">
        <v>536</v>
      </c>
      <c r="C351" t="s">
        <v>605</v>
      </c>
      <c r="D351" t="s">
        <v>937</v>
      </c>
      <c r="E351" s="24">
        <v>0</v>
      </c>
      <c r="F351" s="24">
        <v>373449.6875</v>
      </c>
      <c r="G351" s="24">
        <v>397858.25</v>
      </c>
      <c r="H351" s="24">
        <v>284525.40625</v>
      </c>
      <c r="I351" s="24">
        <v>63960.46484375</v>
      </c>
      <c r="J351" s="24"/>
      <c r="K351" s="24">
        <v>12.059135437011719</v>
      </c>
      <c r="L351" s="24">
        <v>55.232540130615234</v>
      </c>
      <c r="M351" s="24">
        <v>11.380311012268066</v>
      </c>
    </row>
    <row r="352" spans="1:13" x14ac:dyDescent="0.3">
      <c r="A352">
        <v>115221753</v>
      </c>
      <c r="B352" t="s">
        <v>50</v>
      </c>
      <c r="C352" t="s">
        <v>604</v>
      </c>
      <c r="D352" t="s">
        <v>937</v>
      </c>
      <c r="E352" s="24">
        <v>248658.296875</v>
      </c>
      <c r="F352" s="24">
        <v>1440056.5</v>
      </c>
      <c r="G352" s="24">
        <v>1469237.625</v>
      </c>
      <c r="H352" s="24">
        <v>1097461.25</v>
      </c>
      <c r="I352" s="24">
        <v>190122.78125</v>
      </c>
      <c r="J352" s="24">
        <v>215.58255004882813</v>
      </c>
      <c r="K352" s="24">
        <v>16.610069274902344</v>
      </c>
      <c r="L352" s="24">
        <v>70.490341186523438</v>
      </c>
      <c r="M352" s="24">
        <v>100.49208831787109</v>
      </c>
    </row>
    <row r="353" spans="1:13" x14ac:dyDescent="0.3">
      <c r="A353">
        <v>115222504</v>
      </c>
      <c r="B353" t="s">
        <v>23</v>
      </c>
      <c r="C353" t="s">
        <v>604</v>
      </c>
      <c r="D353" t="s">
        <v>937</v>
      </c>
      <c r="E353" s="24">
        <v>161485.203125</v>
      </c>
      <c r="F353" s="24">
        <v>1265899.125</v>
      </c>
      <c r="G353" s="24">
        <v>505479.625</v>
      </c>
      <c r="H353" s="24">
        <v>1066344.5</v>
      </c>
      <c r="I353" s="24">
        <v>64850.37890625</v>
      </c>
      <c r="J353" s="24">
        <v>127.57843780517578</v>
      </c>
      <c r="K353" s="24">
        <v>29.804975509643555</v>
      </c>
      <c r="L353" s="24">
        <v>164.58059692382813</v>
      </c>
      <c r="M353" s="24">
        <v>68.349716186523438</v>
      </c>
    </row>
    <row r="354" spans="1:13" x14ac:dyDescent="0.3">
      <c r="A354">
        <v>115222752</v>
      </c>
      <c r="B354" t="s">
        <v>449</v>
      </c>
      <c r="C354" t="s">
        <v>604</v>
      </c>
      <c r="D354" t="s">
        <v>937</v>
      </c>
      <c r="E354" s="24">
        <v>1337404</v>
      </c>
      <c r="F354" s="24">
        <v>22033262</v>
      </c>
      <c r="G354" s="24">
        <v>3642449</v>
      </c>
      <c r="H354" s="24">
        <v>23181268</v>
      </c>
      <c r="I354" s="24">
        <v>491121.5625</v>
      </c>
      <c r="J354" s="24">
        <v>81.266456604003906</v>
      </c>
      <c r="K354" s="24">
        <v>55.002910614013672</v>
      </c>
      <c r="L354" s="24">
        <v>191.31591796875</v>
      </c>
      <c r="M354" s="24">
        <v>48.531936645507813</v>
      </c>
    </row>
    <row r="355" spans="1:13" x14ac:dyDescent="0.3">
      <c r="A355">
        <v>115224003</v>
      </c>
      <c r="B355" t="s">
        <v>39</v>
      </c>
      <c r="C355" t="s">
        <v>604</v>
      </c>
      <c r="D355" t="s">
        <v>937</v>
      </c>
      <c r="E355" s="24">
        <v>442208.25</v>
      </c>
      <c r="F355" s="24">
        <v>3320914</v>
      </c>
      <c r="G355" s="24">
        <v>1606194</v>
      </c>
      <c r="H355" s="24">
        <v>2993390.5</v>
      </c>
      <c r="I355" s="24">
        <v>191390.71875</v>
      </c>
      <c r="J355" s="24">
        <v>184.62063598632813</v>
      </c>
      <c r="K355" s="24">
        <v>28.05421257019043</v>
      </c>
      <c r="L355" s="24">
        <v>121.57356262207031</v>
      </c>
      <c r="M355" s="24">
        <v>66.529624938964844</v>
      </c>
    </row>
    <row r="356" spans="1:13" x14ac:dyDescent="0.3">
      <c r="A356">
        <v>115226003</v>
      </c>
      <c r="B356" t="s">
        <v>35</v>
      </c>
      <c r="C356" t="s">
        <v>604</v>
      </c>
      <c r="D356" t="s">
        <v>937</v>
      </c>
      <c r="E356" s="24">
        <v>342200.25</v>
      </c>
      <c r="F356" s="24">
        <v>2647906.25</v>
      </c>
      <c r="G356" s="24">
        <v>1244225.625</v>
      </c>
      <c r="H356" s="24">
        <v>2509787.5</v>
      </c>
      <c r="I356" s="24">
        <v>151480.3125</v>
      </c>
      <c r="J356" s="24">
        <v>175.99470520019531</v>
      </c>
      <c r="K356" s="24">
        <v>27.953018188476563</v>
      </c>
      <c r="L356" s="24">
        <v>118.18170928955078</v>
      </c>
      <c r="M356" s="24">
        <v>108.54939270019531</v>
      </c>
    </row>
    <row r="357" spans="1:13" x14ac:dyDescent="0.3">
      <c r="A357">
        <v>115226103</v>
      </c>
      <c r="B357" t="s">
        <v>441</v>
      </c>
      <c r="C357" t="s">
        <v>604</v>
      </c>
      <c r="D357" t="s">
        <v>937</v>
      </c>
      <c r="E357" s="24">
        <v>130199.8515625</v>
      </c>
      <c r="F357" s="24">
        <v>1132494.5</v>
      </c>
      <c r="G357" s="24">
        <v>414435.0625</v>
      </c>
      <c r="H357" s="24">
        <v>1075974.375</v>
      </c>
      <c r="I357" s="24">
        <v>50602.6796875</v>
      </c>
      <c r="J357" s="24">
        <v>124.63881683349609</v>
      </c>
      <c r="K357" s="24">
        <v>33.143096923828125</v>
      </c>
      <c r="L357" s="24">
        <v>147.35430908203125</v>
      </c>
      <c r="M357" s="24">
        <v>91.951393127441406</v>
      </c>
    </row>
    <row r="358" spans="1:13" x14ac:dyDescent="0.3">
      <c r="A358">
        <v>115228003</v>
      </c>
      <c r="B358" t="s">
        <v>8</v>
      </c>
      <c r="C358" t="s">
        <v>604</v>
      </c>
      <c r="D358" t="s">
        <v>937</v>
      </c>
      <c r="E358" s="24">
        <v>297628.1875</v>
      </c>
      <c r="F358" s="24">
        <v>3064566.5</v>
      </c>
      <c r="G358" s="24">
        <v>297628.1875</v>
      </c>
      <c r="H358" s="24">
        <v>3302511.5</v>
      </c>
      <c r="I358" s="24">
        <v>79244.6328125</v>
      </c>
      <c r="J358" s="24">
        <v>58.035449981689453</v>
      </c>
      <c r="K358" s="24">
        <v>46.183860778808594</v>
      </c>
      <c r="L358" s="24">
        <v>200.71865844726563</v>
      </c>
      <c r="M358" s="24">
        <v>0</v>
      </c>
    </row>
    <row r="359" spans="1:13" x14ac:dyDescent="0.3">
      <c r="A359">
        <v>115228303</v>
      </c>
      <c r="B359" t="s">
        <v>336</v>
      </c>
      <c r="C359" t="s">
        <v>604</v>
      </c>
      <c r="D359" t="s">
        <v>937</v>
      </c>
      <c r="E359" s="24">
        <v>313287.90625</v>
      </c>
      <c r="F359" s="24">
        <v>2612028.25</v>
      </c>
      <c r="G359" s="24">
        <v>1172499.625</v>
      </c>
      <c r="H359" s="24">
        <v>2564959.5</v>
      </c>
      <c r="I359" s="24">
        <v>180638.828125</v>
      </c>
      <c r="J359" s="24">
        <v>199.20637512207031</v>
      </c>
      <c r="K359" s="24">
        <v>22.68513298034668</v>
      </c>
      <c r="L359" s="24">
        <v>70.775772094726563</v>
      </c>
      <c r="M359" s="24">
        <v>83.364509582519531</v>
      </c>
    </row>
    <row r="360" spans="1:13" x14ac:dyDescent="0.3">
      <c r="A360">
        <v>115229003</v>
      </c>
      <c r="B360" t="s">
        <v>43</v>
      </c>
      <c r="C360" t="s">
        <v>604</v>
      </c>
      <c r="D360" t="s">
        <v>937</v>
      </c>
      <c r="E360" s="24">
        <v>151059.453125</v>
      </c>
      <c r="F360" s="24">
        <v>1535031</v>
      </c>
      <c r="G360" s="24">
        <v>576121.8125</v>
      </c>
      <c r="H360" s="24">
        <v>1272818.125</v>
      </c>
      <c r="I360" s="24">
        <v>64887.9765625</v>
      </c>
      <c r="J360" s="24">
        <v>109.57387542724609</v>
      </c>
      <c r="K360" s="24">
        <v>34.863349914550781</v>
      </c>
      <c r="L360" s="24">
        <v>172.9764404296875</v>
      </c>
      <c r="M360" s="24">
        <v>121.7952880859375</v>
      </c>
    </row>
    <row r="361" spans="1:13" x14ac:dyDescent="0.3">
      <c r="A361">
        <v>115503004</v>
      </c>
      <c r="B361" t="s">
        <v>36</v>
      </c>
      <c r="C361" t="s">
        <v>604</v>
      </c>
      <c r="D361" t="s">
        <v>937</v>
      </c>
      <c r="E361" s="24">
        <v>99047.3984375</v>
      </c>
      <c r="F361" s="24">
        <v>1201275.125</v>
      </c>
      <c r="G361" s="24">
        <v>405090.96875</v>
      </c>
      <c r="H361" s="24">
        <v>1041145.625</v>
      </c>
      <c r="I361" s="24">
        <v>44791.515625</v>
      </c>
      <c r="J361" s="24">
        <v>129.37632751464844</v>
      </c>
      <c r="K361" s="24">
        <v>38.074478149414063</v>
      </c>
      <c r="L361" s="24">
        <v>165.28083801269531</v>
      </c>
      <c r="M361" s="24">
        <v>34.207057952880859</v>
      </c>
    </row>
    <row r="362" spans="1:13" x14ac:dyDescent="0.3">
      <c r="A362">
        <v>115504003</v>
      </c>
      <c r="B362" t="s">
        <v>404</v>
      </c>
      <c r="C362" t="s">
        <v>604</v>
      </c>
      <c r="D362" t="s">
        <v>937</v>
      </c>
      <c r="E362" s="24">
        <v>187993.796875</v>
      </c>
      <c r="F362" s="24">
        <v>1493669.375</v>
      </c>
      <c r="G362" s="24">
        <v>583579.4375</v>
      </c>
      <c r="H362" s="24">
        <v>1357039.875</v>
      </c>
      <c r="I362" s="24">
        <v>71401.59375</v>
      </c>
      <c r="J362" s="24">
        <v>99.171585083007813</v>
      </c>
      <c r="K362" s="24">
        <v>31.725378036499023</v>
      </c>
      <c r="L362" s="24">
        <v>158.41714477539063</v>
      </c>
      <c r="M362" s="24">
        <v>92.120620727539063</v>
      </c>
    </row>
    <row r="363" spans="1:13" x14ac:dyDescent="0.3">
      <c r="A363">
        <v>115506003</v>
      </c>
      <c r="B363" t="s">
        <v>25</v>
      </c>
      <c r="C363" t="s">
        <v>604</v>
      </c>
      <c r="D363" t="s">
        <v>937</v>
      </c>
      <c r="E363" s="24">
        <v>293496</v>
      </c>
      <c r="F363" s="24">
        <v>2626288.25</v>
      </c>
      <c r="G363" s="24">
        <v>1050439.5</v>
      </c>
      <c r="H363" s="24">
        <v>2266817</v>
      </c>
      <c r="I363" s="24">
        <v>102346.265625</v>
      </c>
      <c r="J363" s="24">
        <v>110.16477966308594</v>
      </c>
      <c r="K363" s="24">
        <v>38.792072296142578</v>
      </c>
      <c r="L363" s="24">
        <v>158.96180725097656</v>
      </c>
      <c r="M363" s="24">
        <v>119.58920288085938</v>
      </c>
    </row>
    <row r="364" spans="1:13" x14ac:dyDescent="0.3">
      <c r="A364">
        <v>115508003</v>
      </c>
      <c r="B364" t="s">
        <v>186</v>
      </c>
      <c r="C364" t="s">
        <v>604</v>
      </c>
      <c r="D364" t="s">
        <v>937</v>
      </c>
      <c r="E364" s="24">
        <v>362049.75</v>
      </c>
      <c r="F364" s="24">
        <v>2415187.75</v>
      </c>
      <c r="G364" s="24">
        <v>1090291.75</v>
      </c>
      <c r="H364" s="24">
        <v>1916497.75</v>
      </c>
      <c r="I364" s="24">
        <v>125886.6640625</v>
      </c>
      <c r="J364" s="24">
        <v>143.579345703125</v>
      </c>
      <c r="K364" s="24">
        <v>30.722311019897461</v>
      </c>
      <c r="L364" s="24">
        <v>153.95635986328125</v>
      </c>
      <c r="M364" s="24">
        <v>110.49943542480469</v>
      </c>
    </row>
    <row r="365" spans="1:13" x14ac:dyDescent="0.3">
      <c r="A365">
        <v>115674603</v>
      </c>
      <c r="B365" t="s">
        <v>174</v>
      </c>
      <c r="C365" t="s">
        <v>604</v>
      </c>
      <c r="D365" t="s">
        <v>937</v>
      </c>
      <c r="E365" s="24">
        <v>363680.09375</v>
      </c>
      <c r="F365" s="24">
        <v>3304458</v>
      </c>
      <c r="G365" s="24">
        <v>1326280</v>
      </c>
      <c r="H365" s="24">
        <v>3026263.75</v>
      </c>
      <c r="I365" s="24">
        <v>174670.546875</v>
      </c>
      <c r="J365" s="24">
        <v>186.04986572265625</v>
      </c>
      <c r="K365" s="24">
        <v>28.593360900878906</v>
      </c>
      <c r="L365" s="24">
        <v>106.67975616455078</v>
      </c>
      <c r="M365" s="24">
        <v>76.094558715820313</v>
      </c>
    </row>
    <row r="366" spans="1:13" x14ac:dyDescent="0.3">
      <c r="A366">
        <v>116000000</v>
      </c>
      <c r="B366" t="s">
        <v>582</v>
      </c>
      <c r="C366" t="s">
        <v>606</v>
      </c>
      <c r="D366" t="s">
        <v>939</v>
      </c>
      <c r="E366" s="24">
        <v>484531.53125</v>
      </c>
      <c r="F366" s="24">
        <v>1630608.375</v>
      </c>
      <c r="G366" s="24">
        <v>1813312.875</v>
      </c>
      <c r="H366" s="24">
        <v>484531.53125</v>
      </c>
      <c r="I366" s="24">
        <v>197836.953125</v>
      </c>
      <c r="J366" s="24"/>
      <c r="K366" s="24">
        <v>19.857023239135742</v>
      </c>
      <c r="L366" s="24">
        <v>110.95038604736328</v>
      </c>
      <c r="M366" s="24">
        <v>157.6138916015625</v>
      </c>
    </row>
    <row r="367" spans="1:13" x14ac:dyDescent="0.3">
      <c r="A367">
        <v>116191004</v>
      </c>
      <c r="B367" t="s">
        <v>397</v>
      </c>
      <c r="C367" t="s">
        <v>604</v>
      </c>
      <c r="D367" t="s">
        <v>939</v>
      </c>
      <c r="E367" s="24">
        <v>88770.1484375</v>
      </c>
      <c r="F367" s="24">
        <v>830640</v>
      </c>
      <c r="G367" s="24">
        <v>353105.0625</v>
      </c>
      <c r="H367" s="24">
        <v>711994</v>
      </c>
      <c r="I367" s="24">
        <v>47409.0703125</v>
      </c>
      <c r="J367" s="24">
        <v>126.52675628662109</v>
      </c>
      <c r="K367" s="24">
        <v>26.841176986694336</v>
      </c>
      <c r="L367" s="24">
        <v>144.15385437011719</v>
      </c>
      <c r="M367" s="24">
        <v>58.724773406982422</v>
      </c>
    </row>
    <row r="368" spans="1:13" x14ac:dyDescent="0.3">
      <c r="A368">
        <v>116191103</v>
      </c>
      <c r="B368" t="s">
        <v>410</v>
      </c>
      <c r="C368" t="s">
        <v>604</v>
      </c>
      <c r="D368" t="s">
        <v>939</v>
      </c>
      <c r="E368" s="24">
        <v>421401.3125</v>
      </c>
      <c r="F368" s="24">
        <v>3981677.5</v>
      </c>
      <c r="G368" s="24">
        <v>1443543.625</v>
      </c>
      <c r="H368" s="24">
        <v>3755606.5</v>
      </c>
      <c r="I368" s="24">
        <v>142128.625</v>
      </c>
      <c r="J368" s="24">
        <v>123.36717224121094</v>
      </c>
      <c r="K368" s="24">
        <v>41.136135101318359</v>
      </c>
      <c r="L368" s="24">
        <v>190.04649353027344</v>
      </c>
      <c r="M368" s="24">
        <v>87.801841735839844</v>
      </c>
    </row>
    <row r="369" spans="1:13" x14ac:dyDescent="0.3">
      <c r="A369">
        <v>116191203</v>
      </c>
      <c r="B369" t="s">
        <v>403</v>
      </c>
      <c r="C369" t="s">
        <v>604</v>
      </c>
      <c r="D369" t="s">
        <v>939</v>
      </c>
      <c r="E369" s="24">
        <v>176710.953125</v>
      </c>
      <c r="F369" s="24">
        <v>2025032.625</v>
      </c>
      <c r="G369" s="24">
        <v>639456.75</v>
      </c>
      <c r="H369" s="24">
        <v>1917284.625</v>
      </c>
      <c r="I369" s="24">
        <v>85322.109375</v>
      </c>
      <c r="J369" s="24">
        <v>148.41401672363281</v>
      </c>
      <c r="K369" s="24">
        <v>33.299694061279297</v>
      </c>
      <c r="L369" s="24">
        <v>136.52696228027344</v>
      </c>
      <c r="M369" s="24">
        <v>116.99127960205078</v>
      </c>
    </row>
    <row r="370" spans="1:13" x14ac:dyDescent="0.3">
      <c r="A370">
        <v>116191503</v>
      </c>
      <c r="B370" t="s">
        <v>18</v>
      </c>
      <c r="C370" t="s">
        <v>604</v>
      </c>
      <c r="D370" t="s">
        <v>939</v>
      </c>
      <c r="E370" s="24">
        <v>218354.25</v>
      </c>
      <c r="F370" s="24">
        <v>2022038.75</v>
      </c>
      <c r="G370" s="24">
        <v>787485.5</v>
      </c>
      <c r="H370" s="24">
        <v>1815902.75</v>
      </c>
      <c r="I370" s="24">
        <v>111624.9921875</v>
      </c>
      <c r="J370" s="24">
        <v>125.04888916015625</v>
      </c>
      <c r="K370" s="24">
        <v>27.125453948974609</v>
      </c>
      <c r="L370" s="24">
        <v>116.93536376953125</v>
      </c>
      <c r="M370" s="24">
        <v>89.706138610839844</v>
      </c>
    </row>
    <row r="371" spans="1:13" x14ac:dyDescent="0.3">
      <c r="A371">
        <v>116191757</v>
      </c>
      <c r="B371" t="s">
        <v>516</v>
      </c>
      <c r="C371" t="s">
        <v>605</v>
      </c>
      <c r="D371" t="s">
        <v>939</v>
      </c>
      <c r="E371" s="24">
        <v>0</v>
      </c>
      <c r="F371" s="24">
        <v>186655.78125</v>
      </c>
      <c r="G371" s="24">
        <v>192605.90625</v>
      </c>
      <c r="H371" s="24">
        <v>142230.59375</v>
      </c>
      <c r="I371" s="24">
        <v>27814.078125</v>
      </c>
      <c r="J371" s="24"/>
      <c r="K371" s="24">
        <v>13.635601997375488</v>
      </c>
      <c r="L371" s="24">
        <v>64.390769958496094</v>
      </c>
      <c r="M371" s="24">
        <v>74.391250610351563</v>
      </c>
    </row>
    <row r="372" spans="1:13" x14ac:dyDescent="0.3">
      <c r="A372">
        <v>116195004</v>
      </c>
      <c r="B372" t="s">
        <v>241</v>
      </c>
      <c r="C372" t="s">
        <v>604</v>
      </c>
      <c r="D372" t="s">
        <v>939</v>
      </c>
      <c r="E372" s="24">
        <v>96271.203125</v>
      </c>
      <c r="F372" s="24">
        <v>926820.9375</v>
      </c>
      <c r="G372" s="24">
        <v>329216.4375</v>
      </c>
      <c r="H372" s="24">
        <v>785753.5625</v>
      </c>
      <c r="I372" s="24">
        <v>39302.17578125</v>
      </c>
      <c r="J372" s="24">
        <v>118.48911285400391</v>
      </c>
      <c r="K372" s="24">
        <v>34.407981872558594</v>
      </c>
      <c r="L372" s="24">
        <v>182.84577941894531</v>
      </c>
      <c r="M372" s="24">
        <v>167.41246032714844</v>
      </c>
    </row>
    <row r="373" spans="1:13" x14ac:dyDescent="0.3">
      <c r="A373">
        <v>116197503</v>
      </c>
      <c r="B373" t="s">
        <v>357</v>
      </c>
      <c r="C373" t="s">
        <v>604</v>
      </c>
      <c r="D373" t="s">
        <v>939</v>
      </c>
      <c r="E373" s="24">
        <v>160508.09375</v>
      </c>
      <c r="F373" s="24">
        <v>1337956.25</v>
      </c>
      <c r="G373" s="24">
        <v>562560.625</v>
      </c>
      <c r="H373" s="24">
        <v>1161242.25</v>
      </c>
      <c r="I373" s="24">
        <v>66805.9296875</v>
      </c>
      <c r="J373" s="24">
        <v>138.67620849609375</v>
      </c>
      <c r="K373" s="24">
        <v>30.850929260253906</v>
      </c>
      <c r="L373" s="24">
        <v>141.58712768554688</v>
      </c>
      <c r="M373" s="24">
        <v>155.00106811523438</v>
      </c>
    </row>
    <row r="374" spans="1:13" x14ac:dyDescent="0.3">
      <c r="A374">
        <v>116471803</v>
      </c>
      <c r="B374" t="s">
        <v>73</v>
      </c>
      <c r="C374" t="s">
        <v>604</v>
      </c>
      <c r="D374" t="s">
        <v>939</v>
      </c>
      <c r="E374" s="24">
        <v>256032.296875</v>
      </c>
      <c r="F374" s="24">
        <v>1866064.5</v>
      </c>
      <c r="G374" s="24">
        <v>990220</v>
      </c>
      <c r="H374" s="24">
        <v>1494886.125</v>
      </c>
      <c r="I374" s="24">
        <v>138868.234375</v>
      </c>
      <c r="J374" s="24">
        <v>110.39035797119141</v>
      </c>
      <c r="K374" s="24">
        <v>22.412014007568359</v>
      </c>
      <c r="L374" s="24">
        <v>116.65493774414063</v>
      </c>
      <c r="M374" s="24">
        <v>79.923095703125</v>
      </c>
    </row>
    <row r="375" spans="1:13" x14ac:dyDescent="0.3">
      <c r="A375">
        <v>116493503</v>
      </c>
      <c r="B375" t="s">
        <v>107</v>
      </c>
      <c r="C375" t="s">
        <v>604</v>
      </c>
      <c r="D375" t="s">
        <v>939</v>
      </c>
      <c r="E375" s="24">
        <v>155776.796875</v>
      </c>
      <c r="F375" s="24">
        <v>1828405</v>
      </c>
      <c r="G375" s="24">
        <v>546061.4375</v>
      </c>
      <c r="H375" s="24">
        <v>1519043.75</v>
      </c>
      <c r="I375" s="24">
        <v>64423.515625</v>
      </c>
      <c r="J375" s="24">
        <v>90.206314086914063</v>
      </c>
      <c r="K375" s="24">
        <v>39.275150299072266</v>
      </c>
      <c r="L375" s="24">
        <v>186.493408203125</v>
      </c>
      <c r="M375" s="24">
        <v>137.01634216308594</v>
      </c>
    </row>
    <row r="376" spans="1:13" x14ac:dyDescent="0.3">
      <c r="A376">
        <v>116495003</v>
      </c>
      <c r="B376" t="s">
        <v>328</v>
      </c>
      <c r="C376" t="s">
        <v>604</v>
      </c>
      <c r="D376" t="s">
        <v>939</v>
      </c>
      <c r="E376" s="24">
        <v>292556.25</v>
      </c>
      <c r="F376" s="24">
        <v>2480595.5</v>
      </c>
      <c r="G376" s="24">
        <v>1067834.75</v>
      </c>
      <c r="H376" s="24">
        <v>2271692.5</v>
      </c>
      <c r="I376" s="24">
        <v>105800.71875</v>
      </c>
      <c r="J376" s="24">
        <v>114.12728118896484</v>
      </c>
      <c r="K376" s="24">
        <v>36.303974151611328</v>
      </c>
      <c r="L376" s="24">
        <v>169.37773132324219</v>
      </c>
      <c r="M376" s="24">
        <v>80.603118896484375</v>
      </c>
    </row>
    <row r="377" spans="1:13" x14ac:dyDescent="0.3">
      <c r="A377">
        <v>116495103</v>
      </c>
      <c r="B377" t="s">
        <v>181</v>
      </c>
      <c r="C377" t="s">
        <v>604</v>
      </c>
      <c r="D377" t="s">
        <v>939</v>
      </c>
      <c r="E377" s="24">
        <v>288373.65625</v>
      </c>
      <c r="F377" s="24">
        <v>3093683</v>
      </c>
      <c r="G377" s="24">
        <v>862483.25</v>
      </c>
      <c r="H377" s="24">
        <v>3148816.25</v>
      </c>
      <c r="I377" s="24">
        <v>65185.6484375</v>
      </c>
      <c r="J377" s="24">
        <v>50.819713592529297</v>
      </c>
      <c r="K377" s="24">
        <v>65.114639282226563</v>
      </c>
      <c r="L377" s="24">
        <v>239.94558715820313</v>
      </c>
      <c r="M377" s="24">
        <v>57.686363220214844</v>
      </c>
    </row>
    <row r="378" spans="1:13" x14ac:dyDescent="0.3">
      <c r="A378">
        <v>116495207</v>
      </c>
      <c r="B378" t="s">
        <v>534</v>
      </c>
      <c r="C378" t="s">
        <v>605</v>
      </c>
      <c r="D378" t="s">
        <v>939</v>
      </c>
      <c r="E378" s="24">
        <v>0</v>
      </c>
      <c r="F378" s="24">
        <v>94524.6328125</v>
      </c>
      <c r="G378" s="24">
        <v>46784.19140625</v>
      </c>
      <c r="H378" s="24">
        <v>84017.25</v>
      </c>
      <c r="I378" s="24">
        <v>5739.5400390625</v>
      </c>
      <c r="J378" s="24"/>
      <c r="K378" s="24">
        <v>24.620235443115234</v>
      </c>
      <c r="L378" s="24">
        <v>119.15036773681641</v>
      </c>
      <c r="M378" s="24">
        <v>42.100933074951172</v>
      </c>
    </row>
    <row r="379" spans="1:13" x14ac:dyDescent="0.3">
      <c r="A379">
        <v>116496503</v>
      </c>
      <c r="B379" t="s">
        <v>420</v>
      </c>
      <c r="C379" t="s">
        <v>604</v>
      </c>
      <c r="D379" t="s">
        <v>939</v>
      </c>
      <c r="E379" s="24">
        <v>369683.6875</v>
      </c>
      <c r="F379" s="24">
        <v>4401875.5</v>
      </c>
      <c r="G379" s="24">
        <v>1208012.5</v>
      </c>
      <c r="H379" s="24">
        <v>4397291</v>
      </c>
      <c r="I379" s="24">
        <v>96295.390625</v>
      </c>
      <c r="J379" s="24">
        <v>38.324420928955078</v>
      </c>
      <c r="K379" s="24">
        <v>62.096134185791016</v>
      </c>
      <c r="L379" s="24">
        <v>232.44476318359375</v>
      </c>
      <c r="M379" s="24">
        <v>35.330394744873047</v>
      </c>
    </row>
    <row r="380" spans="1:13" x14ac:dyDescent="0.3">
      <c r="A380">
        <v>116496603</v>
      </c>
      <c r="B380" t="s">
        <v>421</v>
      </c>
      <c r="C380" t="s">
        <v>604</v>
      </c>
      <c r="D380" t="s">
        <v>939</v>
      </c>
      <c r="E380" s="24">
        <v>461590.65625</v>
      </c>
      <c r="F380" s="24">
        <v>4822085</v>
      </c>
      <c r="G380" s="24">
        <v>1444485.5</v>
      </c>
      <c r="H380" s="24">
        <v>4801903.5</v>
      </c>
      <c r="I380" s="24">
        <v>159092.140625</v>
      </c>
      <c r="J380" s="24">
        <v>98.9102783203125</v>
      </c>
      <c r="K380" s="24">
        <v>42.290969848632813</v>
      </c>
      <c r="L380" s="24">
        <v>158.9595947265625</v>
      </c>
      <c r="M380" s="24">
        <v>85.955902099609375</v>
      </c>
    </row>
    <row r="381" spans="1:13" x14ac:dyDescent="0.3">
      <c r="A381">
        <v>116498003</v>
      </c>
      <c r="B381" t="s">
        <v>223</v>
      </c>
      <c r="C381" t="s">
        <v>604</v>
      </c>
      <c r="D381" t="s">
        <v>939</v>
      </c>
      <c r="E381" s="24">
        <v>194207.25</v>
      </c>
      <c r="F381" s="24">
        <v>2093863.625</v>
      </c>
      <c r="G381" s="24">
        <v>672607.25</v>
      </c>
      <c r="H381" s="24">
        <v>1996844</v>
      </c>
      <c r="I381" s="24">
        <v>93338.03125</v>
      </c>
      <c r="J381" s="24">
        <v>96.413307189941406</v>
      </c>
      <c r="K381" s="24">
        <v>31.719955444335938</v>
      </c>
      <c r="L381" s="24">
        <v>131.34530639648438</v>
      </c>
      <c r="M381" s="24">
        <v>124.61270904541016</v>
      </c>
    </row>
    <row r="382" spans="1:13" x14ac:dyDescent="0.3">
      <c r="A382">
        <v>116555003</v>
      </c>
      <c r="B382" t="s">
        <v>142</v>
      </c>
      <c r="C382" t="s">
        <v>604</v>
      </c>
      <c r="D382" t="s">
        <v>935</v>
      </c>
      <c r="E382" s="24">
        <v>290203.8125</v>
      </c>
      <c r="F382" s="24">
        <v>2459613.75</v>
      </c>
      <c r="G382" s="24">
        <v>290203.8125</v>
      </c>
      <c r="H382" s="24">
        <v>2630824.25</v>
      </c>
      <c r="I382" s="24">
        <v>112373.9140625</v>
      </c>
      <c r="J382" s="24">
        <v>104.14511871337891</v>
      </c>
      <c r="K382" s="24">
        <v>27.052730560302734</v>
      </c>
      <c r="L382" s="24">
        <v>161.76451110839844</v>
      </c>
      <c r="M382" s="24">
        <v>65.150398254394531</v>
      </c>
    </row>
    <row r="383" spans="1:13" x14ac:dyDescent="0.3">
      <c r="A383">
        <v>116557103</v>
      </c>
      <c r="B383" t="s">
        <v>294</v>
      </c>
      <c r="C383" t="s">
        <v>604</v>
      </c>
      <c r="D383" t="s">
        <v>935</v>
      </c>
      <c r="E383" s="24">
        <v>272007.15625</v>
      </c>
      <c r="F383" s="24">
        <v>2467760.5</v>
      </c>
      <c r="G383" s="24">
        <v>1032107.75</v>
      </c>
      <c r="H383" s="24">
        <v>2253552.25</v>
      </c>
      <c r="I383" s="24">
        <v>130879.453125</v>
      </c>
      <c r="J383" s="24">
        <v>136.83146667480469</v>
      </c>
      <c r="K383" s="24">
        <v>28.819461822509766</v>
      </c>
      <c r="L383" s="24">
        <v>133.02378845214844</v>
      </c>
      <c r="M383" s="24">
        <v>95.644065856933594</v>
      </c>
    </row>
    <row r="384" spans="1:13" x14ac:dyDescent="0.3">
      <c r="A384">
        <v>116604003</v>
      </c>
      <c r="B384" t="s">
        <v>262</v>
      </c>
      <c r="C384" t="s">
        <v>604</v>
      </c>
      <c r="D384" t="s">
        <v>935</v>
      </c>
      <c r="E384" s="24">
        <v>201790.203125</v>
      </c>
      <c r="F384" s="24">
        <v>1372880.625</v>
      </c>
      <c r="G384" s="24">
        <v>835651.9375</v>
      </c>
      <c r="H384" s="24">
        <v>1177410.5</v>
      </c>
      <c r="I384" s="24">
        <v>135827.09375</v>
      </c>
      <c r="J384" s="24">
        <v>148.93154907226563</v>
      </c>
      <c r="K384" s="24">
        <v>17.745523452758789</v>
      </c>
      <c r="L384" s="24">
        <v>78.576408386230469</v>
      </c>
      <c r="M384" s="24">
        <v>60.388599395751953</v>
      </c>
    </row>
    <row r="385" spans="1:13" x14ac:dyDescent="0.3">
      <c r="A385">
        <v>116605003</v>
      </c>
      <c r="B385" t="s">
        <v>166</v>
      </c>
      <c r="C385" t="s">
        <v>604</v>
      </c>
      <c r="D385" t="s">
        <v>935</v>
      </c>
      <c r="E385" s="24">
        <v>245749.203125</v>
      </c>
      <c r="F385" s="24">
        <v>2160340.25</v>
      </c>
      <c r="G385" s="24">
        <v>861323.9375</v>
      </c>
      <c r="H385" s="24">
        <v>2010403.125</v>
      </c>
      <c r="I385" s="24">
        <v>112314.5859375</v>
      </c>
      <c r="J385" s="24">
        <v>117.68292236328125</v>
      </c>
      <c r="K385" s="24">
        <v>29.091621398925781</v>
      </c>
      <c r="L385" s="24">
        <v>141.51205444335938</v>
      </c>
      <c r="M385" s="24">
        <v>160.41091918945313</v>
      </c>
    </row>
    <row r="386" spans="1:13" x14ac:dyDescent="0.3">
      <c r="A386">
        <v>116606707</v>
      </c>
      <c r="B386" t="s">
        <v>554</v>
      </c>
      <c r="C386" t="s">
        <v>605</v>
      </c>
      <c r="D386" t="s">
        <v>935</v>
      </c>
      <c r="E386" s="24">
        <v>0</v>
      </c>
      <c r="F386" s="24">
        <v>177494.828125</v>
      </c>
      <c r="G386" s="24">
        <v>118834.5703125</v>
      </c>
      <c r="H386" s="24">
        <v>150430.953125</v>
      </c>
      <c r="I386" s="24">
        <v>21792.044921875</v>
      </c>
      <c r="J386" s="24"/>
      <c r="K386" s="24">
        <v>13.598053932189941</v>
      </c>
      <c r="L386" s="24">
        <v>64.439201354980469</v>
      </c>
      <c r="M386" s="24">
        <v>83.0211181640625</v>
      </c>
    </row>
    <row r="387" spans="1:13" x14ac:dyDescent="0.3">
      <c r="A387">
        <v>117000000</v>
      </c>
      <c r="B387" t="s">
        <v>589</v>
      </c>
      <c r="C387" t="s">
        <v>606</v>
      </c>
      <c r="D387" t="s">
        <v>935</v>
      </c>
      <c r="E387" s="24">
        <v>332385.84375</v>
      </c>
      <c r="F387" s="24">
        <v>1383963.75</v>
      </c>
      <c r="G387" s="24">
        <v>868157</v>
      </c>
      <c r="H387" s="24">
        <v>332385.84375</v>
      </c>
      <c r="I387" s="24">
        <v>110408.078125</v>
      </c>
      <c r="J387" s="24"/>
      <c r="K387" s="24">
        <v>23.408672332763672</v>
      </c>
      <c r="L387" s="24">
        <v>95.140846252441406</v>
      </c>
      <c r="M387" s="24">
        <v>109.90362548828125</v>
      </c>
    </row>
    <row r="388" spans="1:13" x14ac:dyDescent="0.3">
      <c r="A388">
        <v>117080503</v>
      </c>
      <c r="B388" t="s">
        <v>51</v>
      </c>
      <c r="C388" t="s">
        <v>604</v>
      </c>
      <c r="D388" t="s">
        <v>939</v>
      </c>
      <c r="E388" s="24">
        <v>345992.40625</v>
      </c>
      <c r="F388" s="24">
        <v>2827024.5</v>
      </c>
      <c r="G388" s="24">
        <v>1302129.25</v>
      </c>
      <c r="H388" s="24">
        <v>2371327.75</v>
      </c>
      <c r="I388" s="24">
        <v>121733.875</v>
      </c>
      <c r="J388" s="24">
        <v>105.85255432128906</v>
      </c>
      <c r="K388" s="24">
        <v>36.761714935302734</v>
      </c>
      <c r="L388" s="24">
        <v>187.52613830566406</v>
      </c>
      <c r="M388" s="24">
        <v>70.765235900878906</v>
      </c>
    </row>
    <row r="389" spans="1:13" x14ac:dyDescent="0.3">
      <c r="A389">
        <v>117080607</v>
      </c>
      <c r="B389" t="s">
        <v>514</v>
      </c>
      <c r="C389" t="s">
        <v>605</v>
      </c>
      <c r="D389" t="s">
        <v>939</v>
      </c>
      <c r="E389" s="24">
        <v>0</v>
      </c>
      <c r="F389" s="24">
        <v>159421.609375</v>
      </c>
      <c r="G389" s="24">
        <v>99087.0078125</v>
      </c>
      <c r="H389" s="24">
        <v>137787.59375</v>
      </c>
      <c r="I389" s="24">
        <v>13615.72265625</v>
      </c>
      <c r="J389" s="24"/>
      <c r="K389" s="24">
        <v>18.986038208007813</v>
      </c>
      <c r="L389" s="24">
        <v>87.433662414550781</v>
      </c>
      <c r="M389" s="24">
        <v>110.60029602050781</v>
      </c>
    </row>
    <row r="390" spans="1:13" x14ac:dyDescent="0.3">
      <c r="A390">
        <v>117081003</v>
      </c>
      <c r="B390" t="s">
        <v>108</v>
      </c>
      <c r="C390" t="s">
        <v>604</v>
      </c>
      <c r="D390" t="s">
        <v>939</v>
      </c>
      <c r="E390" s="24">
        <v>137962.046875</v>
      </c>
      <c r="F390" s="24">
        <v>1849154.875</v>
      </c>
      <c r="G390" s="24">
        <v>544235.4375</v>
      </c>
      <c r="H390" s="24">
        <v>1707485.625</v>
      </c>
      <c r="I390" s="24">
        <v>48264.93359375</v>
      </c>
      <c r="J390" s="24">
        <v>64.841651916503906</v>
      </c>
      <c r="K390" s="24">
        <v>52.447025299072266</v>
      </c>
      <c r="L390" s="24">
        <v>246.933349609375</v>
      </c>
      <c r="M390" s="24">
        <v>166.86964416503906</v>
      </c>
    </row>
    <row r="391" spans="1:13" x14ac:dyDescent="0.3">
      <c r="A391">
        <v>117083004</v>
      </c>
      <c r="B391" t="s">
        <v>360</v>
      </c>
      <c r="C391" t="s">
        <v>604</v>
      </c>
      <c r="D391" t="s">
        <v>939</v>
      </c>
      <c r="E391" s="24">
        <v>110232.1484375</v>
      </c>
      <c r="F391" s="24">
        <v>1365316.25</v>
      </c>
      <c r="G391" s="24">
        <v>423072.4375</v>
      </c>
      <c r="H391" s="24">
        <v>1195155.375</v>
      </c>
      <c r="I391" s="24">
        <v>43294.6484375</v>
      </c>
      <c r="J391" s="24">
        <v>87.580406188964844</v>
      </c>
      <c r="K391" s="24">
        <v>43.853473663330078</v>
      </c>
      <c r="L391" s="24">
        <v>220.74882507324219</v>
      </c>
      <c r="M391" s="24">
        <v>173.11662292480469</v>
      </c>
    </row>
    <row r="392" spans="1:13" x14ac:dyDescent="0.3">
      <c r="A392">
        <v>117086003</v>
      </c>
      <c r="B392" t="s">
        <v>358</v>
      </c>
      <c r="C392" t="s">
        <v>604</v>
      </c>
      <c r="D392" t="s">
        <v>939</v>
      </c>
      <c r="E392" s="24">
        <v>175543.203125</v>
      </c>
      <c r="F392" s="24">
        <v>1399657.75</v>
      </c>
      <c r="G392" s="24">
        <v>627902.0625</v>
      </c>
      <c r="H392" s="24">
        <v>1307228</v>
      </c>
      <c r="I392" s="24">
        <v>61218.0234375</v>
      </c>
      <c r="J392" s="24">
        <v>105.04183959960938</v>
      </c>
      <c r="K392" s="24">
        <v>35.987815856933594</v>
      </c>
      <c r="L392" s="24">
        <v>181.46075439453125</v>
      </c>
      <c r="M392" s="24">
        <v>48.976882934570313</v>
      </c>
    </row>
    <row r="393" spans="1:13" x14ac:dyDescent="0.3">
      <c r="A393">
        <v>117086503</v>
      </c>
      <c r="B393" t="s">
        <v>155</v>
      </c>
      <c r="C393" t="s">
        <v>604</v>
      </c>
      <c r="D393" t="s">
        <v>939</v>
      </c>
      <c r="E393" s="24">
        <v>221238.453125</v>
      </c>
      <c r="F393" s="24">
        <v>2477565.75</v>
      </c>
      <c r="G393" s="24">
        <v>658012.4375</v>
      </c>
      <c r="H393" s="24">
        <v>2218997.5</v>
      </c>
      <c r="I393" s="24">
        <v>82500.4921875</v>
      </c>
      <c r="J393" s="24">
        <v>117.27782440185547</v>
      </c>
      <c r="K393" s="24">
        <v>40.688446044921875</v>
      </c>
      <c r="L393" s="24">
        <v>183.3057861328125</v>
      </c>
      <c r="M393" s="24">
        <v>82.440292358398438</v>
      </c>
    </row>
    <row r="394" spans="1:13" x14ac:dyDescent="0.3">
      <c r="A394">
        <v>117086653</v>
      </c>
      <c r="B394" t="s">
        <v>443</v>
      </c>
      <c r="C394" t="s">
        <v>604</v>
      </c>
      <c r="D394" t="s">
        <v>939</v>
      </c>
      <c r="E394" s="24">
        <v>225998.40625</v>
      </c>
      <c r="F394" s="24">
        <v>2553226</v>
      </c>
      <c r="G394" s="24">
        <v>811127.625</v>
      </c>
      <c r="H394" s="24">
        <v>2359782</v>
      </c>
      <c r="I394" s="24">
        <v>76115.0703125</v>
      </c>
      <c r="J394" s="24">
        <v>99.639022827148438</v>
      </c>
      <c r="K394" s="24">
        <v>47.170055389404297</v>
      </c>
      <c r="L394" s="24">
        <v>215.65501403808594</v>
      </c>
      <c r="M394" s="24">
        <v>103.51718902587891</v>
      </c>
    </row>
    <row r="395" spans="1:13" x14ac:dyDescent="0.3">
      <c r="A395">
        <v>117089003</v>
      </c>
      <c r="B395" t="s">
        <v>92</v>
      </c>
      <c r="C395" t="s">
        <v>604</v>
      </c>
      <c r="D395" t="s">
        <v>939</v>
      </c>
      <c r="E395" s="24">
        <v>189852.15625</v>
      </c>
      <c r="F395" s="24">
        <v>2198877.25</v>
      </c>
      <c r="G395" s="24">
        <v>652985.125</v>
      </c>
      <c r="H395" s="24">
        <v>1965141.875</v>
      </c>
      <c r="I395" s="24">
        <v>76156.640625</v>
      </c>
      <c r="J395" s="24">
        <v>127.17070770263672</v>
      </c>
      <c r="K395" s="24">
        <v>39.940238952636719</v>
      </c>
      <c r="L395" s="24">
        <v>177.918701171875</v>
      </c>
      <c r="M395" s="24">
        <v>141.73487854003906</v>
      </c>
    </row>
    <row r="396" spans="1:13" x14ac:dyDescent="0.3">
      <c r="A396">
        <v>117412003</v>
      </c>
      <c r="B396" t="s">
        <v>315</v>
      </c>
      <c r="C396" t="s">
        <v>604</v>
      </c>
      <c r="D396" t="s">
        <v>935</v>
      </c>
      <c r="E396" s="24">
        <v>211381.953125</v>
      </c>
      <c r="F396" s="24">
        <v>2427053</v>
      </c>
      <c r="G396" s="24">
        <v>766451.3125</v>
      </c>
      <c r="H396" s="24">
        <v>2218219.5</v>
      </c>
      <c r="I396" s="24">
        <v>76846.1640625</v>
      </c>
      <c r="J396" s="24">
        <v>104.99365997314453</v>
      </c>
      <c r="K396" s="24">
        <v>44.307823181152344</v>
      </c>
      <c r="L396" s="24">
        <v>199.39279174804688</v>
      </c>
      <c r="M396" s="24">
        <v>127.09718322753906</v>
      </c>
    </row>
    <row r="397" spans="1:13" x14ac:dyDescent="0.3">
      <c r="A397">
        <v>117414003</v>
      </c>
      <c r="B397" t="s">
        <v>384</v>
      </c>
      <c r="C397" t="s">
        <v>604</v>
      </c>
      <c r="D397" t="s">
        <v>935</v>
      </c>
      <c r="E397" s="24">
        <v>337182.3125</v>
      </c>
      <c r="F397" s="24">
        <v>3133797</v>
      </c>
      <c r="G397" s="24">
        <v>1194648.375</v>
      </c>
      <c r="H397" s="24">
        <v>2808810.25</v>
      </c>
      <c r="I397" s="24">
        <v>126308.265625</v>
      </c>
      <c r="J397" s="24">
        <v>102.51088714599609</v>
      </c>
      <c r="K397" s="24">
        <v>36.938419342041016</v>
      </c>
      <c r="L397" s="24">
        <v>191.71932983398438</v>
      </c>
      <c r="M397" s="24">
        <v>79.790519714355469</v>
      </c>
    </row>
    <row r="398" spans="1:13" x14ac:dyDescent="0.3">
      <c r="A398">
        <v>117414203</v>
      </c>
      <c r="B398" t="s">
        <v>437</v>
      </c>
      <c r="C398" t="s">
        <v>604</v>
      </c>
      <c r="D398" t="s">
        <v>935</v>
      </c>
      <c r="E398" s="24">
        <v>150733.34375</v>
      </c>
      <c r="F398" s="24">
        <v>1555865.5</v>
      </c>
      <c r="G398" s="24">
        <v>603938.125</v>
      </c>
      <c r="H398" s="24">
        <v>1568358.875</v>
      </c>
      <c r="I398" s="24">
        <v>73785.1640625</v>
      </c>
      <c r="J398" s="24">
        <v>147.55088806152344</v>
      </c>
      <c r="K398" s="24">
        <v>31.314384460449219</v>
      </c>
      <c r="L398" s="24">
        <v>110.44085693359375</v>
      </c>
      <c r="M398" s="24">
        <v>133.62709045410156</v>
      </c>
    </row>
    <row r="399" spans="1:13" x14ac:dyDescent="0.3">
      <c r="A399">
        <v>117414807</v>
      </c>
      <c r="B399" t="s">
        <v>570</v>
      </c>
      <c r="C399" t="s">
        <v>605</v>
      </c>
      <c r="D399" t="s">
        <v>935</v>
      </c>
      <c r="E399" s="24">
        <v>0</v>
      </c>
      <c r="F399" s="24">
        <v>85748.65625</v>
      </c>
      <c r="G399" s="24">
        <v>37508.75</v>
      </c>
      <c r="H399" s="24">
        <v>78224.25</v>
      </c>
      <c r="I399" s="24">
        <v>6044.18798828125</v>
      </c>
      <c r="J399" s="24"/>
      <c r="K399" s="24">
        <v>20.392715454101563</v>
      </c>
      <c r="L399" s="24">
        <v>93.513748168945313</v>
      </c>
      <c r="M399" s="24">
        <v>8.2724094390869141</v>
      </c>
    </row>
    <row r="400" spans="1:13" x14ac:dyDescent="0.3">
      <c r="A400">
        <v>117415004</v>
      </c>
      <c r="B400" t="s">
        <v>235</v>
      </c>
      <c r="C400" t="s">
        <v>604</v>
      </c>
      <c r="D400" t="s">
        <v>935</v>
      </c>
      <c r="E400" s="24">
        <v>119325.6015625</v>
      </c>
      <c r="F400" s="24">
        <v>1362264.25</v>
      </c>
      <c r="G400" s="24">
        <v>470582.40625</v>
      </c>
      <c r="H400" s="24">
        <v>1281781.125</v>
      </c>
      <c r="I400" s="24">
        <v>51030.3984375</v>
      </c>
      <c r="J400" s="24">
        <v>97.263206481933594</v>
      </c>
      <c r="K400" s="24">
        <v>38.255084991455078</v>
      </c>
      <c r="L400" s="24">
        <v>192.63043212890625</v>
      </c>
      <c r="M400" s="24">
        <v>139.88467407226563</v>
      </c>
    </row>
    <row r="401" spans="1:13" x14ac:dyDescent="0.3">
      <c r="A401">
        <v>117415103</v>
      </c>
      <c r="B401" t="s">
        <v>469</v>
      </c>
      <c r="C401" t="s">
        <v>604</v>
      </c>
      <c r="D401" t="s">
        <v>935</v>
      </c>
      <c r="E401" s="24">
        <v>235494.296875</v>
      </c>
      <c r="F401" s="24">
        <v>2156859</v>
      </c>
      <c r="G401" s="24">
        <v>779749.25</v>
      </c>
      <c r="H401" s="24">
        <v>2066831</v>
      </c>
      <c r="I401" s="24">
        <v>92467.0625</v>
      </c>
      <c r="J401" s="24">
        <v>138.60740661621094</v>
      </c>
      <c r="K401" s="24">
        <v>34.305213928222656</v>
      </c>
      <c r="L401" s="24">
        <v>149.16401672363281</v>
      </c>
      <c r="M401" s="24">
        <v>41.221824645996094</v>
      </c>
    </row>
    <row r="402" spans="1:13" x14ac:dyDescent="0.3">
      <c r="A402">
        <v>117415303</v>
      </c>
      <c r="B402" t="s">
        <v>468</v>
      </c>
      <c r="C402" t="s">
        <v>604</v>
      </c>
      <c r="D402" t="s">
        <v>935</v>
      </c>
      <c r="E402" s="24">
        <v>121788</v>
      </c>
      <c r="F402" s="24">
        <v>973021.5625</v>
      </c>
      <c r="G402" s="24">
        <v>448992.25</v>
      </c>
      <c r="H402" s="24">
        <v>898504.4375</v>
      </c>
      <c r="I402" s="24">
        <v>54646.1171875</v>
      </c>
      <c r="J402" s="24">
        <v>139.06640625</v>
      </c>
      <c r="K402" s="24">
        <v>28.250896453857422</v>
      </c>
      <c r="L402" s="24">
        <v>141.24208068847656</v>
      </c>
      <c r="M402" s="24">
        <v>65.171676635742188</v>
      </c>
    </row>
    <row r="403" spans="1:13" x14ac:dyDescent="0.3">
      <c r="A403">
        <v>117416103</v>
      </c>
      <c r="B403" t="s">
        <v>117</v>
      </c>
      <c r="C403" t="s">
        <v>604</v>
      </c>
      <c r="D403" t="s">
        <v>935</v>
      </c>
      <c r="E403" s="24">
        <v>164228.546875</v>
      </c>
      <c r="F403" s="24">
        <v>1679112.875</v>
      </c>
      <c r="G403" s="24">
        <v>595470.0625</v>
      </c>
      <c r="H403" s="24">
        <v>1630561.75</v>
      </c>
      <c r="I403" s="24">
        <v>58080.34375</v>
      </c>
      <c r="J403" s="24">
        <v>106.36212921142578</v>
      </c>
      <c r="K403" s="24">
        <v>41.990306854248047</v>
      </c>
      <c r="L403" s="24">
        <v>187.50682067871094</v>
      </c>
      <c r="M403" s="24">
        <v>109.61048889160156</v>
      </c>
    </row>
    <row r="404" spans="1:13" x14ac:dyDescent="0.3">
      <c r="A404">
        <v>117417202</v>
      </c>
      <c r="B404" t="s">
        <v>268</v>
      </c>
      <c r="C404" t="s">
        <v>604</v>
      </c>
      <c r="D404" t="s">
        <v>935</v>
      </c>
      <c r="E404" s="24">
        <v>882038.6875</v>
      </c>
      <c r="F404" s="24">
        <v>8547383</v>
      </c>
      <c r="G404" s="24">
        <v>3084629.75</v>
      </c>
      <c r="H404" s="24">
        <v>8319492</v>
      </c>
      <c r="I404" s="24">
        <v>284013.15625</v>
      </c>
      <c r="J404" s="24">
        <v>75.590293884277344</v>
      </c>
      <c r="K404" s="24">
        <v>44.0615234375</v>
      </c>
      <c r="L404" s="24">
        <v>187.52169799804688</v>
      </c>
      <c r="M404" s="24">
        <v>119.13553619384766</v>
      </c>
    </row>
    <row r="405" spans="1:13" x14ac:dyDescent="0.3">
      <c r="A405">
        <v>117576303</v>
      </c>
      <c r="B405" t="s">
        <v>180</v>
      </c>
      <c r="C405" t="s">
        <v>604</v>
      </c>
      <c r="D405" t="s">
        <v>939</v>
      </c>
      <c r="E405" s="24">
        <v>70843.953125</v>
      </c>
      <c r="F405" s="24">
        <v>763928.125</v>
      </c>
      <c r="G405" s="24">
        <v>338598.4375</v>
      </c>
      <c r="H405" s="24">
        <v>586476.9375</v>
      </c>
      <c r="I405" s="24">
        <v>46320.27734375</v>
      </c>
      <c r="J405" s="24">
        <v>209.20956420898438</v>
      </c>
      <c r="K405" s="24">
        <v>25.331680297851563</v>
      </c>
      <c r="L405" s="24">
        <v>125.16825866699219</v>
      </c>
      <c r="M405" s="24">
        <v>44.754566192626953</v>
      </c>
    </row>
    <row r="406" spans="1:13" x14ac:dyDescent="0.3">
      <c r="A406">
        <v>117596003</v>
      </c>
      <c r="B406" t="s">
        <v>82</v>
      </c>
      <c r="C406" t="s">
        <v>604</v>
      </c>
      <c r="D406" t="s">
        <v>935</v>
      </c>
      <c r="E406" s="24">
        <v>336624.4375</v>
      </c>
      <c r="F406" s="24">
        <v>3952065</v>
      </c>
      <c r="G406" s="24">
        <v>1232553.25</v>
      </c>
      <c r="H406" s="24">
        <v>3650069.75</v>
      </c>
      <c r="I406" s="24">
        <v>107028.5078125</v>
      </c>
      <c r="J406" s="24">
        <v>84.335456848144531</v>
      </c>
      <c r="K406" s="24">
        <v>51.586658477783203</v>
      </c>
      <c r="L406" s="24">
        <v>217.76113891601563</v>
      </c>
      <c r="M406" s="24">
        <v>146.97990417480469</v>
      </c>
    </row>
    <row r="407" spans="1:13" x14ac:dyDescent="0.3">
      <c r="A407">
        <v>117597003</v>
      </c>
      <c r="B407" t="s">
        <v>442</v>
      </c>
      <c r="C407" t="s">
        <v>604</v>
      </c>
      <c r="D407" t="s">
        <v>935</v>
      </c>
      <c r="E407" s="24">
        <v>263896.1875</v>
      </c>
      <c r="F407" s="24">
        <v>2664222.5</v>
      </c>
      <c r="G407" s="24">
        <v>877052.625</v>
      </c>
      <c r="H407" s="24">
        <v>2477563.5</v>
      </c>
      <c r="I407" s="24">
        <v>101508.03125</v>
      </c>
      <c r="J407" s="24">
        <v>117.39461517333984</v>
      </c>
      <c r="K407" s="24">
        <v>37.486408233642578</v>
      </c>
      <c r="L407" s="24">
        <v>173.6575927734375</v>
      </c>
      <c r="M407" s="24">
        <v>145.35333251953125</v>
      </c>
    </row>
    <row r="408" spans="1:13" x14ac:dyDescent="0.3">
      <c r="A408">
        <v>117598503</v>
      </c>
      <c r="B408" t="s">
        <v>379</v>
      </c>
      <c r="C408" t="s">
        <v>604</v>
      </c>
      <c r="D408" t="s">
        <v>935</v>
      </c>
      <c r="E408" s="24">
        <v>187505.703125</v>
      </c>
      <c r="F408" s="24">
        <v>1847973.25</v>
      </c>
      <c r="G408" s="24">
        <v>673927.5</v>
      </c>
      <c r="H408" s="24">
        <v>1837769.375</v>
      </c>
      <c r="I408" s="24">
        <v>78718.3828125</v>
      </c>
      <c r="J408" s="24">
        <v>146.33024597167969</v>
      </c>
      <c r="K408" s="24">
        <v>34.418979644775391</v>
      </c>
      <c r="L408" s="24">
        <v>150.31027221679688</v>
      </c>
      <c r="M408" s="24">
        <v>116.85116577148438</v>
      </c>
    </row>
    <row r="409" spans="1:13" x14ac:dyDescent="0.3">
      <c r="A409">
        <v>118000000</v>
      </c>
      <c r="B409" t="s">
        <v>601</v>
      </c>
      <c r="C409" t="s">
        <v>606</v>
      </c>
      <c r="D409" t="s">
        <v>939</v>
      </c>
      <c r="E409" s="24">
        <v>0</v>
      </c>
      <c r="F409" s="24">
        <v>2769129.5</v>
      </c>
      <c r="G409" s="24">
        <v>651514.5</v>
      </c>
      <c r="H409" s="24">
        <v>0</v>
      </c>
      <c r="I409" s="24">
        <v>109201.03125</v>
      </c>
      <c r="J409" s="24"/>
      <c r="K409" s="24">
        <v>31.324283599853516</v>
      </c>
      <c r="L409" s="24">
        <v>119.31332397460938</v>
      </c>
      <c r="M409" s="24">
        <v>77.416946411132813</v>
      </c>
    </row>
    <row r="410" spans="1:13" x14ac:dyDescent="0.3">
      <c r="A410">
        <v>118401403</v>
      </c>
      <c r="B410" t="s">
        <v>444</v>
      </c>
      <c r="C410" t="s">
        <v>604</v>
      </c>
      <c r="D410" t="s">
        <v>939</v>
      </c>
      <c r="E410" s="24">
        <v>293069.25</v>
      </c>
      <c r="F410" s="24">
        <v>2711541</v>
      </c>
      <c r="G410" s="24">
        <v>1023820.4375</v>
      </c>
      <c r="H410" s="24">
        <v>2423329.5</v>
      </c>
      <c r="I410" s="24">
        <v>139711.6875</v>
      </c>
      <c r="J410" s="24">
        <v>159.68585205078125</v>
      </c>
      <c r="K410" s="24">
        <v>28.833885192871094</v>
      </c>
      <c r="L410" s="24">
        <v>114.46122741699219</v>
      </c>
      <c r="M410" s="24">
        <v>19.328569412231445</v>
      </c>
    </row>
    <row r="411" spans="1:13" x14ac:dyDescent="0.3">
      <c r="A411">
        <v>118401603</v>
      </c>
      <c r="B411" t="s">
        <v>382</v>
      </c>
      <c r="C411" t="s">
        <v>604</v>
      </c>
      <c r="D411" t="s">
        <v>939</v>
      </c>
      <c r="E411" s="24">
        <v>242155.5</v>
      </c>
      <c r="F411" s="24">
        <v>1882530.75</v>
      </c>
      <c r="G411" s="24">
        <v>988510.5</v>
      </c>
      <c r="H411" s="24">
        <v>1524514.75</v>
      </c>
      <c r="I411" s="24">
        <v>124060</v>
      </c>
      <c r="J411" s="24">
        <v>181.56224060058594</v>
      </c>
      <c r="K411" s="24">
        <v>25.094282150268555</v>
      </c>
      <c r="L411" s="24">
        <v>112.74676513671875</v>
      </c>
      <c r="M411" s="24">
        <v>0</v>
      </c>
    </row>
    <row r="412" spans="1:13" x14ac:dyDescent="0.3">
      <c r="A412">
        <v>118402603</v>
      </c>
      <c r="B412" t="s">
        <v>320</v>
      </c>
      <c r="C412" t="s">
        <v>604</v>
      </c>
      <c r="D412" t="s">
        <v>939</v>
      </c>
      <c r="E412" s="24">
        <v>363552.15625</v>
      </c>
      <c r="F412" s="24">
        <v>5266619.5</v>
      </c>
      <c r="G412" s="24">
        <v>1216116.375</v>
      </c>
      <c r="H412" s="24">
        <v>5413092</v>
      </c>
      <c r="I412" s="24">
        <v>99315.0546875</v>
      </c>
      <c r="J412" s="24">
        <v>70.505783081054688</v>
      </c>
      <c r="K412" s="24">
        <v>68.935050964355469</v>
      </c>
      <c r="L412" s="24">
        <v>218.59494018554688</v>
      </c>
      <c r="M412" s="24">
        <v>76.023460388183594</v>
      </c>
    </row>
    <row r="413" spans="1:13" x14ac:dyDescent="0.3">
      <c r="A413">
        <v>118403003</v>
      </c>
      <c r="B413" t="s">
        <v>346</v>
      </c>
      <c r="C413" t="s">
        <v>604</v>
      </c>
      <c r="D413" t="s">
        <v>939</v>
      </c>
      <c r="E413" s="24">
        <v>363297.3125</v>
      </c>
      <c r="F413" s="24">
        <v>4137918.75</v>
      </c>
      <c r="G413" s="24">
        <v>1214907.25</v>
      </c>
      <c r="H413" s="24">
        <v>4180482.5</v>
      </c>
      <c r="I413" s="24">
        <v>104384.5703125</v>
      </c>
      <c r="J413" s="24">
        <v>125.59987640380859</v>
      </c>
      <c r="K413" s="24">
        <v>54.760231018066406</v>
      </c>
      <c r="L413" s="24">
        <v>176.29843139648438</v>
      </c>
      <c r="M413" s="24">
        <v>78.317352294921875</v>
      </c>
    </row>
    <row r="414" spans="1:13" x14ac:dyDescent="0.3">
      <c r="A414">
        <v>118403207</v>
      </c>
      <c r="B414" t="s">
        <v>575</v>
      </c>
      <c r="C414" t="s">
        <v>605</v>
      </c>
      <c r="D414" t="s">
        <v>939</v>
      </c>
      <c r="E414" s="24">
        <v>0</v>
      </c>
      <c r="F414" s="24">
        <v>129347.25</v>
      </c>
      <c r="G414" s="24">
        <v>0</v>
      </c>
      <c r="H414" s="24">
        <v>129347.25</v>
      </c>
      <c r="I414" s="24"/>
      <c r="J414" s="24"/>
      <c r="K414" s="24"/>
      <c r="L414" s="24"/>
      <c r="M414" s="24"/>
    </row>
    <row r="415" spans="1:13" x14ac:dyDescent="0.3">
      <c r="A415">
        <v>118403302</v>
      </c>
      <c r="B415" t="s">
        <v>15</v>
      </c>
      <c r="C415" t="s">
        <v>604</v>
      </c>
      <c r="D415" t="s">
        <v>939</v>
      </c>
      <c r="E415" s="24">
        <v>1155084</v>
      </c>
      <c r="F415" s="24">
        <v>23833504</v>
      </c>
      <c r="G415" s="24">
        <v>5811830.5</v>
      </c>
      <c r="H415" s="24">
        <v>25120104</v>
      </c>
      <c r="I415" s="24">
        <v>553301.3125</v>
      </c>
      <c r="J415" s="24">
        <v>108.34247589111328</v>
      </c>
      <c r="K415" s="24">
        <v>55.6666259765625</v>
      </c>
      <c r="L415" s="24">
        <v>172.81475830078125</v>
      </c>
      <c r="M415" s="24">
        <v>97.563819885253906</v>
      </c>
    </row>
    <row r="416" spans="1:13" x14ac:dyDescent="0.3">
      <c r="A416">
        <v>118403903</v>
      </c>
      <c r="B416" t="s">
        <v>195</v>
      </c>
      <c r="C416" t="s">
        <v>604</v>
      </c>
      <c r="D416" t="s">
        <v>939</v>
      </c>
      <c r="E416" s="24">
        <v>217072.953125</v>
      </c>
      <c r="F416" s="24">
        <v>1731453.375</v>
      </c>
      <c r="G416" s="24">
        <v>753673.25</v>
      </c>
      <c r="H416" s="24">
        <v>1303457.875</v>
      </c>
      <c r="I416" s="24">
        <v>92139.6640625</v>
      </c>
      <c r="J416" s="24">
        <v>159.28176879882813</v>
      </c>
      <c r="K416" s="24">
        <v>29.327213287353516</v>
      </c>
      <c r="L416" s="24">
        <v>150.81259155273438</v>
      </c>
      <c r="M416" s="24">
        <v>89.234970092773438</v>
      </c>
    </row>
    <row r="417" spans="1:13" x14ac:dyDescent="0.3">
      <c r="A417">
        <v>118406003</v>
      </c>
      <c r="B417" t="s">
        <v>339</v>
      </c>
      <c r="C417" t="s">
        <v>604</v>
      </c>
      <c r="D417" t="s">
        <v>939</v>
      </c>
      <c r="E417" s="24">
        <v>168026.84375</v>
      </c>
      <c r="F417" s="24">
        <v>1571529.25</v>
      </c>
      <c r="G417" s="24">
        <v>482977.4375</v>
      </c>
      <c r="H417" s="24">
        <v>1287335.625</v>
      </c>
      <c r="I417" s="24">
        <v>60547.64453125</v>
      </c>
      <c r="J417" s="24">
        <v>108.61849212646484</v>
      </c>
      <c r="K417" s="24">
        <v>36.707183837890625</v>
      </c>
      <c r="L417" s="24">
        <v>201.72023010253906</v>
      </c>
      <c r="M417" s="24">
        <v>0.75038427114486694</v>
      </c>
    </row>
    <row r="418" spans="1:13" x14ac:dyDescent="0.3">
      <c r="A418">
        <v>118406602</v>
      </c>
      <c r="B418" t="s">
        <v>213</v>
      </c>
      <c r="C418" t="s">
        <v>604</v>
      </c>
      <c r="D418" t="s">
        <v>939</v>
      </c>
      <c r="E418" s="24">
        <v>365848.8125</v>
      </c>
      <c r="F418" s="24">
        <v>3992104.5</v>
      </c>
      <c r="G418" s="24">
        <v>1411780.5</v>
      </c>
      <c r="H418" s="24">
        <v>3733237</v>
      </c>
      <c r="I418" s="24">
        <v>166111.515625</v>
      </c>
      <c r="J418" s="24">
        <v>162.17935180664063</v>
      </c>
      <c r="K418" s="24">
        <v>34.734100341796875</v>
      </c>
      <c r="L418" s="24">
        <v>135.81126403808594</v>
      </c>
      <c r="M418" s="24">
        <v>50.920112609863281</v>
      </c>
    </row>
    <row r="419" spans="1:13" x14ac:dyDescent="0.3">
      <c r="A419">
        <v>118408607</v>
      </c>
      <c r="B419" t="s">
        <v>568</v>
      </c>
      <c r="C419" t="s">
        <v>605</v>
      </c>
      <c r="D419" t="s">
        <v>939</v>
      </c>
      <c r="E419" s="24">
        <v>0</v>
      </c>
      <c r="F419" s="24">
        <v>256502.546875</v>
      </c>
      <c r="G419" s="24">
        <v>252894.34375</v>
      </c>
      <c r="H419" s="24">
        <v>199824.453125</v>
      </c>
      <c r="I419" s="24">
        <v>30436.630859375</v>
      </c>
      <c r="J419" s="24"/>
      <c r="K419" s="24">
        <v>16.736309051513672</v>
      </c>
      <c r="L419" s="24">
        <v>75.523139953613281</v>
      </c>
      <c r="M419" s="24">
        <v>0.17114245891571045</v>
      </c>
    </row>
    <row r="420" spans="1:13" x14ac:dyDescent="0.3">
      <c r="A420">
        <v>118408707</v>
      </c>
      <c r="B420" t="s">
        <v>522</v>
      </c>
      <c r="C420" t="s">
        <v>605</v>
      </c>
      <c r="D420" t="s">
        <v>939</v>
      </c>
      <c r="E420" s="24">
        <v>0</v>
      </c>
      <c r="F420" s="24">
        <v>154142.703125</v>
      </c>
      <c r="G420" s="24">
        <v>155986.640625</v>
      </c>
      <c r="H420" s="24">
        <v>119607.453125</v>
      </c>
      <c r="I420" s="24">
        <v>21347.15234375</v>
      </c>
      <c r="J420" s="24"/>
      <c r="K420" s="24">
        <v>14.527902603149414</v>
      </c>
      <c r="L420" s="24">
        <v>70.273017883300781</v>
      </c>
      <c r="M420" s="24">
        <v>0</v>
      </c>
    </row>
    <row r="421" spans="1:13" x14ac:dyDescent="0.3">
      <c r="A421">
        <v>118408852</v>
      </c>
      <c r="B421" t="s">
        <v>254</v>
      </c>
      <c r="C421" t="s">
        <v>604</v>
      </c>
      <c r="D421" t="s">
        <v>939</v>
      </c>
      <c r="E421" s="24">
        <v>1203005.875</v>
      </c>
      <c r="F421" s="24">
        <v>16738245</v>
      </c>
      <c r="G421" s="24">
        <v>3870443.5</v>
      </c>
      <c r="H421" s="24">
        <v>17753744</v>
      </c>
      <c r="I421" s="24">
        <v>401965.71875</v>
      </c>
      <c r="J421" s="24">
        <v>128.97550964355469</v>
      </c>
      <c r="K421" s="24">
        <v>54.2625732421875</v>
      </c>
      <c r="L421" s="24">
        <v>154.39578247070313</v>
      </c>
      <c r="M421" s="24">
        <v>33.910560607910156</v>
      </c>
    </row>
    <row r="422" spans="1:13" x14ac:dyDescent="0.3">
      <c r="A422">
        <v>118409203</v>
      </c>
      <c r="B422" t="s">
        <v>165</v>
      </c>
      <c r="C422" t="s">
        <v>604</v>
      </c>
      <c r="D422" t="s">
        <v>939</v>
      </c>
      <c r="E422" s="24">
        <v>326021.40625</v>
      </c>
      <c r="F422" s="24">
        <v>2405128.25</v>
      </c>
      <c r="G422" s="24">
        <v>1098867.5</v>
      </c>
      <c r="H422" s="24">
        <v>1912650.875</v>
      </c>
      <c r="I422" s="24">
        <v>113372.453125</v>
      </c>
      <c r="J422" s="24">
        <v>164.72250366210938</v>
      </c>
      <c r="K422" s="24">
        <v>33.782608032226563</v>
      </c>
      <c r="L422" s="24">
        <v>151.49322509765625</v>
      </c>
      <c r="M422" s="24">
        <v>37.518692016601563</v>
      </c>
    </row>
    <row r="423" spans="1:13" x14ac:dyDescent="0.3">
      <c r="A423">
        <v>118409302</v>
      </c>
      <c r="B423" t="s">
        <v>203</v>
      </c>
      <c r="C423" t="s">
        <v>604</v>
      </c>
      <c r="D423" t="s">
        <v>939</v>
      </c>
      <c r="E423" s="24">
        <v>896766.4375</v>
      </c>
      <c r="F423" s="24">
        <v>9820267</v>
      </c>
      <c r="G423" s="24">
        <v>2634145.75</v>
      </c>
      <c r="H423" s="24">
        <v>10180941</v>
      </c>
      <c r="I423" s="24">
        <v>240716.5625</v>
      </c>
      <c r="J423" s="24">
        <v>124.11465454101563</v>
      </c>
      <c r="K423" s="24">
        <v>55.464313507080078</v>
      </c>
      <c r="L423" s="24">
        <v>173.49830627441406</v>
      </c>
      <c r="M423" s="24">
        <v>109.24192047119141</v>
      </c>
    </row>
    <row r="424" spans="1:13" x14ac:dyDescent="0.3">
      <c r="A424">
        <v>118667503</v>
      </c>
      <c r="B424" t="s">
        <v>497</v>
      </c>
      <c r="C424" t="s">
        <v>604</v>
      </c>
      <c r="D424" t="s">
        <v>939</v>
      </c>
      <c r="E424" s="24">
        <v>324047.40625</v>
      </c>
      <c r="F424" s="24">
        <v>2691603.5</v>
      </c>
      <c r="G424" s="24">
        <v>1095641.5</v>
      </c>
      <c r="H424" s="24">
        <v>2161380.75</v>
      </c>
      <c r="I424" s="24">
        <v>138313.859375</v>
      </c>
      <c r="J424" s="24">
        <v>160.83924865722656</v>
      </c>
      <c r="K424" s="24">
        <v>29.724370956420898</v>
      </c>
      <c r="L424" s="24">
        <v>160.71406555175781</v>
      </c>
      <c r="M424" s="24">
        <v>99.646774291992188</v>
      </c>
    </row>
    <row r="425" spans="1:13" x14ac:dyDescent="0.3">
      <c r="A425">
        <v>119000000</v>
      </c>
      <c r="B425" t="s">
        <v>590</v>
      </c>
      <c r="C425" t="s">
        <v>606</v>
      </c>
      <c r="D425" t="s">
        <v>939</v>
      </c>
      <c r="E425" s="24">
        <v>501301.03125</v>
      </c>
      <c r="F425" s="24">
        <v>2574135.25</v>
      </c>
      <c r="G425" s="24">
        <v>955497</v>
      </c>
      <c r="H425" s="24">
        <v>501301.03125</v>
      </c>
      <c r="I425" s="24">
        <v>111544.9765625</v>
      </c>
      <c r="J425" s="24"/>
      <c r="K425" s="24">
        <v>36.137290954589844</v>
      </c>
      <c r="L425" s="24">
        <v>130.93574523925781</v>
      </c>
      <c r="M425" s="24">
        <v>50.462146759033203</v>
      </c>
    </row>
    <row r="426" spans="1:13" x14ac:dyDescent="0.3">
      <c r="A426">
        <v>119350303</v>
      </c>
      <c r="B426" t="s">
        <v>137</v>
      </c>
      <c r="C426" t="s">
        <v>604</v>
      </c>
      <c r="D426" t="s">
        <v>939</v>
      </c>
      <c r="E426" s="24">
        <v>315359.09375</v>
      </c>
      <c r="F426" s="24">
        <v>2286015</v>
      </c>
      <c r="G426" s="24">
        <v>1274290.625</v>
      </c>
      <c r="H426" s="24">
        <v>2014486.75</v>
      </c>
      <c r="I426" s="24">
        <v>148013.578125</v>
      </c>
      <c r="J426" s="24">
        <v>206.84957885742188</v>
      </c>
      <c r="K426" s="24">
        <v>26.184520721435547</v>
      </c>
      <c r="L426" s="24">
        <v>109.66694641113281</v>
      </c>
      <c r="M426" s="24">
        <v>70.846473693847656</v>
      </c>
    </row>
    <row r="427" spans="1:13" x14ac:dyDescent="0.3">
      <c r="A427">
        <v>119351303</v>
      </c>
      <c r="B427" t="s">
        <v>431</v>
      </c>
      <c r="C427" t="s">
        <v>604</v>
      </c>
      <c r="D427" t="s">
        <v>939</v>
      </c>
      <c r="E427" s="24">
        <v>293889.75</v>
      </c>
      <c r="F427" s="24">
        <v>3781000.25</v>
      </c>
      <c r="G427" s="24">
        <v>971335.0625</v>
      </c>
      <c r="H427" s="24">
        <v>3906056.75</v>
      </c>
      <c r="I427" s="24">
        <v>80202.078125</v>
      </c>
      <c r="J427" s="24">
        <v>65.324317932128906</v>
      </c>
      <c r="K427" s="24">
        <v>62.918880462646484</v>
      </c>
      <c r="L427" s="24">
        <v>212.62046813964844</v>
      </c>
      <c r="M427" s="24">
        <v>96.227058410644531</v>
      </c>
    </row>
    <row r="428" spans="1:13" x14ac:dyDescent="0.3">
      <c r="A428">
        <v>119352203</v>
      </c>
      <c r="B428" t="s">
        <v>458</v>
      </c>
      <c r="C428" t="s">
        <v>604</v>
      </c>
      <c r="D428" t="s">
        <v>939</v>
      </c>
      <c r="E428" s="24">
        <v>180641.40625</v>
      </c>
      <c r="F428" s="24">
        <v>1351254.125</v>
      </c>
      <c r="G428" s="24">
        <v>637338.375</v>
      </c>
      <c r="H428" s="24">
        <v>1319251.5</v>
      </c>
      <c r="I428" s="24">
        <v>69646.265625</v>
      </c>
      <c r="J428" s="24">
        <v>173.57022094726563</v>
      </c>
      <c r="K428" s="24">
        <v>31.146451950073242</v>
      </c>
      <c r="L428" s="24">
        <v>129.28494262695313</v>
      </c>
      <c r="M428" s="24">
        <v>33.082462310791016</v>
      </c>
    </row>
    <row r="429" spans="1:13" x14ac:dyDescent="0.3">
      <c r="A429">
        <v>119354207</v>
      </c>
      <c r="B429" t="s">
        <v>557</v>
      </c>
      <c r="C429" t="s">
        <v>605</v>
      </c>
      <c r="D429" t="s">
        <v>939</v>
      </c>
      <c r="E429" s="24">
        <v>0</v>
      </c>
      <c r="F429" s="24">
        <v>260526.625</v>
      </c>
      <c r="G429" s="24">
        <v>185492.46875</v>
      </c>
      <c r="H429" s="24">
        <v>219260.25</v>
      </c>
      <c r="I429" s="24">
        <v>24261.078125</v>
      </c>
      <c r="J429" s="24"/>
      <c r="K429" s="24">
        <v>18.38414192199707</v>
      </c>
      <c r="L429" s="24">
        <v>92.634040832519531</v>
      </c>
      <c r="M429" s="24">
        <v>0</v>
      </c>
    </row>
    <row r="430" spans="1:13" x14ac:dyDescent="0.3">
      <c r="A430">
        <v>119354603</v>
      </c>
      <c r="B430" t="s">
        <v>496</v>
      </c>
      <c r="C430" t="s">
        <v>604</v>
      </c>
      <c r="D430" t="s">
        <v>939</v>
      </c>
      <c r="E430" s="24">
        <v>189653.09375</v>
      </c>
      <c r="F430" s="24">
        <v>1619239.25</v>
      </c>
      <c r="G430" s="24">
        <v>638518.5</v>
      </c>
      <c r="H430" s="24">
        <v>1257721</v>
      </c>
      <c r="I430" s="24">
        <v>72041.3515625</v>
      </c>
      <c r="J430" s="24">
        <v>157.76112365722656</v>
      </c>
      <c r="K430" s="24">
        <v>33.972309112548828</v>
      </c>
      <c r="L430" s="24">
        <v>157.02679443359375</v>
      </c>
      <c r="M430" s="24">
        <v>42.657291412353516</v>
      </c>
    </row>
    <row r="431" spans="1:13" x14ac:dyDescent="0.3">
      <c r="A431">
        <v>119355503</v>
      </c>
      <c r="B431" t="s">
        <v>461</v>
      </c>
      <c r="C431" t="s">
        <v>604</v>
      </c>
      <c r="D431" t="s">
        <v>939</v>
      </c>
      <c r="E431" s="24">
        <v>196955.546875</v>
      </c>
      <c r="F431" s="24">
        <v>2194400.75</v>
      </c>
      <c r="G431" s="24">
        <v>780090.0625</v>
      </c>
      <c r="H431" s="24">
        <v>2185635.25</v>
      </c>
      <c r="I431" s="24">
        <v>93724.1015625</v>
      </c>
      <c r="J431" s="24">
        <v>190.55575561523438</v>
      </c>
      <c r="K431" s="24">
        <v>33.838108062744141</v>
      </c>
      <c r="L431" s="24">
        <v>114.46643829345703</v>
      </c>
      <c r="M431" s="24">
        <v>35.336097717285156</v>
      </c>
    </row>
    <row r="432" spans="1:13" x14ac:dyDescent="0.3">
      <c r="A432">
        <v>119356503</v>
      </c>
      <c r="B432" t="s">
        <v>462</v>
      </c>
      <c r="C432" t="s">
        <v>604</v>
      </c>
      <c r="D432" t="s">
        <v>939</v>
      </c>
      <c r="E432" s="24">
        <v>353515.8125</v>
      </c>
      <c r="F432" s="24">
        <v>2561171.75</v>
      </c>
      <c r="G432" s="24">
        <v>1356909</v>
      </c>
      <c r="H432" s="24">
        <v>1878883.75</v>
      </c>
      <c r="I432" s="24">
        <v>171440.828125</v>
      </c>
      <c r="J432" s="24">
        <v>204.22087097167969</v>
      </c>
      <c r="K432" s="24">
        <v>24.915864944458008</v>
      </c>
      <c r="L432" s="24">
        <v>126.82888031005859</v>
      </c>
      <c r="M432" s="24">
        <v>25.654642105102539</v>
      </c>
    </row>
    <row r="433" spans="1:13" x14ac:dyDescent="0.3">
      <c r="A433">
        <v>119356603</v>
      </c>
      <c r="B433" t="s">
        <v>146</v>
      </c>
      <c r="C433" t="s">
        <v>604</v>
      </c>
      <c r="D433" t="s">
        <v>939</v>
      </c>
      <c r="E433" s="24">
        <v>120969.1484375</v>
      </c>
      <c r="F433" s="24">
        <v>1828665</v>
      </c>
      <c r="G433" s="24">
        <v>434762.09375</v>
      </c>
      <c r="H433" s="24">
        <v>1991200.75</v>
      </c>
      <c r="I433" s="24">
        <v>55969.390625</v>
      </c>
      <c r="J433" s="24">
        <v>120.61827087402344</v>
      </c>
      <c r="K433" s="24">
        <v>42.601791381835938</v>
      </c>
      <c r="L433" s="24">
        <v>128.3714599609375</v>
      </c>
      <c r="M433" s="24">
        <v>8.9922904968261719</v>
      </c>
    </row>
    <row r="434" spans="1:13" x14ac:dyDescent="0.3">
      <c r="A434">
        <v>119357003</v>
      </c>
      <c r="B434" t="s">
        <v>354</v>
      </c>
      <c r="C434" t="s">
        <v>604</v>
      </c>
      <c r="D434" t="s">
        <v>939</v>
      </c>
      <c r="E434" s="24">
        <v>161214.296875</v>
      </c>
      <c r="F434" s="24">
        <v>2344881</v>
      </c>
      <c r="G434" s="24">
        <v>580899.625</v>
      </c>
      <c r="H434" s="24">
        <v>2500813</v>
      </c>
      <c r="I434" s="24">
        <v>76582.7109375</v>
      </c>
      <c r="J434" s="24">
        <v>180.95549011230469</v>
      </c>
      <c r="K434" s="24">
        <v>40.309295654296875</v>
      </c>
      <c r="L434" s="24">
        <v>142.211669921875</v>
      </c>
      <c r="M434" s="24">
        <v>120.16204071044922</v>
      </c>
    </row>
    <row r="435" spans="1:13" x14ac:dyDescent="0.3">
      <c r="A435">
        <v>119357402</v>
      </c>
      <c r="B435" t="s">
        <v>112</v>
      </c>
      <c r="C435" t="s">
        <v>604</v>
      </c>
      <c r="D435" t="s">
        <v>939</v>
      </c>
      <c r="E435" s="24">
        <v>1597542.875</v>
      </c>
      <c r="F435" s="24">
        <v>24445604</v>
      </c>
      <c r="G435" s="24">
        <v>6248163.5</v>
      </c>
      <c r="H435" s="24">
        <v>25703168</v>
      </c>
      <c r="I435" s="24">
        <v>518777.0625</v>
      </c>
      <c r="J435" s="24">
        <v>86.257797241210938</v>
      </c>
      <c r="K435" s="24">
        <v>62.245059967041016</v>
      </c>
      <c r="L435" s="24">
        <v>193.08695983886719</v>
      </c>
      <c r="M435" s="24">
        <v>50.885349273681641</v>
      </c>
    </row>
    <row r="436" spans="1:13" x14ac:dyDescent="0.3">
      <c r="A436">
        <v>119358403</v>
      </c>
      <c r="B436" t="s">
        <v>466</v>
      </c>
      <c r="C436" t="s">
        <v>604</v>
      </c>
      <c r="D436" t="s">
        <v>939</v>
      </c>
      <c r="E436" s="24">
        <v>256122.296875</v>
      </c>
      <c r="F436" s="24">
        <v>2599991.25</v>
      </c>
      <c r="G436" s="24">
        <v>971018.1875</v>
      </c>
      <c r="H436" s="24">
        <v>2481735.75</v>
      </c>
      <c r="I436" s="24">
        <v>111138.8125</v>
      </c>
      <c r="J436" s="24">
        <v>157.37351989746094</v>
      </c>
      <c r="K436" s="24">
        <v>34.435600280761719</v>
      </c>
      <c r="L436" s="24">
        <v>150.27165222167969</v>
      </c>
      <c r="M436" s="24">
        <v>0</v>
      </c>
    </row>
    <row r="437" spans="1:13" x14ac:dyDescent="0.3">
      <c r="A437">
        <v>119581003</v>
      </c>
      <c r="B437" t="s">
        <v>261</v>
      </c>
      <c r="C437" t="s">
        <v>604</v>
      </c>
      <c r="D437" t="s">
        <v>939</v>
      </c>
      <c r="E437" s="24">
        <v>141463.953125</v>
      </c>
      <c r="F437" s="24">
        <v>1700901</v>
      </c>
      <c r="G437" s="24">
        <v>630731.6875</v>
      </c>
      <c r="H437" s="24">
        <v>1436980.875</v>
      </c>
      <c r="I437" s="24">
        <v>58774.859375</v>
      </c>
      <c r="J437" s="24">
        <v>106.43372344970703</v>
      </c>
      <c r="K437" s="24">
        <v>42.077457427978516</v>
      </c>
      <c r="L437" s="24">
        <v>208.37966918945313</v>
      </c>
      <c r="M437" s="24">
        <v>91.931770324707031</v>
      </c>
    </row>
    <row r="438" spans="1:13" x14ac:dyDescent="0.3">
      <c r="A438">
        <v>119582503</v>
      </c>
      <c r="B438" t="s">
        <v>471</v>
      </c>
      <c r="C438" t="s">
        <v>604</v>
      </c>
      <c r="D438" t="s">
        <v>939</v>
      </c>
      <c r="E438" s="24">
        <v>180122.703125</v>
      </c>
      <c r="F438" s="24">
        <v>1658148.875</v>
      </c>
      <c r="G438" s="24">
        <v>580642.3125</v>
      </c>
      <c r="H438" s="24">
        <v>1408733.125</v>
      </c>
      <c r="I438" s="24">
        <v>63573.5703125</v>
      </c>
      <c r="J438" s="24">
        <v>125.0479736328125</v>
      </c>
      <c r="K438" s="24">
        <v>38.049049377441406</v>
      </c>
      <c r="L438" s="24">
        <v>193.52030944824219</v>
      </c>
      <c r="M438" s="24">
        <v>75.625267028808594</v>
      </c>
    </row>
    <row r="439" spans="1:13" x14ac:dyDescent="0.3">
      <c r="A439">
        <v>119583003</v>
      </c>
      <c r="B439" t="s">
        <v>99</v>
      </c>
      <c r="C439" t="s">
        <v>604</v>
      </c>
      <c r="D439" t="s">
        <v>939</v>
      </c>
      <c r="E439" s="24">
        <v>110234.3984375</v>
      </c>
      <c r="F439" s="24">
        <v>1119773.375</v>
      </c>
      <c r="G439" s="24">
        <v>436135.25</v>
      </c>
      <c r="H439" s="24">
        <v>815774.125</v>
      </c>
      <c r="I439" s="24">
        <v>48216.78515625</v>
      </c>
      <c r="J439" s="24">
        <v>137.30485534667969</v>
      </c>
      <c r="K439" s="24">
        <v>34.555248260498047</v>
      </c>
      <c r="L439" s="24">
        <v>175.76414489746094</v>
      </c>
      <c r="M439" s="24">
        <v>101.97982025146484</v>
      </c>
    </row>
    <row r="440" spans="1:13" x14ac:dyDescent="0.3">
      <c r="A440">
        <v>119584503</v>
      </c>
      <c r="B440" t="s">
        <v>447</v>
      </c>
      <c r="C440" t="s">
        <v>604</v>
      </c>
      <c r="D440" t="s">
        <v>939</v>
      </c>
      <c r="E440" s="24">
        <v>197881.953125</v>
      </c>
      <c r="F440" s="24">
        <v>1848564.5</v>
      </c>
      <c r="G440" s="24">
        <v>685742.4375</v>
      </c>
      <c r="H440" s="24">
        <v>1460681.875</v>
      </c>
      <c r="I440" s="24">
        <v>82234.6875</v>
      </c>
      <c r="J440" s="24">
        <v>131.5872802734375</v>
      </c>
      <c r="K440" s="24">
        <v>33.224288940429688</v>
      </c>
      <c r="L440" s="24">
        <v>181.82211303710938</v>
      </c>
      <c r="M440" s="24">
        <v>33.841316223144531</v>
      </c>
    </row>
    <row r="441" spans="1:13" x14ac:dyDescent="0.3">
      <c r="A441">
        <v>119584603</v>
      </c>
      <c r="B441" t="s">
        <v>44</v>
      </c>
      <c r="C441" t="s">
        <v>604</v>
      </c>
      <c r="D441" t="s">
        <v>939</v>
      </c>
      <c r="E441" s="24">
        <v>139161.90625</v>
      </c>
      <c r="F441" s="24">
        <v>1265039.625</v>
      </c>
      <c r="G441" s="24">
        <v>516835.0625</v>
      </c>
      <c r="H441" s="24">
        <v>1007847.4375</v>
      </c>
      <c r="I441" s="24">
        <v>62510.6953125</v>
      </c>
      <c r="J441" s="24">
        <v>142.48255920410156</v>
      </c>
      <c r="K441" s="24">
        <v>30.731325149536133</v>
      </c>
      <c r="L441" s="24">
        <v>168.15310668945313</v>
      </c>
      <c r="M441" s="24">
        <v>0</v>
      </c>
    </row>
    <row r="442" spans="1:13" x14ac:dyDescent="0.3">
      <c r="A442">
        <v>119584707</v>
      </c>
      <c r="B442" t="s">
        <v>565</v>
      </c>
      <c r="C442" t="s">
        <v>605</v>
      </c>
      <c r="D442" t="s">
        <v>939</v>
      </c>
      <c r="E442" s="24">
        <v>0</v>
      </c>
      <c r="F442" s="24">
        <v>123159.796875</v>
      </c>
      <c r="G442" s="24">
        <v>99965.359375</v>
      </c>
      <c r="H442" s="24">
        <v>101177.1015625</v>
      </c>
      <c r="I442" s="24">
        <v>16254.2626953125</v>
      </c>
      <c r="J442" s="24"/>
      <c r="K442" s="24">
        <v>13.727177619934082</v>
      </c>
      <c r="L442" s="24">
        <v>75.805267333984375</v>
      </c>
      <c r="M442" s="24">
        <v>59.342216491699219</v>
      </c>
    </row>
    <row r="443" spans="1:13" x14ac:dyDescent="0.3">
      <c r="A443">
        <v>119586503</v>
      </c>
      <c r="B443" t="s">
        <v>345</v>
      </c>
      <c r="C443" t="s">
        <v>604</v>
      </c>
      <c r="D443" t="s">
        <v>939</v>
      </c>
      <c r="E443" s="24">
        <v>199222.34375</v>
      </c>
      <c r="F443" s="24">
        <v>1710724.5</v>
      </c>
      <c r="G443" s="24">
        <v>622686</v>
      </c>
      <c r="H443" s="24">
        <v>1459228.125</v>
      </c>
      <c r="I443" s="24">
        <v>48515.1484375</v>
      </c>
      <c r="J443" s="24">
        <v>82.396903991699219</v>
      </c>
      <c r="K443" s="24">
        <v>52.202930450439453</v>
      </c>
      <c r="L443" s="24">
        <v>253.25653076171875</v>
      </c>
      <c r="M443" s="24">
        <v>169.53280639648438</v>
      </c>
    </row>
    <row r="444" spans="1:13" x14ac:dyDescent="0.3">
      <c r="A444">
        <v>119648303</v>
      </c>
      <c r="B444" t="s">
        <v>282</v>
      </c>
      <c r="C444" t="s">
        <v>604</v>
      </c>
      <c r="D444" t="s">
        <v>939</v>
      </c>
      <c r="E444" s="24">
        <v>301563.90625</v>
      </c>
      <c r="F444" s="24">
        <v>2188521</v>
      </c>
      <c r="G444" s="24">
        <v>1750614.5</v>
      </c>
      <c r="H444" s="24">
        <v>1541844.375</v>
      </c>
      <c r="I444" s="24">
        <v>232584.75</v>
      </c>
      <c r="J444" s="24">
        <v>246.64303588867188</v>
      </c>
      <c r="K444" s="24">
        <v>18.232921600341797</v>
      </c>
      <c r="L444" s="24">
        <v>85.9849853515625</v>
      </c>
      <c r="M444" s="24">
        <v>49.875251770019531</v>
      </c>
    </row>
    <row r="445" spans="1:13" x14ac:dyDescent="0.3">
      <c r="A445">
        <v>119648703</v>
      </c>
      <c r="B445" t="s">
        <v>27</v>
      </c>
      <c r="C445" t="s">
        <v>604</v>
      </c>
      <c r="D445" t="s">
        <v>939</v>
      </c>
      <c r="E445" s="24">
        <v>304645.65625</v>
      </c>
      <c r="F445" s="24">
        <v>2484437.5</v>
      </c>
      <c r="G445" s="24">
        <v>1354693.5</v>
      </c>
      <c r="H445" s="24">
        <v>1926454.5</v>
      </c>
      <c r="I445" s="24">
        <v>174002.640625</v>
      </c>
      <c r="J445" s="24">
        <v>210.92648315429688</v>
      </c>
      <c r="K445" s="24">
        <v>23.814447402954102</v>
      </c>
      <c r="L445" s="24">
        <v>116.84891510009766</v>
      </c>
      <c r="M445" s="24">
        <v>61.340862274169922</v>
      </c>
    </row>
    <row r="446" spans="1:13" x14ac:dyDescent="0.3">
      <c r="A446">
        <v>119648903</v>
      </c>
      <c r="B446" t="s">
        <v>484</v>
      </c>
      <c r="C446" t="s">
        <v>604</v>
      </c>
      <c r="D446" t="s">
        <v>939</v>
      </c>
      <c r="E446" s="24">
        <v>222882.75</v>
      </c>
      <c r="F446" s="24">
        <v>2052571.875</v>
      </c>
      <c r="G446" s="24">
        <v>1032434</v>
      </c>
      <c r="H446" s="24">
        <v>1219169.125</v>
      </c>
      <c r="I446" s="24">
        <v>139793.484375</v>
      </c>
      <c r="J446" s="24">
        <v>201.21156311035156</v>
      </c>
      <c r="K446" s="24">
        <v>23.662679672241211</v>
      </c>
      <c r="L446" s="24">
        <v>127.33749389648438</v>
      </c>
      <c r="M446" s="24">
        <v>68.314796447753906</v>
      </c>
    </row>
    <row r="447" spans="1:13" x14ac:dyDescent="0.3">
      <c r="A447">
        <v>119665003</v>
      </c>
      <c r="B447" t="s">
        <v>389</v>
      </c>
      <c r="C447" t="s">
        <v>604</v>
      </c>
      <c r="D447" t="s">
        <v>939</v>
      </c>
      <c r="E447" s="24">
        <v>176643.59375</v>
      </c>
      <c r="F447" s="24">
        <v>1438723.375</v>
      </c>
      <c r="G447" s="24">
        <v>579995.25</v>
      </c>
      <c r="H447" s="24">
        <v>1201774.875</v>
      </c>
      <c r="I447" s="24">
        <v>62997.671875</v>
      </c>
      <c r="J447" s="24">
        <v>146.50852966308594</v>
      </c>
      <c r="K447" s="24">
        <v>34.848308563232422</v>
      </c>
      <c r="L447" s="24">
        <v>172.19049072265625</v>
      </c>
      <c r="M447" s="24">
        <v>120.31068420410156</v>
      </c>
    </row>
    <row r="448" spans="1:13" x14ac:dyDescent="0.3">
      <c r="A448">
        <v>120000000</v>
      </c>
      <c r="B448" t="s">
        <v>580</v>
      </c>
      <c r="C448" t="s">
        <v>606</v>
      </c>
      <c r="D448" t="s">
        <v>938</v>
      </c>
      <c r="E448" s="24">
        <v>751691.6875</v>
      </c>
      <c r="F448" s="24">
        <v>4362247.5</v>
      </c>
      <c r="G448" s="24">
        <v>2711278</v>
      </c>
      <c r="H448" s="24">
        <v>751691.6875</v>
      </c>
      <c r="I448" s="24">
        <v>276344.96875</v>
      </c>
      <c r="J448" s="24"/>
      <c r="K448" s="24">
        <v>28.316843032836914</v>
      </c>
      <c r="L448" s="24">
        <v>101.35533905029297</v>
      </c>
      <c r="M448" s="24">
        <v>114.95217895507813</v>
      </c>
    </row>
    <row r="449" spans="1:13" x14ac:dyDescent="0.3">
      <c r="A449">
        <v>120452003</v>
      </c>
      <c r="B449" t="s">
        <v>463</v>
      </c>
      <c r="C449" t="s">
        <v>604</v>
      </c>
      <c r="D449" t="s">
        <v>939</v>
      </c>
      <c r="E449" s="24">
        <v>1028034.125</v>
      </c>
      <c r="F449" s="24">
        <v>11006515</v>
      </c>
      <c r="G449" s="24">
        <v>4955491.5</v>
      </c>
      <c r="H449" s="24">
        <v>10923077</v>
      </c>
      <c r="I449" s="24">
        <v>480291.5</v>
      </c>
      <c r="J449" s="24">
        <v>184.2618408203125</v>
      </c>
      <c r="K449" s="24">
        <v>35.374435424804688</v>
      </c>
      <c r="L449" s="24">
        <v>112.18279266357422</v>
      </c>
      <c r="M449" s="24">
        <v>94.554359436035156</v>
      </c>
    </row>
    <row r="450" spans="1:13" x14ac:dyDescent="0.3">
      <c r="A450">
        <v>120454507</v>
      </c>
      <c r="B450" t="s">
        <v>525</v>
      </c>
      <c r="C450" t="s">
        <v>605</v>
      </c>
      <c r="D450" t="s">
        <v>939</v>
      </c>
      <c r="E450" s="24">
        <v>0</v>
      </c>
      <c r="F450" s="24">
        <v>373969.65625</v>
      </c>
      <c r="G450" s="24">
        <v>224926.53125</v>
      </c>
      <c r="H450" s="24">
        <v>324684.59375</v>
      </c>
      <c r="I450" s="24">
        <v>31886.55859375</v>
      </c>
      <c r="J450" s="24"/>
      <c r="K450" s="24">
        <v>18.782089233398438</v>
      </c>
      <c r="L450" s="24">
        <v>101.32743835449219</v>
      </c>
      <c r="M450" s="24">
        <v>143.41093444824219</v>
      </c>
    </row>
    <row r="451" spans="1:13" x14ac:dyDescent="0.3">
      <c r="A451">
        <v>120455203</v>
      </c>
      <c r="B451" t="s">
        <v>85</v>
      </c>
      <c r="C451" t="s">
        <v>604</v>
      </c>
      <c r="D451" t="s">
        <v>939</v>
      </c>
      <c r="E451" s="24">
        <v>726640.375</v>
      </c>
      <c r="F451" s="24">
        <v>7263332.5</v>
      </c>
      <c r="G451" s="24">
        <v>2505758.5</v>
      </c>
      <c r="H451" s="24">
        <v>6880533</v>
      </c>
      <c r="I451" s="24">
        <v>291965.875</v>
      </c>
      <c r="J451" s="24">
        <v>164.12301635742188</v>
      </c>
      <c r="K451" s="24">
        <v>35.948490142822266</v>
      </c>
      <c r="L451" s="24">
        <v>161.48503112792969</v>
      </c>
      <c r="M451" s="24">
        <v>107.11709594726563</v>
      </c>
    </row>
    <row r="452" spans="1:13" x14ac:dyDescent="0.3">
      <c r="A452">
        <v>120455403</v>
      </c>
      <c r="B452" t="s">
        <v>59</v>
      </c>
      <c r="C452" t="s">
        <v>604</v>
      </c>
      <c r="D452" t="s">
        <v>939</v>
      </c>
      <c r="E452" s="24">
        <v>1261751.875</v>
      </c>
      <c r="F452" s="24">
        <v>9917358</v>
      </c>
      <c r="G452" s="24">
        <v>5275479</v>
      </c>
      <c r="H452" s="24">
        <v>9200324</v>
      </c>
      <c r="I452" s="24">
        <v>645068.625</v>
      </c>
      <c r="J452" s="24">
        <v>206.7230224609375</v>
      </c>
      <c r="K452" s="24">
        <v>25.508275985717773</v>
      </c>
      <c r="L452" s="24">
        <v>110.95185089111328</v>
      </c>
      <c r="M452" s="24">
        <v>31.744762420654297</v>
      </c>
    </row>
    <row r="453" spans="1:13" x14ac:dyDescent="0.3">
      <c r="A453">
        <v>120456003</v>
      </c>
      <c r="B453" t="s">
        <v>90</v>
      </c>
      <c r="C453" t="s">
        <v>604</v>
      </c>
      <c r="D453" t="s">
        <v>939</v>
      </c>
      <c r="E453" s="24">
        <v>668732.875</v>
      </c>
      <c r="F453" s="24">
        <v>6693379.5</v>
      </c>
      <c r="G453" s="24">
        <v>3201418.5</v>
      </c>
      <c r="H453" s="24">
        <v>6424200</v>
      </c>
      <c r="I453" s="24">
        <v>348254</v>
      </c>
      <c r="J453" s="24">
        <v>202.98355102539063</v>
      </c>
      <c r="K453" s="24">
        <v>30.332834243774414</v>
      </c>
      <c r="L453" s="24">
        <v>115.93132781982422</v>
      </c>
      <c r="M453" s="24">
        <v>73.1346435546875</v>
      </c>
    </row>
    <row r="454" spans="1:13" x14ac:dyDescent="0.3">
      <c r="A454">
        <v>120480803</v>
      </c>
      <c r="B454" t="s">
        <v>434</v>
      </c>
      <c r="C454" t="s">
        <v>604</v>
      </c>
      <c r="D454" t="s">
        <v>938</v>
      </c>
      <c r="E454" s="24">
        <v>428238.4375</v>
      </c>
      <c r="F454" s="24">
        <v>3338684.5</v>
      </c>
      <c r="G454" s="24">
        <v>1474630.25</v>
      </c>
      <c r="H454" s="24">
        <v>2969877.25</v>
      </c>
      <c r="I454" s="24">
        <v>164106.8125</v>
      </c>
      <c r="J454" s="24">
        <v>175.69454956054688</v>
      </c>
      <c r="K454" s="24">
        <v>31.939886093139648</v>
      </c>
      <c r="L454" s="24">
        <v>138.12142944335938</v>
      </c>
      <c r="M454" s="24">
        <v>121.90674591064453</v>
      </c>
    </row>
    <row r="455" spans="1:13" x14ac:dyDescent="0.3">
      <c r="A455">
        <v>120481002</v>
      </c>
      <c r="B455" t="s">
        <v>271</v>
      </c>
      <c r="C455" t="s">
        <v>604</v>
      </c>
      <c r="D455" t="s">
        <v>938</v>
      </c>
      <c r="E455" s="24">
        <v>1552942</v>
      </c>
      <c r="F455" s="24">
        <v>14612387</v>
      </c>
      <c r="G455" s="24">
        <v>6437890</v>
      </c>
      <c r="H455" s="24">
        <v>14343258</v>
      </c>
      <c r="I455" s="24">
        <v>935843.375</v>
      </c>
      <c r="J455" s="24">
        <v>200.43218994140625</v>
      </c>
      <c r="K455" s="24">
        <v>24.152780532836914</v>
      </c>
      <c r="L455" s="24">
        <v>93.3731689453125</v>
      </c>
      <c r="M455" s="24">
        <v>76.390632629394531</v>
      </c>
    </row>
    <row r="456" spans="1:13" x14ac:dyDescent="0.3">
      <c r="A456">
        <v>120481107</v>
      </c>
      <c r="B456" t="s">
        <v>550</v>
      </c>
      <c r="C456" t="s">
        <v>605</v>
      </c>
      <c r="D456" t="s">
        <v>938</v>
      </c>
      <c r="E456" s="24">
        <v>0</v>
      </c>
      <c r="F456" s="24">
        <v>298248.84375</v>
      </c>
      <c r="G456" s="24">
        <v>218416.546875</v>
      </c>
      <c r="H456" s="24">
        <v>251471.703125</v>
      </c>
      <c r="I456" s="24">
        <v>36947.99609375</v>
      </c>
      <c r="J456" s="24"/>
      <c r="K456" s="24">
        <v>13.983583450317383</v>
      </c>
      <c r="L456" s="24">
        <v>66.021453857421875</v>
      </c>
      <c r="M456" s="24">
        <v>0</v>
      </c>
    </row>
    <row r="457" spans="1:13" x14ac:dyDescent="0.3">
      <c r="A457">
        <v>120483007</v>
      </c>
      <c r="B457" t="s">
        <v>520</v>
      </c>
      <c r="C457" t="s">
        <v>605</v>
      </c>
      <c r="D457" t="s">
        <v>938</v>
      </c>
      <c r="E457" s="24">
        <v>0</v>
      </c>
      <c r="F457" s="24">
        <v>219542.609375</v>
      </c>
      <c r="G457" s="24">
        <v>153600.65625</v>
      </c>
      <c r="H457" s="24">
        <v>186269.09375</v>
      </c>
      <c r="I457" s="24">
        <v>25098.599609375</v>
      </c>
      <c r="J457" s="24"/>
      <c r="K457" s="24">
        <v>14.867094039916992</v>
      </c>
      <c r="L457" s="24">
        <v>66.108169555664063</v>
      </c>
      <c r="M457" s="24">
        <v>176.06169128417969</v>
      </c>
    </row>
    <row r="458" spans="1:13" x14ac:dyDescent="0.3">
      <c r="A458">
        <v>120483302</v>
      </c>
      <c r="B458" t="s">
        <v>93</v>
      </c>
      <c r="C458" t="s">
        <v>604</v>
      </c>
      <c r="D458" t="s">
        <v>938</v>
      </c>
      <c r="E458" s="24">
        <v>1014745.9375</v>
      </c>
      <c r="F458" s="24">
        <v>6458263.5</v>
      </c>
      <c r="G458" s="24">
        <v>3195970.5</v>
      </c>
      <c r="H458" s="24">
        <v>5828551.5</v>
      </c>
      <c r="I458" s="24">
        <v>565045.125</v>
      </c>
      <c r="J458" s="24">
        <v>205.25157165527344</v>
      </c>
      <c r="K458" s="24">
        <v>18.881643295288086</v>
      </c>
      <c r="L458" s="24">
        <v>96.259590148925781</v>
      </c>
      <c r="M458" s="24">
        <v>36.494056701660156</v>
      </c>
    </row>
    <row r="459" spans="1:13" x14ac:dyDescent="0.3">
      <c r="A459">
        <v>120484803</v>
      </c>
      <c r="B459" t="s">
        <v>42</v>
      </c>
      <c r="C459" t="s">
        <v>604</v>
      </c>
      <c r="D459" t="s">
        <v>938</v>
      </c>
      <c r="E459" s="24">
        <v>409828.34375</v>
      </c>
      <c r="F459" s="24">
        <v>2774788.75</v>
      </c>
      <c r="G459" s="24">
        <v>2134280.25</v>
      </c>
      <c r="H459" s="24">
        <v>2216402.75</v>
      </c>
      <c r="I459" s="24">
        <v>274588.5625</v>
      </c>
      <c r="J459" s="24">
        <v>234.64862060546875</v>
      </c>
      <c r="K459" s="24">
        <v>19.370424270629883</v>
      </c>
      <c r="L459" s="24">
        <v>92.06671142578125</v>
      </c>
      <c r="M459" s="24">
        <v>122.42166137695313</v>
      </c>
    </row>
    <row r="460" spans="1:13" x14ac:dyDescent="0.3">
      <c r="A460">
        <v>120484903</v>
      </c>
      <c r="B460" t="s">
        <v>481</v>
      </c>
      <c r="C460" t="s">
        <v>604</v>
      </c>
      <c r="D460" t="s">
        <v>938</v>
      </c>
      <c r="E460" s="24">
        <v>623872.1875</v>
      </c>
      <c r="F460" s="24">
        <v>4371712</v>
      </c>
      <c r="G460" s="24">
        <v>2535631</v>
      </c>
      <c r="H460" s="24">
        <v>3676779</v>
      </c>
      <c r="I460" s="24">
        <v>328474.46875</v>
      </c>
      <c r="J460" s="24">
        <v>215.21717834472656</v>
      </c>
      <c r="K460" s="24">
        <v>22.927854537963867</v>
      </c>
      <c r="L460" s="24">
        <v>106.26483154296875</v>
      </c>
      <c r="M460" s="24">
        <v>48.186233520507813</v>
      </c>
    </row>
    <row r="461" spans="1:13" x14ac:dyDescent="0.3">
      <c r="A461">
        <v>120485603</v>
      </c>
      <c r="B461" t="s">
        <v>388</v>
      </c>
      <c r="C461" t="s">
        <v>604</v>
      </c>
      <c r="D461" t="s">
        <v>938</v>
      </c>
      <c r="E461" s="24">
        <v>219669.296875</v>
      </c>
      <c r="F461" s="24">
        <v>1288078.375</v>
      </c>
      <c r="G461" s="24">
        <v>780759.6875</v>
      </c>
      <c r="H461" s="24">
        <v>1088611</v>
      </c>
      <c r="I461" s="24">
        <v>92886.640625</v>
      </c>
      <c r="J461" s="24">
        <v>179.14053344726563</v>
      </c>
      <c r="K461" s="24">
        <v>24.637636184692383</v>
      </c>
      <c r="L461" s="24">
        <v>121.06343841552734</v>
      </c>
      <c r="M461" s="24">
        <v>88.976699829101563</v>
      </c>
    </row>
    <row r="462" spans="1:13" x14ac:dyDescent="0.3">
      <c r="A462">
        <v>120486003</v>
      </c>
      <c r="B462" t="s">
        <v>486</v>
      </c>
      <c r="C462" t="s">
        <v>604</v>
      </c>
      <c r="D462" t="s">
        <v>938</v>
      </c>
      <c r="E462" s="24">
        <v>170835</v>
      </c>
      <c r="F462" s="24">
        <v>994992.3125</v>
      </c>
      <c r="G462" s="24">
        <v>1012629.3125</v>
      </c>
      <c r="H462" s="24">
        <v>773662.0625</v>
      </c>
      <c r="I462" s="24">
        <v>140794.0625</v>
      </c>
      <c r="J462" s="24">
        <v>234.84223937988281</v>
      </c>
      <c r="K462" s="24">
        <v>15.472644805908203</v>
      </c>
      <c r="L462" s="24">
        <v>77.386985778808594</v>
      </c>
      <c r="M462" s="24">
        <v>99.849037170410156</v>
      </c>
    </row>
    <row r="463" spans="1:13" x14ac:dyDescent="0.3">
      <c r="A463">
        <v>120488603</v>
      </c>
      <c r="B463" t="s">
        <v>200</v>
      </c>
      <c r="C463" t="s">
        <v>604</v>
      </c>
      <c r="D463" t="s">
        <v>938</v>
      </c>
      <c r="E463" s="24">
        <v>314364</v>
      </c>
      <c r="F463" s="24">
        <v>2370975.5</v>
      </c>
      <c r="G463" s="24">
        <v>1094908.5</v>
      </c>
      <c r="H463" s="24">
        <v>2357652.25</v>
      </c>
      <c r="I463" s="24">
        <v>134985.515625</v>
      </c>
      <c r="J463" s="24">
        <v>170.25192260742188</v>
      </c>
      <c r="K463" s="24">
        <v>28.004840850830078</v>
      </c>
      <c r="L463" s="24">
        <v>110.97728729248047</v>
      </c>
      <c r="M463" s="24">
        <v>116.03750610351563</v>
      </c>
    </row>
    <row r="464" spans="1:13" x14ac:dyDescent="0.3">
      <c r="A464">
        <v>120522003</v>
      </c>
      <c r="B464" t="s">
        <v>135</v>
      </c>
      <c r="C464" t="s">
        <v>604</v>
      </c>
      <c r="D464" t="s">
        <v>939</v>
      </c>
      <c r="E464" s="24">
        <v>545115.875</v>
      </c>
      <c r="F464" s="24">
        <v>3737403.75</v>
      </c>
      <c r="G464" s="24">
        <v>2519338</v>
      </c>
      <c r="H464" s="24">
        <v>3067904</v>
      </c>
      <c r="I464" s="24">
        <v>250452.09375</v>
      </c>
      <c r="J464" s="24">
        <v>195.2811279296875</v>
      </c>
      <c r="K464" s="24">
        <v>27.158317565917969</v>
      </c>
      <c r="L464" s="24">
        <v>139.48837280273438</v>
      </c>
      <c r="M464" s="24">
        <v>81.384170532226563</v>
      </c>
    </row>
    <row r="465" spans="1:13" x14ac:dyDescent="0.3">
      <c r="A465">
        <v>121000000</v>
      </c>
      <c r="B465" t="s">
        <v>584</v>
      </c>
      <c r="C465" t="s">
        <v>606</v>
      </c>
      <c r="D465" t="s">
        <v>938</v>
      </c>
      <c r="E465" s="24">
        <v>933136.875</v>
      </c>
      <c r="F465" s="24">
        <v>5697194.5</v>
      </c>
      <c r="G465" s="24">
        <v>2596165.25</v>
      </c>
      <c r="H465" s="24">
        <v>933136.875</v>
      </c>
      <c r="I465" s="24">
        <v>286956.34375</v>
      </c>
      <c r="J465" s="24"/>
      <c r="K465" s="24">
        <v>32.152965545654297</v>
      </c>
      <c r="L465" s="24">
        <v>112.93461608886719</v>
      </c>
      <c r="M465" s="24">
        <v>61.961341857910156</v>
      </c>
    </row>
    <row r="466" spans="1:13" x14ac:dyDescent="0.3">
      <c r="A466">
        <v>121131507</v>
      </c>
      <c r="B466" t="s">
        <v>553</v>
      </c>
      <c r="C466" t="s">
        <v>605</v>
      </c>
      <c r="D466" t="s">
        <v>938</v>
      </c>
      <c r="E466" s="24">
        <v>0</v>
      </c>
      <c r="F466" s="24">
        <v>158631.59375</v>
      </c>
      <c r="G466" s="24">
        <v>176075.8125</v>
      </c>
      <c r="H466" s="24">
        <v>117938.8515625</v>
      </c>
      <c r="I466" s="24">
        <v>22918.595703125</v>
      </c>
      <c r="J466" s="24"/>
      <c r="K466" s="24">
        <v>14.604185104370117</v>
      </c>
      <c r="L466" s="24">
        <v>65.274330139160156</v>
      </c>
      <c r="M466" s="24">
        <v>175.0037841796875</v>
      </c>
    </row>
    <row r="467" spans="1:13" x14ac:dyDescent="0.3">
      <c r="A467">
        <v>121135003</v>
      </c>
      <c r="B467" t="s">
        <v>334</v>
      </c>
      <c r="C467" t="s">
        <v>604</v>
      </c>
      <c r="D467" t="s">
        <v>938</v>
      </c>
      <c r="E467" s="24">
        <v>173576.40625</v>
      </c>
      <c r="F467" s="24">
        <v>1316400</v>
      </c>
      <c r="G467" s="24">
        <v>768566.125</v>
      </c>
      <c r="H467" s="24">
        <v>1070931.375</v>
      </c>
      <c r="I467" s="24">
        <v>142993.25</v>
      </c>
      <c r="J467" s="24">
        <v>200.40928649902344</v>
      </c>
      <c r="K467" s="24">
        <v>15.79474925994873</v>
      </c>
      <c r="L467" s="24">
        <v>80.939704895019531</v>
      </c>
      <c r="M467" s="24">
        <v>103.40821838378906</v>
      </c>
    </row>
    <row r="468" spans="1:13" x14ac:dyDescent="0.3">
      <c r="A468">
        <v>121135503</v>
      </c>
      <c r="B468" t="s">
        <v>448</v>
      </c>
      <c r="C468" t="s">
        <v>604</v>
      </c>
      <c r="D468" t="s">
        <v>938</v>
      </c>
      <c r="E468" s="24">
        <v>352071</v>
      </c>
      <c r="F468" s="24">
        <v>2926860.25</v>
      </c>
      <c r="G468" s="24">
        <v>1133798.5</v>
      </c>
      <c r="H468" s="24">
        <v>2872321.5</v>
      </c>
      <c r="I468" s="24">
        <v>137841.640625</v>
      </c>
      <c r="J468" s="24">
        <v>131.93759155273438</v>
      </c>
      <c r="K468" s="24">
        <v>32.013038635253906</v>
      </c>
      <c r="L468" s="24">
        <v>141.55609130859375</v>
      </c>
      <c r="M468" s="24">
        <v>104.16570281982422</v>
      </c>
    </row>
    <row r="469" spans="1:13" x14ac:dyDescent="0.3">
      <c r="A469">
        <v>121136503</v>
      </c>
      <c r="B469" t="s">
        <v>492</v>
      </c>
      <c r="C469" t="s">
        <v>604</v>
      </c>
      <c r="D469" t="s">
        <v>938</v>
      </c>
      <c r="E469" s="24">
        <v>270163.1875</v>
      </c>
      <c r="F469" s="24">
        <v>1958601.625</v>
      </c>
      <c r="G469" s="24">
        <v>948206.0625</v>
      </c>
      <c r="H469" s="24">
        <v>1828995</v>
      </c>
      <c r="I469" s="24">
        <v>100574.3125</v>
      </c>
      <c r="J469" s="24">
        <v>189.55194091796875</v>
      </c>
      <c r="K469" s="24">
        <v>31.588291168212891</v>
      </c>
      <c r="L469" s="24">
        <v>140.61260986328125</v>
      </c>
      <c r="M469" s="24">
        <v>122.21335601806641</v>
      </c>
    </row>
    <row r="470" spans="1:13" x14ac:dyDescent="0.3">
      <c r="A470">
        <v>121136603</v>
      </c>
      <c r="B470" t="s">
        <v>493</v>
      </c>
      <c r="C470" t="s">
        <v>604</v>
      </c>
      <c r="D470" t="s">
        <v>938</v>
      </c>
      <c r="E470" s="24">
        <v>374943.59375</v>
      </c>
      <c r="F470" s="24">
        <v>4461481.5</v>
      </c>
      <c r="G470" s="24">
        <v>967400.5</v>
      </c>
      <c r="H470" s="24">
        <v>4628715</v>
      </c>
      <c r="I470" s="24">
        <v>98578.5234375</v>
      </c>
      <c r="J470" s="24">
        <v>84.867210388183594</v>
      </c>
      <c r="K470" s="24">
        <v>58.875152587890625</v>
      </c>
      <c r="L470" s="24">
        <v>179.74575805664063</v>
      </c>
      <c r="M470" s="24">
        <v>86.762771606445313</v>
      </c>
    </row>
    <row r="471" spans="1:13" x14ac:dyDescent="0.3">
      <c r="A471">
        <v>121139004</v>
      </c>
      <c r="B471" t="s">
        <v>494</v>
      </c>
      <c r="C471" t="s">
        <v>604</v>
      </c>
      <c r="D471" t="s">
        <v>938</v>
      </c>
      <c r="E471" s="24">
        <v>100983</v>
      </c>
      <c r="F471" s="24">
        <v>1033791.25</v>
      </c>
      <c r="G471" s="24">
        <v>346467.625</v>
      </c>
      <c r="H471" s="24">
        <v>885496.6875</v>
      </c>
      <c r="I471" s="24">
        <v>41528.8984375</v>
      </c>
      <c r="J471" s="24">
        <v>170.33946228027344</v>
      </c>
      <c r="K471" s="24">
        <v>35.667739868164063</v>
      </c>
      <c r="L471" s="24">
        <v>168.64143371582031</v>
      </c>
      <c r="M471" s="24">
        <v>141.92645263671875</v>
      </c>
    </row>
    <row r="472" spans="1:13" x14ac:dyDescent="0.3">
      <c r="A472">
        <v>121390302</v>
      </c>
      <c r="B472" t="s">
        <v>9</v>
      </c>
      <c r="C472" t="s">
        <v>604</v>
      </c>
      <c r="D472" t="s">
        <v>938</v>
      </c>
      <c r="E472" s="24">
        <v>2674565</v>
      </c>
      <c r="F472" s="24">
        <v>57214296</v>
      </c>
      <c r="G472" s="24">
        <v>10619404</v>
      </c>
      <c r="H472" s="24">
        <v>60745520</v>
      </c>
      <c r="I472" s="24">
        <v>1054188.5</v>
      </c>
      <c r="J472" s="24">
        <v>93.801826477050781</v>
      </c>
      <c r="K472" s="24">
        <v>66.883926391601563</v>
      </c>
      <c r="L472" s="24">
        <v>220.61970520019531</v>
      </c>
      <c r="M472" s="24">
        <v>94.07501220703125</v>
      </c>
    </row>
    <row r="473" spans="1:13" x14ac:dyDescent="0.3">
      <c r="A473">
        <v>121391303</v>
      </c>
      <c r="B473" t="s">
        <v>220</v>
      </c>
      <c r="C473" t="s">
        <v>604</v>
      </c>
      <c r="D473" t="s">
        <v>938</v>
      </c>
      <c r="E473" s="24">
        <v>207751.34375</v>
      </c>
      <c r="F473" s="24">
        <v>1304040.875</v>
      </c>
      <c r="G473" s="24">
        <v>849969.125</v>
      </c>
      <c r="H473" s="24">
        <v>1163078.25</v>
      </c>
      <c r="I473" s="24">
        <v>98096.0078125</v>
      </c>
      <c r="J473" s="24">
        <v>227.69989013671875</v>
      </c>
      <c r="K473" s="24">
        <v>24.076021194458008</v>
      </c>
      <c r="L473" s="24">
        <v>112.09051513671875</v>
      </c>
      <c r="M473" s="24">
        <v>60.090030670166016</v>
      </c>
    </row>
    <row r="474" spans="1:13" x14ac:dyDescent="0.3">
      <c r="A474">
        <v>121392303</v>
      </c>
      <c r="B474" t="s">
        <v>183</v>
      </c>
      <c r="C474" t="s">
        <v>604</v>
      </c>
      <c r="D474" t="s">
        <v>938</v>
      </c>
      <c r="E474" s="24">
        <v>717537.3125</v>
      </c>
      <c r="F474" s="24">
        <v>4990303</v>
      </c>
      <c r="G474" s="24">
        <v>3595265</v>
      </c>
      <c r="H474" s="24">
        <v>4308741.5</v>
      </c>
      <c r="I474" s="24">
        <v>452938.03125</v>
      </c>
      <c r="J474" s="24">
        <v>257.06277465820313</v>
      </c>
      <c r="K474" s="24">
        <v>20.539466857910156</v>
      </c>
      <c r="L474" s="24">
        <v>84.135765075683594</v>
      </c>
      <c r="M474" s="24">
        <v>57.562099456787109</v>
      </c>
    </row>
    <row r="475" spans="1:13" x14ac:dyDescent="0.3">
      <c r="A475">
        <v>121393007</v>
      </c>
      <c r="B475" t="s">
        <v>512</v>
      </c>
      <c r="C475" t="s">
        <v>605</v>
      </c>
      <c r="D475" t="s">
        <v>938</v>
      </c>
      <c r="E475" s="24">
        <v>0</v>
      </c>
      <c r="F475" s="24">
        <v>676923.875</v>
      </c>
      <c r="G475" s="24">
        <v>572231.9375</v>
      </c>
      <c r="H475" s="24">
        <v>549360.4375</v>
      </c>
      <c r="I475" s="24">
        <v>90698.375</v>
      </c>
      <c r="J475" s="24"/>
      <c r="K475" s="24">
        <v>13.772636413574219</v>
      </c>
      <c r="L475" s="24">
        <v>70.776115417480469</v>
      </c>
      <c r="M475" s="24">
        <v>55.204154968261719</v>
      </c>
    </row>
    <row r="476" spans="1:13" x14ac:dyDescent="0.3">
      <c r="A476">
        <v>121394503</v>
      </c>
      <c r="B476" t="s">
        <v>316</v>
      </c>
      <c r="C476" t="s">
        <v>604</v>
      </c>
      <c r="D476" t="s">
        <v>938</v>
      </c>
      <c r="E476" s="24">
        <v>261692.09375</v>
      </c>
      <c r="F476" s="24">
        <v>1694613</v>
      </c>
      <c r="G476" s="24">
        <v>922936.875</v>
      </c>
      <c r="H476" s="24">
        <v>1448512.625</v>
      </c>
      <c r="I476" s="24">
        <v>98123.5234375</v>
      </c>
      <c r="J476" s="24">
        <v>180.26213073730469</v>
      </c>
      <c r="K476" s="24">
        <v>29.343034744262695</v>
      </c>
      <c r="L476" s="24">
        <v>150.15913391113281</v>
      </c>
      <c r="M476" s="24">
        <v>180.37245178222656</v>
      </c>
    </row>
    <row r="477" spans="1:13" x14ac:dyDescent="0.3">
      <c r="A477">
        <v>121394603</v>
      </c>
      <c r="B477" t="s">
        <v>342</v>
      </c>
      <c r="C477" t="s">
        <v>604</v>
      </c>
      <c r="D477" t="s">
        <v>938</v>
      </c>
      <c r="E477" s="24">
        <v>248364.59375</v>
      </c>
      <c r="F477" s="24">
        <v>1517073.5</v>
      </c>
      <c r="G477" s="24">
        <v>1048036</v>
      </c>
      <c r="H477" s="24">
        <v>1134966.75</v>
      </c>
      <c r="I477" s="24">
        <v>130451.9453125</v>
      </c>
      <c r="J477" s="24">
        <v>236.74728393554688</v>
      </c>
      <c r="K477" s="24">
        <v>21.567129135131836</v>
      </c>
      <c r="L477" s="24">
        <v>109.07586669921875</v>
      </c>
      <c r="M477" s="24">
        <v>144.03419494628906</v>
      </c>
    </row>
    <row r="478" spans="1:13" x14ac:dyDescent="0.3">
      <c r="A478">
        <v>121395103</v>
      </c>
      <c r="B478" t="s">
        <v>450</v>
      </c>
      <c r="C478" t="s">
        <v>604</v>
      </c>
      <c r="D478" t="s">
        <v>938</v>
      </c>
      <c r="E478" s="24">
        <v>663137.875</v>
      </c>
      <c r="F478" s="24">
        <v>3733395.75</v>
      </c>
      <c r="G478" s="24">
        <v>4457913.5</v>
      </c>
      <c r="H478" s="24">
        <v>2668634.75</v>
      </c>
      <c r="I478" s="24">
        <v>568586.6875</v>
      </c>
      <c r="J478" s="24">
        <v>265.76873779296875</v>
      </c>
      <c r="K478" s="24">
        <v>15.57273006439209</v>
      </c>
      <c r="L478" s="24">
        <v>69.131683349609375</v>
      </c>
      <c r="M478" s="24">
        <v>56.567588806152344</v>
      </c>
    </row>
    <row r="479" spans="1:13" x14ac:dyDescent="0.3">
      <c r="A479">
        <v>121395603</v>
      </c>
      <c r="B479" t="s">
        <v>222</v>
      </c>
      <c r="C479" t="s">
        <v>604</v>
      </c>
      <c r="D479" t="s">
        <v>938</v>
      </c>
      <c r="E479" s="24">
        <v>182740.046875</v>
      </c>
      <c r="F479" s="24">
        <v>893256.875</v>
      </c>
      <c r="G479" s="24">
        <v>782508.1875</v>
      </c>
      <c r="H479" s="24">
        <v>649636.5625</v>
      </c>
      <c r="I479" s="24">
        <v>120495.2578125</v>
      </c>
      <c r="J479" s="24">
        <v>246.4022216796875</v>
      </c>
      <c r="K479" s="24">
        <v>15.423885345458984</v>
      </c>
      <c r="L479" s="24">
        <v>72.299705505371094</v>
      </c>
      <c r="M479" s="24">
        <v>177.9984130859375</v>
      </c>
    </row>
    <row r="480" spans="1:13" x14ac:dyDescent="0.3">
      <c r="A480">
        <v>121395703</v>
      </c>
      <c r="B480" t="s">
        <v>11</v>
      </c>
      <c r="C480" t="s">
        <v>604</v>
      </c>
      <c r="D480" t="s">
        <v>938</v>
      </c>
      <c r="E480" s="24">
        <v>202453.796875</v>
      </c>
      <c r="F480" s="24">
        <v>1478546.25</v>
      </c>
      <c r="G480" s="24">
        <v>1298125.25</v>
      </c>
      <c r="H480" s="24">
        <v>1012307</v>
      </c>
      <c r="I480" s="24">
        <v>193538.09375</v>
      </c>
      <c r="J480" s="24">
        <v>254.98245239257813</v>
      </c>
      <c r="K480" s="24">
        <v>15.392965316772461</v>
      </c>
      <c r="L480" s="24">
        <v>79.959625244140625</v>
      </c>
      <c r="M480" s="24">
        <v>166.09274291992188</v>
      </c>
    </row>
    <row r="481" spans="1:13" x14ac:dyDescent="0.3">
      <c r="A481">
        <v>121397803</v>
      </c>
      <c r="B481" t="s">
        <v>344</v>
      </c>
      <c r="C481" t="s">
        <v>604</v>
      </c>
      <c r="D481" t="s">
        <v>938</v>
      </c>
      <c r="E481" s="24">
        <v>488466.4375</v>
      </c>
      <c r="F481" s="24">
        <v>4537629</v>
      </c>
      <c r="G481" s="24">
        <v>2153274.5</v>
      </c>
      <c r="H481" s="24">
        <v>4416373.5</v>
      </c>
      <c r="I481" s="24">
        <v>231747.78125</v>
      </c>
      <c r="J481" s="24">
        <v>209.22634887695313</v>
      </c>
      <c r="K481" s="24">
        <v>30.979238510131836</v>
      </c>
      <c r="L481" s="24">
        <v>104.90358734130859</v>
      </c>
      <c r="M481" s="24">
        <v>44.808738708496094</v>
      </c>
    </row>
    <row r="482" spans="1:13" x14ac:dyDescent="0.3">
      <c r="A482">
        <v>122000000</v>
      </c>
      <c r="B482" t="s">
        <v>588</v>
      </c>
      <c r="C482" t="s">
        <v>606</v>
      </c>
      <c r="D482" t="s">
        <v>940</v>
      </c>
      <c r="E482" s="24">
        <v>2047977.5</v>
      </c>
      <c r="F482" s="24">
        <v>10840044</v>
      </c>
      <c r="G482" s="24">
        <v>4662814</v>
      </c>
      <c r="H482" s="24">
        <v>2047977.5</v>
      </c>
      <c r="I482" s="24">
        <v>517453.4375</v>
      </c>
      <c r="J482" s="24"/>
      <c r="K482" s="24">
        <v>33.917709350585938</v>
      </c>
      <c r="L482" s="24">
        <v>116.93759918212891</v>
      </c>
      <c r="M482" s="24">
        <v>20.576814651489258</v>
      </c>
    </row>
    <row r="483" spans="1:13" x14ac:dyDescent="0.3">
      <c r="A483">
        <v>122091002</v>
      </c>
      <c r="B483" t="s">
        <v>167</v>
      </c>
      <c r="C483" t="s">
        <v>604</v>
      </c>
      <c r="D483" t="s">
        <v>940</v>
      </c>
      <c r="E483" s="24">
        <v>909541.625</v>
      </c>
      <c r="F483" s="24">
        <v>6024488</v>
      </c>
      <c r="G483" s="24">
        <v>3503386.5</v>
      </c>
      <c r="H483" s="24">
        <v>5598449</v>
      </c>
      <c r="I483" s="24">
        <v>490760.21875</v>
      </c>
      <c r="J483" s="24">
        <v>207.54263305664063</v>
      </c>
      <c r="K483" s="24">
        <v>21.267852783203125</v>
      </c>
      <c r="L483" s="24">
        <v>82.39251708984375</v>
      </c>
      <c r="M483" s="24">
        <v>21.838315963745117</v>
      </c>
    </row>
    <row r="484" spans="1:13" x14ac:dyDescent="0.3">
      <c r="A484">
        <v>122091303</v>
      </c>
      <c r="B484" t="s">
        <v>106</v>
      </c>
      <c r="C484" t="s">
        <v>604</v>
      </c>
      <c r="D484" t="s">
        <v>940</v>
      </c>
      <c r="E484" s="24">
        <v>203190.15625</v>
      </c>
      <c r="F484" s="24">
        <v>1680101</v>
      </c>
      <c r="G484" s="24">
        <v>782653.75</v>
      </c>
      <c r="H484" s="24">
        <v>1597830</v>
      </c>
      <c r="I484" s="24">
        <v>77858.1796875</v>
      </c>
      <c r="J484" s="24">
        <v>144.38276672363281</v>
      </c>
      <c r="K484" s="24">
        <v>34.241039276123047</v>
      </c>
      <c r="L484" s="24">
        <v>163.98918151855469</v>
      </c>
      <c r="M484" s="24">
        <v>7.500727653503418</v>
      </c>
    </row>
    <row r="485" spans="1:13" x14ac:dyDescent="0.3">
      <c r="A485">
        <v>122091352</v>
      </c>
      <c r="B485" t="s">
        <v>265</v>
      </c>
      <c r="C485" t="s">
        <v>604</v>
      </c>
      <c r="D485" t="s">
        <v>940</v>
      </c>
      <c r="E485" s="24">
        <v>1019785.1875</v>
      </c>
      <c r="F485" s="24">
        <v>7361956.5</v>
      </c>
      <c r="G485" s="24">
        <v>3474747.5</v>
      </c>
      <c r="H485" s="24">
        <v>7296228.5</v>
      </c>
      <c r="I485" s="24">
        <v>484313.5</v>
      </c>
      <c r="J485" s="24">
        <v>176.12060546875</v>
      </c>
      <c r="K485" s="24">
        <v>24.481021881103516</v>
      </c>
      <c r="L485" s="24">
        <v>105.20053863525391</v>
      </c>
      <c r="M485" s="24">
        <v>86.755935668945313</v>
      </c>
    </row>
    <row r="486" spans="1:13" x14ac:dyDescent="0.3">
      <c r="A486">
        <v>122091457</v>
      </c>
      <c r="B486" t="s">
        <v>531</v>
      </c>
      <c r="C486" t="s">
        <v>605</v>
      </c>
      <c r="D486" t="s">
        <v>940</v>
      </c>
      <c r="E486" s="24">
        <v>0</v>
      </c>
      <c r="F486" s="24">
        <v>458275.875</v>
      </c>
      <c r="G486" s="24">
        <v>622523.5</v>
      </c>
      <c r="H486" s="24">
        <v>324861.59375</v>
      </c>
      <c r="I486" s="24">
        <v>79799.171875</v>
      </c>
      <c r="J486" s="24"/>
      <c r="K486" s="24">
        <v>13.543992042541504</v>
      </c>
      <c r="L486" s="24">
        <v>61.947223663330078</v>
      </c>
      <c r="M486" s="24">
        <v>98.192962646484375</v>
      </c>
    </row>
    <row r="487" spans="1:13" x14ac:dyDescent="0.3">
      <c r="A487">
        <v>122092002</v>
      </c>
      <c r="B487" t="s">
        <v>306</v>
      </c>
      <c r="C487" t="s">
        <v>604</v>
      </c>
      <c r="D487" t="s">
        <v>940</v>
      </c>
      <c r="E487" s="24">
        <v>568381.1875</v>
      </c>
      <c r="F487" s="24">
        <v>3172297.5</v>
      </c>
      <c r="G487" s="24">
        <v>3115970.5</v>
      </c>
      <c r="H487" s="24">
        <v>2557354.25</v>
      </c>
      <c r="I487" s="24">
        <v>371594.875</v>
      </c>
      <c r="J487" s="24">
        <v>238.08731079101563</v>
      </c>
      <c r="K487" s="24">
        <v>18.451946258544922</v>
      </c>
      <c r="L487" s="24">
        <v>91.411033630371094</v>
      </c>
      <c r="M487" s="24">
        <v>34.658863067626953</v>
      </c>
    </row>
    <row r="488" spans="1:13" x14ac:dyDescent="0.3">
      <c r="A488">
        <v>122092102</v>
      </c>
      <c r="B488" t="s">
        <v>498</v>
      </c>
      <c r="C488" t="s">
        <v>604</v>
      </c>
      <c r="D488" t="s">
        <v>940</v>
      </c>
      <c r="E488" s="24">
        <v>1203315.25</v>
      </c>
      <c r="F488" s="24">
        <v>6142923.5</v>
      </c>
      <c r="G488" s="24">
        <v>8524548</v>
      </c>
      <c r="H488" s="24">
        <v>4154232.5</v>
      </c>
      <c r="I488" s="24">
        <v>988450.9375</v>
      </c>
      <c r="J488" s="24">
        <v>253.59815979003906</v>
      </c>
      <c r="K488" s="24">
        <v>16.056221008300781</v>
      </c>
      <c r="L488" s="24">
        <v>77.811492919921875</v>
      </c>
      <c r="M488" s="24">
        <v>64.914466857910156</v>
      </c>
    </row>
    <row r="489" spans="1:13" x14ac:dyDescent="0.3">
      <c r="A489">
        <v>122092353</v>
      </c>
      <c r="B489" t="s">
        <v>312</v>
      </c>
      <c r="C489" t="s">
        <v>604</v>
      </c>
      <c r="D489" t="s">
        <v>940</v>
      </c>
      <c r="E489" s="24">
        <v>1015637.375</v>
      </c>
      <c r="F489" s="24">
        <v>3926998</v>
      </c>
      <c r="G489" s="24">
        <v>5740683</v>
      </c>
      <c r="H489" s="24">
        <v>2860280.75</v>
      </c>
      <c r="I489" s="24">
        <v>715032.25</v>
      </c>
      <c r="J489" s="24">
        <v>242.68417358398438</v>
      </c>
      <c r="K489" s="24">
        <v>14.94102954864502</v>
      </c>
      <c r="L489" s="24">
        <v>79.051902770996094</v>
      </c>
      <c r="M489" s="24">
        <v>42.302101135253906</v>
      </c>
    </row>
    <row r="490" spans="1:13" x14ac:dyDescent="0.3">
      <c r="A490">
        <v>122097007</v>
      </c>
      <c r="B490" t="s">
        <v>552</v>
      </c>
      <c r="C490" t="s">
        <v>605</v>
      </c>
      <c r="D490" t="s">
        <v>940</v>
      </c>
      <c r="E490" s="24">
        <v>0</v>
      </c>
      <c r="F490" s="24">
        <v>217552.859375</v>
      </c>
      <c r="G490" s="24">
        <v>241824.109375</v>
      </c>
      <c r="H490" s="24">
        <v>170384.703125</v>
      </c>
      <c r="I490" s="24">
        <v>36224.12109375</v>
      </c>
      <c r="J490" s="24"/>
      <c r="K490" s="24">
        <v>12.681521415710449</v>
      </c>
      <c r="L490" s="24">
        <v>55.354488372802734</v>
      </c>
      <c r="M490" s="24">
        <v>15.577438354492188</v>
      </c>
    </row>
    <row r="491" spans="1:13" x14ac:dyDescent="0.3">
      <c r="A491">
        <v>122097203</v>
      </c>
      <c r="B491" t="s">
        <v>33</v>
      </c>
      <c r="C491" t="s">
        <v>604</v>
      </c>
      <c r="D491" t="s">
        <v>940</v>
      </c>
      <c r="E491" s="24">
        <v>152672.40625</v>
      </c>
      <c r="F491" s="24">
        <v>1111886.625</v>
      </c>
      <c r="G491" s="24">
        <v>485010.21875</v>
      </c>
      <c r="H491" s="24">
        <v>1145786.75</v>
      </c>
      <c r="I491" s="24">
        <v>67947.859375</v>
      </c>
      <c r="J491" s="24">
        <v>213.21621704101563</v>
      </c>
      <c r="K491" s="24">
        <v>25.748703002929688</v>
      </c>
      <c r="L491" s="24">
        <v>108.88527679443359</v>
      </c>
      <c r="M491" s="24">
        <v>0</v>
      </c>
    </row>
    <row r="492" spans="1:13" x14ac:dyDescent="0.3">
      <c r="A492">
        <v>122097502</v>
      </c>
      <c r="B492" t="s">
        <v>28</v>
      </c>
      <c r="C492" t="s">
        <v>604</v>
      </c>
      <c r="D492" t="s">
        <v>940</v>
      </c>
      <c r="E492" s="24">
        <v>1210402.25</v>
      </c>
      <c r="F492" s="24">
        <v>4267606.5</v>
      </c>
      <c r="G492" s="24">
        <v>4557575.5</v>
      </c>
      <c r="H492" s="24">
        <v>3307074.75</v>
      </c>
      <c r="I492" s="24">
        <v>609035.5625</v>
      </c>
      <c r="J492" s="24">
        <v>223.99449157714844</v>
      </c>
      <c r="K492" s="24">
        <v>16.477828979492188</v>
      </c>
      <c r="L492" s="24">
        <v>79.357917785644531</v>
      </c>
      <c r="M492" s="24">
        <v>47.321815490722656</v>
      </c>
    </row>
    <row r="493" spans="1:13" x14ac:dyDescent="0.3">
      <c r="A493">
        <v>122097604</v>
      </c>
      <c r="B493" t="s">
        <v>483</v>
      </c>
      <c r="C493" t="s">
        <v>604</v>
      </c>
      <c r="D493" t="s">
        <v>940</v>
      </c>
      <c r="E493" s="24">
        <v>82691.1015625</v>
      </c>
      <c r="F493" s="24">
        <v>514440.875</v>
      </c>
      <c r="G493" s="24">
        <v>935309</v>
      </c>
      <c r="H493" s="24">
        <v>243541.546875</v>
      </c>
      <c r="I493" s="24">
        <v>123302.53125</v>
      </c>
      <c r="J493" s="24">
        <v>274.26266479492188</v>
      </c>
      <c r="K493" s="24">
        <v>12.428300857543945</v>
      </c>
      <c r="L493" s="24">
        <v>58.231475830078125</v>
      </c>
      <c r="M493" s="24">
        <v>181.16825866699219</v>
      </c>
    </row>
    <row r="494" spans="1:13" x14ac:dyDescent="0.3">
      <c r="A494">
        <v>122098003</v>
      </c>
      <c r="B494" t="s">
        <v>119</v>
      </c>
      <c r="C494" t="s">
        <v>604</v>
      </c>
      <c r="D494" t="s">
        <v>940</v>
      </c>
      <c r="E494" s="24">
        <v>160489.65625</v>
      </c>
      <c r="F494" s="24">
        <v>836724.75</v>
      </c>
      <c r="G494" s="24">
        <v>981753.625</v>
      </c>
      <c r="H494" s="24">
        <v>541705.5625</v>
      </c>
      <c r="I494" s="24">
        <v>127982.0703125</v>
      </c>
      <c r="J494" s="24">
        <v>230.9744873046875</v>
      </c>
      <c r="K494" s="24">
        <v>15.46285343170166</v>
      </c>
      <c r="L494" s="24">
        <v>83.426498413085938</v>
      </c>
      <c r="M494" s="24">
        <v>205.64292907714844</v>
      </c>
    </row>
    <row r="495" spans="1:13" x14ac:dyDescent="0.3">
      <c r="A495">
        <v>122098103</v>
      </c>
      <c r="B495" t="s">
        <v>5</v>
      </c>
      <c r="C495" t="s">
        <v>604</v>
      </c>
      <c r="D495" t="s">
        <v>940</v>
      </c>
      <c r="E495" s="24">
        <v>624063.3125</v>
      </c>
      <c r="F495" s="24">
        <v>3238629.5</v>
      </c>
      <c r="G495" s="24">
        <v>3331425.25</v>
      </c>
      <c r="H495" s="24">
        <v>2497499.5</v>
      </c>
      <c r="I495" s="24">
        <v>435921.46875</v>
      </c>
      <c r="J495" s="24">
        <v>193.56874084472656</v>
      </c>
      <c r="K495" s="24">
        <v>16.503242492675781</v>
      </c>
      <c r="L495" s="24">
        <v>81.747390747070313</v>
      </c>
      <c r="M495" s="24">
        <v>84.956329345703125</v>
      </c>
    </row>
    <row r="496" spans="1:13" x14ac:dyDescent="0.3">
      <c r="A496">
        <v>122098202</v>
      </c>
      <c r="B496" t="s">
        <v>97</v>
      </c>
      <c r="C496" t="s">
        <v>604</v>
      </c>
      <c r="D496" t="s">
        <v>940</v>
      </c>
      <c r="E496" s="24">
        <v>1057980.875</v>
      </c>
      <c r="F496" s="24">
        <v>4647594</v>
      </c>
      <c r="G496" s="24">
        <v>5503325.5</v>
      </c>
      <c r="H496" s="24">
        <v>3513446</v>
      </c>
      <c r="I496" s="24">
        <v>641233.8125</v>
      </c>
      <c r="J496" s="24">
        <v>270.1248779296875</v>
      </c>
      <c r="K496" s="24">
        <v>17.480207443237305</v>
      </c>
      <c r="L496" s="24">
        <v>86.397689819335938</v>
      </c>
      <c r="M496" s="24">
        <v>30.4195556640625</v>
      </c>
    </row>
    <row r="497" spans="1:13" x14ac:dyDescent="0.3">
      <c r="A497">
        <v>122098403</v>
      </c>
      <c r="B497" t="s">
        <v>491</v>
      </c>
      <c r="C497" t="s">
        <v>604</v>
      </c>
      <c r="D497" t="s">
        <v>940</v>
      </c>
      <c r="E497" s="24">
        <v>555934.1875</v>
      </c>
      <c r="F497" s="24">
        <v>2932587.75</v>
      </c>
      <c r="G497" s="24">
        <v>2353117</v>
      </c>
      <c r="H497" s="24">
        <v>2364169</v>
      </c>
      <c r="I497" s="24">
        <v>324298.8125</v>
      </c>
      <c r="J497" s="24">
        <v>220.92762756347656</v>
      </c>
      <c r="K497" s="24">
        <v>18.013137817382813</v>
      </c>
      <c r="L497" s="24">
        <v>89.461380004882813</v>
      </c>
      <c r="M497" s="24">
        <v>118.26101684570313</v>
      </c>
    </row>
    <row r="498" spans="1:13" x14ac:dyDescent="0.3">
      <c r="A498">
        <v>122099007</v>
      </c>
      <c r="B498" t="s">
        <v>518</v>
      </c>
      <c r="C498" t="s">
        <v>605</v>
      </c>
      <c r="D498" t="s">
        <v>940</v>
      </c>
      <c r="E498" s="24">
        <v>0</v>
      </c>
      <c r="F498" s="24">
        <v>196171</v>
      </c>
      <c r="G498" s="24">
        <v>127652.53125</v>
      </c>
      <c r="H498" s="24">
        <v>168559.5</v>
      </c>
      <c r="I498" s="24">
        <v>29013.892578125</v>
      </c>
      <c r="J498" s="24"/>
      <c r="K498" s="24">
        <v>11.160982131958008</v>
      </c>
      <c r="L498" s="24">
        <v>55.839729309082031</v>
      </c>
      <c r="M498" s="24">
        <v>141.41473388671875</v>
      </c>
    </row>
    <row r="499" spans="1:13" x14ac:dyDescent="0.3">
      <c r="A499">
        <v>123000000</v>
      </c>
      <c r="B499" t="s">
        <v>583</v>
      </c>
      <c r="C499" t="s">
        <v>606</v>
      </c>
      <c r="D499" t="s">
        <v>940</v>
      </c>
      <c r="E499" s="24">
        <v>2286206.75</v>
      </c>
      <c r="F499" s="24">
        <v>8918532</v>
      </c>
      <c r="G499" s="24">
        <v>4445859</v>
      </c>
      <c r="H499" s="24">
        <v>2286206.75</v>
      </c>
      <c r="I499" s="24">
        <v>462764.34375</v>
      </c>
      <c r="J499" s="24"/>
      <c r="K499" s="24">
        <v>33.819801330566406</v>
      </c>
      <c r="L499" s="24">
        <v>148.77104187011719</v>
      </c>
      <c r="M499" s="24">
        <v>62.592700958251953</v>
      </c>
    </row>
    <row r="500" spans="1:13" x14ac:dyDescent="0.3">
      <c r="A500">
        <v>123460302</v>
      </c>
      <c r="B500" t="s">
        <v>369</v>
      </c>
      <c r="C500" t="s">
        <v>604</v>
      </c>
      <c r="D500" t="s">
        <v>940</v>
      </c>
      <c r="E500" s="24">
        <v>719439.625</v>
      </c>
      <c r="F500" s="24">
        <v>3009010.5</v>
      </c>
      <c r="G500" s="24">
        <v>4282474</v>
      </c>
      <c r="H500" s="24">
        <v>2060785.625</v>
      </c>
      <c r="I500" s="24">
        <v>478512.8125</v>
      </c>
      <c r="J500" s="24">
        <v>252.56509399414063</v>
      </c>
      <c r="K500" s="24">
        <v>16.741294860839844</v>
      </c>
      <c r="L500" s="24">
        <v>83.961036682128906</v>
      </c>
      <c r="M500" s="24">
        <v>45.049736022949219</v>
      </c>
    </row>
    <row r="501" spans="1:13" x14ac:dyDescent="0.3">
      <c r="A501">
        <v>123460504</v>
      </c>
      <c r="B501" t="s">
        <v>296</v>
      </c>
      <c r="C501" t="s">
        <v>604</v>
      </c>
      <c r="D501" t="s">
        <v>940</v>
      </c>
      <c r="E501" s="24">
        <v>919.5</v>
      </c>
      <c r="F501" s="24">
        <v>5163</v>
      </c>
      <c r="G501" s="24">
        <v>919.5</v>
      </c>
      <c r="H501" s="24">
        <v>5163</v>
      </c>
      <c r="I501" s="24">
        <v>653.2701416015625</v>
      </c>
      <c r="J501" s="24">
        <v>2.4492165073752403E-2</v>
      </c>
      <c r="K501" s="24">
        <v>10.7183837890625</v>
      </c>
      <c r="L501" s="24">
        <v>88.205970764160156</v>
      </c>
      <c r="M501" s="24">
        <v>1135.739990234375</v>
      </c>
    </row>
    <row r="502" spans="1:13" x14ac:dyDescent="0.3">
      <c r="A502">
        <v>123460957</v>
      </c>
      <c r="B502" t="s">
        <v>542</v>
      </c>
      <c r="C502" t="s">
        <v>605</v>
      </c>
      <c r="D502" t="s">
        <v>940</v>
      </c>
      <c r="E502" s="24">
        <v>0</v>
      </c>
      <c r="F502" s="24">
        <v>236509.046875</v>
      </c>
      <c r="G502" s="24">
        <v>200584.125</v>
      </c>
      <c r="H502" s="24">
        <v>198736.5</v>
      </c>
      <c r="I502" s="24">
        <v>29665.158203125</v>
      </c>
      <c r="J502" s="24"/>
      <c r="K502" s="24">
        <v>14.734227180480957</v>
      </c>
      <c r="L502" s="24">
        <v>64.973258972167969</v>
      </c>
      <c r="M502" s="24">
        <v>18.540302276611328</v>
      </c>
    </row>
    <row r="503" spans="1:13" x14ac:dyDescent="0.3">
      <c r="A503">
        <v>123461302</v>
      </c>
      <c r="B503" t="s">
        <v>245</v>
      </c>
      <c r="C503" t="s">
        <v>604</v>
      </c>
      <c r="D503" t="s">
        <v>940</v>
      </c>
      <c r="E503" s="24">
        <v>513348</v>
      </c>
      <c r="F503" s="24">
        <v>2859359.25</v>
      </c>
      <c r="G503" s="24">
        <v>2629798.5</v>
      </c>
      <c r="H503" s="24">
        <v>2526391.25</v>
      </c>
      <c r="I503" s="24">
        <v>346417.5625</v>
      </c>
      <c r="J503" s="24">
        <v>270.36209106445313</v>
      </c>
      <c r="K503" s="24">
        <v>17.327371597290039</v>
      </c>
      <c r="L503" s="24">
        <v>75.321807861328125</v>
      </c>
      <c r="M503" s="24">
        <v>94.661178588867188</v>
      </c>
    </row>
    <row r="504" spans="1:13" x14ac:dyDescent="0.3">
      <c r="A504">
        <v>123461602</v>
      </c>
      <c r="B504" t="s">
        <v>353</v>
      </c>
      <c r="C504" t="s">
        <v>604</v>
      </c>
      <c r="D504" t="s">
        <v>940</v>
      </c>
      <c r="E504" s="24">
        <v>343370.6875</v>
      </c>
      <c r="F504" s="24">
        <v>1430388.75</v>
      </c>
      <c r="G504" s="24">
        <v>2872055.25</v>
      </c>
      <c r="H504" s="24">
        <v>891255.375</v>
      </c>
      <c r="I504" s="24">
        <v>402234.84375</v>
      </c>
      <c r="J504" s="24">
        <v>259.1246337890625</v>
      </c>
      <c r="K504" s="24">
        <v>11.550005912780762</v>
      </c>
      <c r="L504" s="24">
        <v>59.347000122070313</v>
      </c>
      <c r="M504" s="24">
        <v>68.100593566894531</v>
      </c>
    </row>
    <row r="505" spans="1:13" x14ac:dyDescent="0.3">
      <c r="A505">
        <v>123463507</v>
      </c>
      <c r="B505" t="s">
        <v>529</v>
      </c>
      <c r="C505" t="s">
        <v>605</v>
      </c>
      <c r="D505" t="s">
        <v>940</v>
      </c>
      <c r="E505" s="24">
        <v>0</v>
      </c>
      <c r="F505" s="24">
        <v>161588.03125</v>
      </c>
      <c r="G505" s="24">
        <v>194845.65625</v>
      </c>
      <c r="H505" s="24">
        <v>119294.703125</v>
      </c>
      <c r="I505" s="24">
        <v>30705.9921875</v>
      </c>
      <c r="J505" s="24"/>
      <c r="K505" s="24">
        <v>11.607952117919922</v>
      </c>
      <c r="L505" s="24">
        <v>61.131984710693359</v>
      </c>
      <c r="M505" s="24">
        <v>156.12646484375</v>
      </c>
    </row>
    <row r="506" spans="1:13" x14ac:dyDescent="0.3">
      <c r="A506">
        <v>123463603</v>
      </c>
      <c r="B506" t="s">
        <v>91</v>
      </c>
      <c r="C506" t="s">
        <v>604</v>
      </c>
      <c r="D506" t="s">
        <v>940</v>
      </c>
      <c r="E506" s="24">
        <v>390396.59375</v>
      </c>
      <c r="F506" s="24">
        <v>1769028.25</v>
      </c>
      <c r="G506" s="24">
        <v>2540318</v>
      </c>
      <c r="H506" s="24">
        <v>1272267.625</v>
      </c>
      <c r="I506" s="24">
        <v>325999.09375</v>
      </c>
      <c r="J506" s="24">
        <v>261.84970092773438</v>
      </c>
      <c r="K506" s="24">
        <v>14.41642951965332</v>
      </c>
      <c r="L506" s="24">
        <v>71.312225341796875</v>
      </c>
      <c r="M506" s="24">
        <v>81.826698303222656</v>
      </c>
    </row>
    <row r="507" spans="1:13" x14ac:dyDescent="0.3">
      <c r="A507">
        <v>123463803</v>
      </c>
      <c r="B507" t="s">
        <v>242</v>
      </c>
      <c r="C507" t="s">
        <v>604</v>
      </c>
      <c r="D507" t="s">
        <v>940</v>
      </c>
      <c r="E507" s="24">
        <v>59365.19921875</v>
      </c>
      <c r="F507" s="24">
        <v>325977.59375</v>
      </c>
      <c r="G507" s="24">
        <v>360941.59375</v>
      </c>
      <c r="H507" s="24">
        <v>279152.40625</v>
      </c>
      <c r="I507" s="24">
        <v>49555.0234375</v>
      </c>
      <c r="J507" s="24">
        <v>256.43954467773438</v>
      </c>
      <c r="K507" s="24">
        <v>15.059711456298828</v>
      </c>
      <c r="L507" s="24">
        <v>73.103828430175781</v>
      </c>
      <c r="M507" s="24">
        <v>44.905780792236328</v>
      </c>
    </row>
    <row r="508" spans="1:13" x14ac:dyDescent="0.3">
      <c r="A508">
        <v>123464502</v>
      </c>
      <c r="B508" t="s">
        <v>467</v>
      </c>
      <c r="C508" t="s">
        <v>604</v>
      </c>
      <c r="D508" t="s">
        <v>940</v>
      </c>
      <c r="E508" s="24">
        <v>529516.5</v>
      </c>
      <c r="F508" s="24">
        <v>2592361</v>
      </c>
      <c r="G508" s="24">
        <v>6307901</v>
      </c>
      <c r="H508" s="24">
        <v>1060878.625</v>
      </c>
      <c r="I508" s="24">
        <v>836914.6875</v>
      </c>
      <c r="J508" s="24">
        <v>307.45578002929688</v>
      </c>
      <c r="K508" s="24">
        <v>11.267311096191406</v>
      </c>
      <c r="L508" s="24">
        <v>52.052883148193359</v>
      </c>
      <c r="M508" s="24">
        <v>21.670978546142578</v>
      </c>
    </row>
    <row r="509" spans="1:13" x14ac:dyDescent="0.3">
      <c r="A509">
        <v>123464603</v>
      </c>
      <c r="B509" t="s">
        <v>330</v>
      </c>
      <c r="C509" t="s">
        <v>604</v>
      </c>
      <c r="D509" t="s">
        <v>940</v>
      </c>
      <c r="E509" s="24">
        <v>163504.796875</v>
      </c>
      <c r="F509" s="24">
        <v>907208.75</v>
      </c>
      <c r="G509" s="24">
        <v>1114488.875</v>
      </c>
      <c r="H509" s="24">
        <v>619918.375</v>
      </c>
      <c r="I509" s="24">
        <v>155697.28125</v>
      </c>
      <c r="J509" s="24">
        <v>278.03549194335938</v>
      </c>
      <c r="K509" s="24">
        <v>14.034943580627441</v>
      </c>
      <c r="L509" s="24">
        <v>70.269584655761719</v>
      </c>
      <c r="M509" s="24">
        <v>33.268829345703125</v>
      </c>
    </row>
    <row r="510" spans="1:13" x14ac:dyDescent="0.3">
      <c r="A510">
        <v>123465303</v>
      </c>
      <c r="B510" t="s">
        <v>63</v>
      </c>
      <c r="C510" t="s">
        <v>604</v>
      </c>
      <c r="D510" t="s">
        <v>940</v>
      </c>
      <c r="E510" s="24">
        <v>418159.8125</v>
      </c>
      <c r="F510" s="24">
        <v>2211101.25</v>
      </c>
      <c r="G510" s="24">
        <v>2422148.5</v>
      </c>
      <c r="H510" s="24">
        <v>1475154</v>
      </c>
      <c r="I510" s="24">
        <v>340309.5</v>
      </c>
      <c r="J510" s="24">
        <v>258.66256713867188</v>
      </c>
      <c r="K510" s="24">
        <v>14.843574523925781</v>
      </c>
      <c r="L510" s="24">
        <v>74.739471435546875</v>
      </c>
      <c r="M510" s="24">
        <v>27.584880828857422</v>
      </c>
    </row>
    <row r="511" spans="1:13" x14ac:dyDescent="0.3">
      <c r="A511">
        <v>123465507</v>
      </c>
      <c r="B511" t="s">
        <v>566</v>
      </c>
      <c r="C511" t="s">
        <v>605</v>
      </c>
      <c r="D511" t="s">
        <v>940</v>
      </c>
      <c r="E511" s="24">
        <v>0</v>
      </c>
      <c r="F511" s="24">
        <v>242807.6875</v>
      </c>
      <c r="G511" s="24">
        <v>230066.703125</v>
      </c>
      <c r="H511" s="24">
        <v>183844.203125</v>
      </c>
      <c r="I511" s="24">
        <v>40315.43359375</v>
      </c>
      <c r="J511" s="24"/>
      <c r="K511" s="24">
        <v>11.729363441467285</v>
      </c>
      <c r="L511" s="24">
        <v>60.885963439941406</v>
      </c>
      <c r="M511" s="24">
        <v>72.059051513671875</v>
      </c>
    </row>
    <row r="512" spans="1:13" x14ac:dyDescent="0.3">
      <c r="A512">
        <v>123465602</v>
      </c>
      <c r="B512" t="s">
        <v>29</v>
      </c>
      <c r="C512" t="s">
        <v>604</v>
      </c>
      <c r="D512" t="s">
        <v>940</v>
      </c>
      <c r="E512" s="24">
        <v>1068345.625</v>
      </c>
      <c r="F512" s="24">
        <v>11127954</v>
      </c>
      <c r="G512" s="24">
        <v>4182321.5</v>
      </c>
      <c r="H512" s="24">
        <v>11494534</v>
      </c>
      <c r="I512" s="24">
        <v>479820</v>
      </c>
      <c r="J512" s="24">
        <v>212.32406616210938</v>
      </c>
      <c r="K512" s="24">
        <v>34.134929656982422</v>
      </c>
      <c r="L512" s="24">
        <v>97.003890991210938</v>
      </c>
      <c r="M512" s="24">
        <v>116.44970703125</v>
      </c>
    </row>
    <row r="513" spans="1:13" x14ac:dyDescent="0.3">
      <c r="A513">
        <v>123465702</v>
      </c>
      <c r="B513" t="s">
        <v>100</v>
      </c>
      <c r="C513" t="s">
        <v>604</v>
      </c>
      <c r="D513" t="s">
        <v>940</v>
      </c>
      <c r="E513" s="24">
        <v>1203803.875</v>
      </c>
      <c r="F513" s="24">
        <v>4650358</v>
      </c>
      <c r="G513" s="24">
        <v>6839922</v>
      </c>
      <c r="H513" s="24">
        <v>3164935</v>
      </c>
      <c r="I513" s="24">
        <v>825719.125</v>
      </c>
      <c r="J513" s="24">
        <v>259.4207763671875</v>
      </c>
      <c r="K513" s="24">
        <v>15.373368263244629</v>
      </c>
      <c r="L513" s="24">
        <v>70.491958618164063</v>
      </c>
      <c r="M513" s="24">
        <v>89.908531188964844</v>
      </c>
    </row>
    <row r="514" spans="1:13" x14ac:dyDescent="0.3">
      <c r="A514">
        <v>123466103</v>
      </c>
      <c r="B514" t="s">
        <v>399</v>
      </c>
      <c r="C514" t="s">
        <v>604</v>
      </c>
      <c r="D514" t="s">
        <v>940</v>
      </c>
      <c r="E514" s="24">
        <v>485127.75</v>
      </c>
      <c r="F514" s="24">
        <v>2293963.5</v>
      </c>
      <c r="G514" s="24">
        <v>2612359.75</v>
      </c>
      <c r="H514" s="24">
        <v>1569008.75</v>
      </c>
      <c r="I514" s="24">
        <v>328529.21875</v>
      </c>
      <c r="J514" s="24">
        <v>232.33778381347656</v>
      </c>
      <c r="K514" s="24">
        <v>16.410871505737305</v>
      </c>
      <c r="L514" s="24">
        <v>79.148963928222656</v>
      </c>
      <c r="M514" s="24">
        <v>58.335792541503906</v>
      </c>
    </row>
    <row r="515" spans="1:13" x14ac:dyDescent="0.3">
      <c r="A515">
        <v>123466303</v>
      </c>
      <c r="B515" t="s">
        <v>440</v>
      </c>
      <c r="C515" t="s">
        <v>604</v>
      </c>
      <c r="D515" t="s">
        <v>940</v>
      </c>
      <c r="E515" s="24">
        <v>420292.5</v>
      </c>
      <c r="F515" s="24">
        <v>2691792.5</v>
      </c>
      <c r="G515" s="24">
        <v>1722146.5</v>
      </c>
      <c r="H515" s="24">
        <v>2357367.5</v>
      </c>
      <c r="I515" s="24">
        <v>207465.15625</v>
      </c>
      <c r="J515" s="24">
        <v>201.34208679199219</v>
      </c>
      <c r="K515" s="24">
        <v>23.301414489746094</v>
      </c>
      <c r="L515" s="24">
        <v>104.97084808349609</v>
      </c>
      <c r="M515" s="24">
        <v>127.256591796875</v>
      </c>
    </row>
    <row r="516" spans="1:13" x14ac:dyDescent="0.3">
      <c r="A516">
        <v>123466403</v>
      </c>
      <c r="B516" t="s">
        <v>425</v>
      </c>
      <c r="C516" t="s">
        <v>604</v>
      </c>
      <c r="D516" t="s">
        <v>940</v>
      </c>
      <c r="E516" s="24">
        <v>549105.75</v>
      </c>
      <c r="F516" s="24">
        <v>6776349</v>
      </c>
      <c r="G516" s="24">
        <v>2370451.5</v>
      </c>
      <c r="H516" s="24">
        <v>7015987.5</v>
      </c>
      <c r="I516" s="24">
        <v>204356</v>
      </c>
      <c r="J516" s="24">
        <v>133.27334594726563</v>
      </c>
      <c r="K516" s="24">
        <v>47.446151733398438</v>
      </c>
      <c r="L516" s="24">
        <v>167.75675964355469</v>
      </c>
      <c r="M516" s="24">
        <v>120.1341552734375</v>
      </c>
    </row>
    <row r="517" spans="1:13" x14ac:dyDescent="0.3">
      <c r="A517">
        <v>123467103</v>
      </c>
      <c r="B517" t="s">
        <v>476</v>
      </c>
      <c r="C517" t="s">
        <v>604</v>
      </c>
      <c r="D517" t="s">
        <v>940</v>
      </c>
      <c r="E517" s="24">
        <v>639688.9375</v>
      </c>
      <c r="F517" s="24">
        <v>2894425.5</v>
      </c>
      <c r="G517" s="24">
        <v>2960309.25</v>
      </c>
      <c r="H517" s="24">
        <v>2161043.25</v>
      </c>
      <c r="I517" s="24">
        <v>387816.875</v>
      </c>
      <c r="J517" s="24">
        <v>248.67047119140625</v>
      </c>
      <c r="K517" s="24">
        <v>16.746109008789063</v>
      </c>
      <c r="L517" s="24">
        <v>84.293716430664063</v>
      </c>
      <c r="M517" s="24">
        <v>16.160085678100586</v>
      </c>
    </row>
    <row r="518" spans="1:13" x14ac:dyDescent="0.3">
      <c r="A518">
        <v>123467203</v>
      </c>
      <c r="B518" t="s">
        <v>482</v>
      </c>
      <c r="C518" t="s">
        <v>604</v>
      </c>
      <c r="D518" t="s">
        <v>940</v>
      </c>
      <c r="E518" s="24">
        <v>170532.59375</v>
      </c>
      <c r="F518" s="24">
        <v>745596.6875</v>
      </c>
      <c r="G518" s="24">
        <v>1403769.25</v>
      </c>
      <c r="H518" s="24">
        <v>437023.53125</v>
      </c>
      <c r="I518" s="24">
        <v>180784.75</v>
      </c>
      <c r="J518" s="24">
        <v>271.73623657226563</v>
      </c>
      <c r="K518" s="24">
        <v>12.832379341125488</v>
      </c>
      <c r="L518" s="24">
        <v>65.575958251953125</v>
      </c>
      <c r="M518" s="24">
        <v>113.00404357910156</v>
      </c>
    </row>
    <row r="519" spans="1:13" x14ac:dyDescent="0.3">
      <c r="A519">
        <v>123467303</v>
      </c>
      <c r="B519" t="s">
        <v>257</v>
      </c>
      <c r="C519" t="s">
        <v>604</v>
      </c>
      <c r="D519" t="s">
        <v>940</v>
      </c>
      <c r="E519" s="24">
        <v>535883.6875</v>
      </c>
      <c r="F519" s="24">
        <v>3460220.75</v>
      </c>
      <c r="G519" s="24">
        <v>3616471</v>
      </c>
      <c r="H519" s="24">
        <v>2443887</v>
      </c>
      <c r="I519" s="24">
        <v>508531.65625</v>
      </c>
      <c r="J519" s="24">
        <v>263.39114379882813</v>
      </c>
      <c r="K519" s="24">
        <v>14.969717979431152</v>
      </c>
      <c r="L519" s="24">
        <v>71.421028137207031</v>
      </c>
      <c r="M519" s="24">
        <v>38.304740905761719</v>
      </c>
    </row>
    <row r="520" spans="1:13" x14ac:dyDescent="0.3">
      <c r="A520">
        <v>123468303</v>
      </c>
      <c r="B520" t="s">
        <v>47</v>
      </c>
      <c r="C520" t="s">
        <v>604</v>
      </c>
      <c r="D520" t="s">
        <v>940</v>
      </c>
      <c r="E520" s="24">
        <v>327656.6875</v>
      </c>
      <c r="F520" s="24">
        <v>1240274.25</v>
      </c>
      <c r="G520" s="24">
        <v>2326558.25</v>
      </c>
      <c r="H520" s="24">
        <v>725446.625</v>
      </c>
      <c r="I520" s="24">
        <v>314402.9375</v>
      </c>
      <c r="J520" s="24">
        <v>271.78402709960938</v>
      </c>
      <c r="K520" s="24">
        <v>12.386936187744141</v>
      </c>
      <c r="L520" s="24">
        <v>62.256732940673828</v>
      </c>
      <c r="M520" s="24">
        <v>45.092643737792969</v>
      </c>
    </row>
    <row r="521" spans="1:13" x14ac:dyDescent="0.3">
      <c r="A521">
        <v>123468402</v>
      </c>
      <c r="B521" t="s">
        <v>76</v>
      </c>
      <c r="C521" t="s">
        <v>604</v>
      </c>
      <c r="D521" t="s">
        <v>940</v>
      </c>
      <c r="E521" s="24">
        <v>239340.15625</v>
      </c>
      <c r="F521" s="24">
        <v>1290803.625</v>
      </c>
      <c r="G521" s="24">
        <v>2402539.25</v>
      </c>
      <c r="H521" s="24">
        <v>780551.75</v>
      </c>
      <c r="I521" s="24">
        <v>379114.3125</v>
      </c>
      <c r="J521" s="24">
        <v>263.62271118164063</v>
      </c>
      <c r="K521" s="24">
        <v>10.373343467712402</v>
      </c>
      <c r="L521" s="24">
        <v>45.601486206054688</v>
      </c>
      <c r="M521" s="24">
        <v>51.416713714599609</v>
      </c>
    </row>
    <row r="522" spans="1:13" x14ac:dyDescent="0.3">
      <c r="A522">
        <v>123468503</v>
      </c>
      <c r="B522" t="s">
        <v>323</v>
      </c>
      <c r="C522" t="s">
        <v>604</v>
      </c>
      <c r="D522" t="s">
        <v>940</v>
      </c>
      <c r="E522" s="24">
        <v>331538.6875</v>
      </c>
      <c r="F522" s="24">
        <v>1469431.25</v>
      </c>
      <c r="G522" s="24">
        <v>1662519.5</v>
      </c>
      <c r="H522" s="24">
        <v>1091402.625</v>
      </c>
      <c r="I522" s="24">
        <v>197856.984375</v>
      </c>
      <c r="J522" s="24">
        <v>270.63436889648438</v>
      </c>
      <c r="K522" s="24">
        <v>17.505014419555664</v>
      </c>
      <c r="L522" s="24">
        <v>78.805938720703125</v>
      </c>
      <c r="M522" s="24">
        <v>94.661003112792969</v>
      </c>
    </row>
    <row r="523" spans="1:13" x14ac:dyDescent="0.3">
      <c r="A523">
        <v>123468603</v>
      </c>
      <c r="B523" t="s">
        <v>321</v>
      </c>
      <c r="C523" t="s">
        <v>604</v>
      </c>
      <c r="D523" t="s">
        <v>940</v>
      </c>
      <c r="E523" s="24">
        <v>367367.6875</v>
      </c>
      <c r="F523" s="24">
        <v>2343333</v>
      </c>
      <c r="G523" s="24">
        <v>1518205.75</v>
      </c>
      <c r="H523" s="24">
        <v>1807420.625</v>
      </c>
      <c r="I523" s="24">
        <v>193383.828125</v>
      </c>
      <c r="J523" s="24">
        <v>226.30528259277344</v>
      </c>
      <c r="K523" s="24">
        <v>21.867942810058594</v>
      </c>
      <c r="L523" s="24">
        <v>113.28359222412109</v>
      </c>
      <c r="M523" s="24">
        <v>67.535362243652344</v>
      </c>
    </row>
    <row r="524" spans="1:13" x14ac:dyDescent="0.3">
      <c r="A524">
        <v>123469007</v>
      </c>
      <c r="B524" t="s">
        <v>567</v>
      </c>
      <c r="C524" t="s">
        <v>605</v>
      </c>
      <c r="D524" t="s">
        <v>940</v>
      </c>
      <c r="E524" s="24">
        <v>0</v>
      </c>
      <c r="F524" s="24">
        <v>185196.09375</v>
      </c>
      <c r="G524" s="24">
        <v>137761.125</v>
      </c>
      <c r="H524" s="24">
        <v>155054.09375</v>
      </c>
      <c r="I524" s="24">
        <v>21610.177734375</v>
      </c>
      <c r="J524" s="24"/>
      <c r="K524" s="24">
        <v>14.944681167602539</v>
      </c>
      <c r="L524" s="24">
        <v>69.167976379394531</v>
      </c>
      <c r="M524" s="24">
        <v>9.0840063095092773</v>
      </c>
    </row>
    <row r="525" spans="1:13" x14ac:dyDescent="0.3">
      <c r="A525">
        <v>123469303</v>
      </c>
      <c r="B525" t="s">
        <v>207</v>
      </c>
      <c r="C525" t="s">
        <v>604</v>
      </c>
      <c r="D525" t="s">
        <v>940</v>
      </c>
      <c r="E525" s="24">
        <v>330168</v>
      </c>
      <c r="F525" s="24">
        <v>1362134.375</v>
      </c>
      <c r="G525" s="24">
        <v>2672943</v>
      </c>
      <c r="H525" s="24">
        <v>804461.0625</v>
      </c>
      <c r="I525" s="24">
        <v>321047.5</v>
      </c>
      <c r="J525" s="24">
        <v>263.94314575195313</v>
      </c>
      <c r="K525" s="24">
        <v>13.596883773803711</v>
      </c>
      <c r="L525" s="24">
        <v>68.372283935546875</v>
      </c>
      <c r="M525" s="24">
        <v>10.814355850219727</v>
      </c>
    </row>
    <row r="526" spans="1:13" x14ac:dyDescent="0.3">
      <c r="A526">
        <v>124000000</v>
      </c>
      <c r="B526" t="s">
        <v>579</v>
      </c>
      <c r="C526" t="s">
        <v>606</v>
      </c>
      <c r="D526" t="s">
        <v>941</v>
      </c>
      <c r="E526" s="24">
        <v>1826839.125</v>
      </c>
      <c r="F526" s="24">
        <v>4029696</v>
      </c>
      <c r="G526" s="24">
        <v>5308036</v>
      </c>
      <c r="H526" s="24">
        <v>1826839.125</v>
      </c>
      <c r="I526" s="24">
        <v>714776</v>
      </c>
      <c r="J526" s="24"/>
      <c r="K526" s="24">
        <v>15.619678497314453</v>
      </c>
      <c r="L526" s="24">
        <v>73.915977478027344</v>
      </c>
      <c r="M526" s="24">
        <v>26.776704788208008</v>
      </c>
    </row>
    <row r="527" spans="1:13" x14ac:dyDescent="0.3">
      <c r="A527">
        <v>124150503</v>
      </c>
      <c r="B527" t="s">
        <v>292</v>
      </c>
      <c r="C527" t="s">
        <v>604</v>
      </c>
      <c r="D527" t="s">
        <v>941</v>
      </c>
      <c r="E527" s="24">
        <v>553968.75</v>
      </c>
      <c r="F527" s="24">
        <v>5572792</v>
      </c>
      <c r="G527" s="24">
        <v>2256229</v>
      </c>
      <c r="H527" s="24">
        <v>5257764</v>
      </c>
      <c r="I527" s="24">
        <v>277655.34375</v>
      </c>
      <c r="J527" s="24">
        <v>227.00370788574219</v>
      </c>
      <c r="K527" s="24">
        <v>30.192071914672852</v>
      </c>
      <c r="L527" s="24">
        <v>124.26113128662109</v>
      </c>
      <c r="M527" s="24">
        <v>111.79920196533203</v>
      </c>
    </row>
    <row r="528" spans="1:13" x14ac:dyDescent="0.3">
      <c r="A528">
        <v>124151607</v>
      </c>
      <c r="B528" t="s">
        <v>562</v>
      </c>
      <c r="C528" t="s">
        <v>605</v>
      </c>
      <c r="D528" t="s">
        <v>941</v>
      </c>
      <c r="E528" s="24">
        <v>0</v>
      </c>
      <c r="F528" s="24">
        <v>631811.3125</v>
      </c>
      <c r="G528" s="24">
        <v>466529.84375</v>
      </c>
      <c r="H528" s="24">
        <v>533153.6875</v>
      </c>
      <c r="I528" s="24">
        <v>97153.2109375</v>
      </c>
      <c r="J528" s="24"/>
      <c r="K528" s="24">
        <v>11.305248260498047</v>
      </c>
      <c r="L528" s="24">
        <v>52.040950775146484</v>
      </c>
      <c r="M528" s="24">
        <v>9.6342058181762695</v>
      </c>
    </row>
    <row r="529" spans="1:13" x14ac:dyDescent="0.3">
      <c r="A529">
        <v>124151902</v>
      </c>
      <c r="B529" t="s">
        <v>215</v>
      </c>
      <c r="C529" t="s">
        <v>604</v>
      </c>
      <c r="D529" t="s">
        <v>941</v>
      </c>
      <c r="E529" s="24">
        <v>1286135.375</v>
      </c>
      <c r="F529" s="24">
        <v>11298900</v>
      </c>
      <c r="G529" s="24">
        <v>3083524.5</v>
      </c>
      <c r="H529" s="24">
        <v>11316981</v>
      </c>
      <c r="I529" s="24">
        <v>536228.875</v>
      </c>
      <c r="J529" s="24">
        <v>231.31369018554688</v>
      </c>
      <c r="K529" s="24">
        <v>29.219911575317383</v>
      </c>
      <c r="L529" s="24">
        <v>107.47702026367188</v>
      </c>
      <c r="M529" s="24">
        <v>62.141788482666016</v>
      </c>
    </row>
    <row r="530" spans="1:13" x14ac:dyDescent="0.3">
      <c r="A530">
        <v>124152003</v>
      </c>
      <c r="B530" t="s">
        <v>159</v>
      </c>
      <c r="C530" t="s">
        <v>604</v>
      </c>
      <c r="D530" t="s">
        <v>941</v>
      </c>
      <c r="E530" s="24">
        <v>1106943.25</v>
      </c>
      <c r="F530" s="24">
        <v>5948804.5</v>
      </c>
      <c r="G530" s="24">
        <v>5830895</v>
      </c>
      <c r="H530" s="24">
        <v>4562435.5</v>
      </c>
      <c r="I530" s="24">
        <v>695872.8125</v>
      </c>
      <c r="J530" s="24">
        <v>252.52519226074219</v>
      </c>
      <c r="K530" s="24">
        <v>18.518674850463867</v>
      </c>
      <c r="L530" s="24">
        <v>81.565834045410156</v>
      </c>
      <c r="M530" s="24">
        <v>32.586421966552734</v>
      </c>
    </row>
    <row r="531" spans="1:13" x14ac:dyDescent="0.3">
      <c r="A531">
        <v>124153503</v>
      </c>
      <c r="B531" t="s">
        <v>361</v>
      </c>
      <c r="C531" t="s">
        <v>604</v>
      </c>
      <c r="D531" t="s">
        <v>941</v>
      </c>
      <c r="E531" s="24">
        <v>251141.84375</v>
      </c>
      <c r="F531" s="24">
        <v>1249331.875</v>
      </c>
      <c r="G531" s="24">
        <v>2271756.5</v>
      </c>
      <c r="H531" s="24">
        <v>745301.25</v>
      </c>
      <c r="I531" s="24">
        <v>317693.71875</v>
      </c>
      <c r="J531" s="24">
        <v>311.41238403320313</v>
      </c>
      <c r="K531" s="24">
        <v>11.873795509338379</v>
      </c>
      <c r="L531" s="24">
        <v>54.082920074462891</v>
      </c>
      <c r="M531" s="24">
        <v>113.83747863769531</v>
      </c>
    </row>
    <row r="532" spans="1:13" x14ac:dyDescent="0.3">
      <c r="A532">
        <v>124154003</v>
      </c>
      <c r="B532" t="s">
        <v>205</v>
      </c>
      <c r="C532" t="s">
        <v>604</v>
      </c>
      <c r="D532" t="s">
        <v>941</v>
      </c>
      <c r="E532" s="24">
        <v>330098.5625</v>
      </c>
      <c r="F532" s="24">
        <v>2218512.75</v>
      </c>
      <c r="G532" s="24">
        <v>1739009</v>
      </c>
      <c r="H532" s="24">
        <v>1787586.5</v>
      </c>
      <c r="I532" s="24">
        <v>272998.8125</v>
      </c>
      <c r="J532" s="24">
        <v>248.73822021484375</v>
      </c>
      <c r="K532" s="24">
        <v>15.705636024475098</v>
      </c>
      <c r="L532" s="24">
        <v>72.5830078125</v>
      </c>
      <c r="M532" s="24">
        <v>36.009674072265625</v>
      </c>
    </row>
    <row r="533" spans="1:13" x14ac:dyDescent="0.3">
      <c r="A533">
        <v>124156503</v>
      </c>
      <c r="B533" t="s">
        <v>280</v>
      </c>
      <c r="C533" t="s">
        <v>604</v>
      </c>
      <c r="D533" t="s">
        <v>941</v>
      </c>
      <c r="E533" s="24">
        <v>274345.65625</v>
      </c>
      <c r="F533" s="24">
        <v>1871694.25</v>
      </c>
      <c r="G533" s="24">
        <v>1067839.875</v>
      </c>
      <c r="H533" s="24">
        <v>1473120.5</v>
      </c>
      <c r="I533" s="24">
        <v>159828</v>
      </c>
      <c r="J533" s="24">
        <v>222.03562927246094</v>
      </c>
      <c r="K533" s="24">
        <v>20.108366012573242</v>
      </c>
      <c r="L533" s="24">
        <v>102.18582153320313</v>
      </c>
      <c r="M533" s="24">
        <v>95.593391418457031</v>
      </c>
    </row>
    <row r="534" spans="1:13" x14ac:dyDescent="0.3">
      <c r="A534">
        <v>124156603</v>
      </c>
      <c r="B534" t="s">
        <v>422</v>
      </c>
      <c r="C534" t="s">
        <v>604</v>
      </c>
      <c r="D534" t="s">
        <v>941</v>
      </c>
      <c r="E534" s="24">
        <v>445133.09375</v>
      </c>
      <c r="F534" s="24">
        <v>2297340.25</v>
      </c>
      <c r="G534" s="24">
        <v>2447813.75</v>
      </c>
      <c r="H534" s="24">
        <v>1523934</v>
      </c>
      <c r="I534" s="24">
        <v>337822.96875</v>
      </c>
      <c r="J534" s="24">
        <v>241.88751220703125</v>
      </c>
      <c r="K534" s="24">
        <v>15.363925933837891</v>
      </c>
      <c r="L534" s="24">
        <v>75.200157165527344</v>
      </c>
      <c r="M534" s="24">
        <v>50.386093139648438</v>
      </c>
    </row>
    <row r="535" spans="1:13" x14ac:dyDescent="0.3">
      <c r="A535">
        <v>124156703</v>
      </c>
      <c r="B535" t="s">
        <v>188</v>
      </c>
      <c r="C535" t="s">
        <v>604</v>
      </c>
      <c r="D535" t="s">
        <v>941</v>
      </c>
      <c r="E535" s="24">
        <v>485833.5</v>
      </c>
      <c r="F535" s="24">
        <v>4851215</v>
      </c>
      <c r="G535" s="24">
        <v>1718649.25</v>
      </c>
      <c r="H535" s="24">
        <v>4729502</v>
      </c>
      <c r="I535" s="24">
        <v>225656.3125</v>
      </c>
      <c r="J535" s="24">
        <v>178.6651611328125</v>
      </c>
      <c r="K535" s="24">
        <v>31.267452239990234</v>
      </c>
      <c r="L535" s="24">
        <v>124.20506286621094</v>
      </c>
      <c r="M535" s="24">
        <v>42.970691680908203</v>
      </c>
    </row>
    <row r="536" spans="1:13" x14ac:dyDescent="0.3">
      <c r="A536">
        <v>124157203</v>
      </c>
      <c r="B536" t="s">
        <v>256</v>
      </c>
      <c r="C536" t="s">
        <v>604</v>
      </c>
      <c r="D536" t="s">
        <v>941</v>
      </c>
      <c r="E536" s="24">
        <v>291775.34375</v>
      </c>
      <c r="F536" s="24">
        <v>1659882.125</v>
      </c>
      <c r="G536" s="24">
        <v>1937452</v>
      </c>
      <c r="H536" s="24">
        <v>1164968.75</v>
      </c>
      <c r="I536" s="24">
        <v>275540.0625</v>
      </c>
      <c r="J536" s="24">
        <v>269.90078735351563</v>
      </c>
      <c r="K536" s="24">
        <v>14.114497184753418</v>
      </c>
      <c r="L536" s="24">
        <v>69.166557312011719</v>
      </c>
      <c r="M536" s="24">
        <v>154.67002868652344</v>
      </c>
    </row>
    <row r="537" spans="1:13" x14ac:dyDescent="0.3">
      <c r="A537">
        <v>124157802</v>
      </c>
      <c r="B537" t="s">
        <v>236</v>
      </c>
      <c r="C537" t="s">
        <v>604</v>
      </c>
      <c r="D537" t="s">
        <v>941</v>
      </c>
      <c r="E537" s="24">
        <v>395407.0625</v>
      </c>
      <c r="F537" s="24">
        <v>1731289.75</v>
      </c>
      <c r="G537" s="24">
        <v>3106065.25</v>
      </c>
      <c r="H537" s="24">
        <v>979394.0625</v>
      </c>
      <c r="I537" s="24">
        <v>444323.71875</v>
      </c>
      <c r="J537" s="24">
        <v>315.04644775390625</v>
      </c>
      <c r="K537" s="24">
        <v>11.776913642883301</v>
      </c>
      <c r="L537" s="24">
        <v>55.120235443115234</v>
      </c>
      <c r="M537" s="24">
        <v>76.165122985839844</v>
      </c>
    </row>
    <row r="538" spans="1:13" x14ac:dyDescent="0.3">
      <c r="A538">
        <v>124158503</v>
      </c>
      <c r="B538" t="s">
        <v>415</v>
      </c>
      <c r="C538" t="s">
        <v>604</v>
      </c>
      <c r="D538" t="s">
        <v>941</v>
      </c>
      <c r="E538" s="24">
        <v>287446.5</v>
      </c>
      <c r="F538" s="24">
        <v>1223160.125</v>
      </c>
      <c r="G538" s="24">
        <v>2051377.875</v>
      </c>
      <c r="H538" s="24">
        <v>761339.4375</v>
      </c>
      <c r="I538" s="24">
        <v>264511.5625</v>
      </c>
      <c r="J538" s="24">
        <v>302.44869995117188</v>
      </c>
      <c r="K538" s="24">
        <v>13.46627140045166</v>
      </c>
      <c r="L538" s="24">
        <v>65.243461608886719</v>
      </c>
      <c r="M538" s="24">
        <v>25.808429718017578</v>
      </c>
    </row>
    <row r="539" spans="1:13" x14ac:dyDescent="0.3">
      <c r="A539">
        <v>124159002</v>
      </c>
      <c r="B539" t="s">
        <v>61</v>
      </c>
      <c r="C539" t="s">
        <v>604</v>
      </c>
      <c r="D539" t="s">
        <v>941</v>
      </c>
      <c r="E539" s="24">
        <v>849918.875</v>
      </c>
      <c r="F539" s="24">
        <v>3678994.5</v>
      </c>
      <c r="G539" s="24">
        <v>5507236</v>
      </c>
      <c r="H539" s="24">
        <v>2302234.5</v>
      </c>
      <c r="I539" s="24">
        <v>737397.875</v>
      </c>
      <c r="J539" s="24">
        <v>257.36929321289063</v>
      </c>
      <c r="K539" s="24">
        <v>13.610223770141602</v>
      </c>
      <c r="L539" s="24">
        <v>64.084518432617188</v>
      </c>
      <c r="M539" s="24">
        <v>124.40593719482422</v>
      </c>
    </row>
    <row r="540" spans="1:13" x14ac:dyDescent="0.3">
      <c r="A540">
        <v>125000000</v>
      </c>
      <c r="B540" t="s">
        <v>591</v>
      </c>
      <c r="C540" t="s">
        <v>606</v>
      </c>
      <c r="D540" t="s">
        <v>941</v>
      </c>
      <c r="E540" s="24">
        <v>1603492.625</v>
      </c>
      <c r="F540" s="24">
        <v>3498069</v>
      </c>
      <c r="G540" s="24">
        <v>2967559.25</v>
      </c>
      <c r="H540" s="24">
        <v>1603492.625</v>
      </c>
      <c r="I540" s="24">
        <v>332856.96875</v>
      </c>
      <c r="J540" s="24"/>
      <c r="K540" s="24">
        <v>24.242006301879883</v>
      </c>
      <c r="L540" s="24">
        <v>114.12574005126953</v>
      </c>
      <c r="M540" s="24">
        <v>0.62397974729537964</v>
      </c>
    </row>
    <row r="541" spans="1:13" x14ac:dyDescent="0.3">
      <c r="A541">
        <v>125231232</v>
      </c>
      <c r="B541" t="s">
        <v>407</v>
      </c>
      <c r="C541" t="s">
        <v>604</v>
      </c>
      <c r="D541" t="s">
        <v>941</v>
      </c>
      <c r="E541" s="24">
        <v>1205333.875</v>
      </c>
      <c r="F541" s="24">
        <v>22423392</v>
      </c>
      <c r="G541" s="24">
        <v>3015004</v>
      </c>
      <c r="H541" s="24">
        <v>23119860</v>
      </c>
      <c r="I541" s="24">
        <v>406295.875</v>
      </c>
      <c r="J541" s="24">
        <v>42.557281494140625</v>
      </c>
      <c r="K541" s="24">
        <v>65.577163696289063</v>
      </c>
      <c r="L541" s="24">
        <v>276.531005859375</v>
      </c>
      <c r="M541" s="24">
        <v>0</v>
      </c>
    </row>
    <row r="542" spans="1:13" x14ac:dyDescent="0.3">
      <c r="A542">
        <v>125231303</v>
      </c>
      <c r="B542" t="s">
        <v>105</v>
      </c>
      <c r="C542" t="s">
        <v>604</v>
      </c>
      <c r="D542" t="s">
        <v>941</v>
      </c>
      <c r="E542" s="24">
        <v>553121.6875</v>
      </c>
      <c r="F542" s="24">
        <v>4045377</v>
      </c>
      <c r="G542" s="24">
        <v>2174147.75</v>
      </c>
      <c r="H542" s="24">
        <v>3952794.5</v>
      </c>
      <c r="I542" s="24">
        <v>241381.9375</v>
      </c>
      <c r="J542" s="24">
        <v>238.45884704589844</v>
      </c>
      <c r="K542" s="24">
        <v>28.05780029296875</v>
      </c>
      <c r="L542" s="24">
        <v>115.25909423828125</v>
      </c>
      <c r="M542" s="24">
        <v>22.115560531616211</v>
      </c>
    </row>
    <row r="543" spans="1:13" x14ac:dyDescent="0.3">
      <c r="A543">
        <v>125232407</v>
      </c>
      <c r="B543" t="s">
        <v>510</v>
      </c>
      <c r="C543" t="s">
        <v>605</v>
      </c>
      <c r="D543" t="s">
        <v>941</v>
      </c>
      <c r="E543" s="24">
        <v>0</v>
      </c>
      <c r="F543" s="24">
        <v>388287.3125</v>
      </c>
      <c r="G543" s="24">
        <v>239573.875</v>
      </c>
      <c r="H543" s="24">
        <v>338170.65625</v>
      </c>
      <c r="I543" s="24">
        <v>52047.49609375</v>
      </c>
      <c r="J543" s="24"/>
      <c r="K543" s="24">
        <v>12.063235282897949</v>
      </c>
      <c r="L543" s="24">
        <v>57.288417816162109</v>
      </c>
      <c r="M543" s="24">
        <v>0</v>
      </c>
    </row>
    <row r="544" spans="1:13" x14ac:dyDescent="0.3">
      <c r="A544">
        <v>125234103</v>
      </c>
      <c r="B544" t="s">
        <v>362</v>
      </c>
      <c r="C544" t="s">
        <v>604</v>
      </c>
      <c r="D544" t="s">
        <v>941</v>
      </c>
      <c r="E544" s="24">
        <v>347283.4375</v>
      </c>
      <c r="F544" s="24">
        <v>1661894.875</v>
      </c>
      <c r="G544" s="24">
        <v>2437377.5</v>
      </c>
      <c r="H544" s="24">
        <v>1094588.625</v>
      </c>
      <c r="I544" s="24">
        <v>323141.28125</v>
      </c>
      <c r="J544" s="24">
        <v>289.67489624023438</v>
      </c>
      <c r="K544" s="24">
        <v>13.760408401489258</v>
      </c>
      <c r="L544" s="24">
        <v>66.872604370117188</v>
      </c>
      <c r="M544" s="24">
        <v>46.433635711669922</v>
      </c>
    </row>
    <row r="545" spans="1:13" x14ac:dyDescent="0.3">
      <c r="A545">
        <v>125234502</v>
      </c>
      <c r="B545" t="s">
        <v>57</v>
      </c>
      <c r="C545" t="s">
        <v>604</v>
      </c>
      <c r="D545" t="s">
        <v>941</v>
      </c>
      <c r="E545" s="24">
        <v>455207.40625</v>
      </c>
      <c r="F545" s="24">
        <v>1842554.5</v>
      </c>
      <c r="G545" s="24">
        <v>3130241.5</v>
      </c>
      <c r="H545" s="24">
        <v>1089952.25</v>
      </c>
      <c r="I545" s="24">
        <v>372705.03125</v>
      </c>
      <c r="J545" s="24">
        <v>304.50137329101563</v>
      </c>
      <c r="K545" s="24">
        <v>14.56380558013916</v>
      </c>
      <c r="L545" s="24">
        <v>66.056694030761719</v>
      </c>
      <c r="M545" s="24">
        <v>52.007556915283203</v>
      </c>
    </row>
    <row r="546" spans="1:13" x14ac:dyDescent="0.3">
      <c r="A546">
        <v>125235103</v>
      </c>
      <c r="B546" t="s">
        <v>56</v>
      </c>
      <c r="C546" t="s">
        <v>604</v>
      </c>
      <c r="D546" t="s">
        <v>941</v>
      </c>
      <c r="E546" s="24">
        <v>486386.84375</v>
      </c>
      <c r="F546" s="24">
        <v>3513147.25</v>
      </c>
      <c r="G546" s="24">
        <v>2217515.5</v>
      </c>
      <c r="H546" s="24">
        <v>3275384.5</v>
      </c>
      <c r="I546" s="24">
        <v>205224.75</v>
      </c>
      <c r="J546" s="24">
        <v>225.9815673828125</v>
      </c>
      <c r="K546" s="24">
        <v>30.293857574462891</v>
      </c>
      <c r="L546" s="24">
        <v>127.54946136474609</v>
      </c>
      <c r="M546" s="24">
        <v>99.000770568847656</v>
      </c>
    </row>
    <row r="547" spans="1:13" x14ac:dyDescent="0.3">
      <c r="A547">
        <v>125235502</v>
      </c>
      <c r="B547" t="s">
        <v>55</v>
      </c>
      <c r="C547" t="s">
        <v>604</v>
      </c>
      <c r="D547" t="s">
        <v>941</v>
      </c>
      <c r="E547" s="24">
        <v>271047.59375</v>
      </c>
      <c r="F547" s="24">
        <v>1112945.5</v>
      </c>
      <c r="G547" s="24">
        <v>1923182.625</v>
      </c>
      <c r="H547" s="24">
        <v>634224.75</v>
      </c>
      <c r="I547" s="24">
        <v>278862.75</v>
      </c>
      <c r="J547" s="24">
        <v>297.30474853515625</v>
      </c>
      <c r="K547" s="24">
        <v>11.85951042175293</v>
      </c>
      <c r="L547" s="24">
        <v>58.331470489501953</v>
      </c>
      <c r="M547" s="24">
        <v>59.867202758789063</v>
      </c>
    </row>
    <row r="548" spans="1:13" x14ac:dyDescent="0.3">
      <c r="A548">
        <v>125236903</v>
      </c>
      <c r="B548" t="s">
        <v>110</v>
      </c>
      <c r="C548" t="s">
        <v>604</v>
      </c>
      <c r="D548" t="s">
        <v>941</v>
      </c>
      <c r="E548" s="24">
        <v>404050.5</v>
      </c>
      <c r="F548" s="24">
        <v>1960520.5</v>
      </c>
      <c r="G548" s="24">
        <v>1581002.25</v>
      </c>
      <c r="H548" s="24">
        <v>1711532.875</v>
      </c>
      <c r="I548" s="24">
        <v>188247.671875</v>
      </c>
      <c r="J548" s="24">
        <v>250.37957763671875</v>
      </c>
      <c r="K548" s="24">
        <v>20.959480285644531</v>
      </c>
      <c r="L548" s="24">
        <v>100.61003112792969</v>
      </c>
      <c r="M548" s="24">
        <v>118.41058349609375</v>
      </c>
    </row>
    <row r="549" spans="1:13" x14ac:dyDescent="0.3">
      <c r="A549">
        <v>125237603</v>
      </c>
      <c r="B549" t="s">
        <v>53</v>
      </c>
      <c r="C549" t="s">
        <v>604</v>
      </c>
      <c r="D549" t="s">
        <v>941</v>
      </c>
      <c r="E549" s="24">
        <v>212521.796875</v>
      </c>
      <c r="F549" s="24">
        <v>1033438.8125</v>
      </c>
      <c r="G549" s="24">
        <v>2114804.25</v>
      </c>
      <c r="H549" s="24">
        <v>554101.1875</v>
      </c>
      <c r="I549" s="24">
        <v>297415.9375</v>
      </c>
      <c r="J549" s="24">
        <v>313.0364990234375</v>
      </c>
      <c r="K549" s="24">
        <v>11.299881935119629</v>
      </c>
      <c r="L549" s="24">
        <v>55.180454254150391</v>
      </c>
      <c r="M549" s="24">
        <v>118.07921600341797</v>
      </c>
    </row>
    <row r="550" spans="1:13" x14ac:dyDescent="0.3">
      <c r="A550">
        <v>125237702</v>
      </c>
      <c r="B550" t="s">
        <v>13</v>
      </c>
      <c r="C550" t="s">
        <v>604</v>
      </c>
      <c r="D550" t="s">
        <v>941</v>
      </c>
      <c r="E550" s="24">
        <v>834700.8125</v>
      </c>
      <c r="F550" s="24">
        <v>4412105</v>
      </c>
      <c r="G550" s="24">
        <v>3782613.5</v>
      </c>
      <c r="H550" s="24">
        <v>4092228</v>
      </c>
      <c r="I550" s="24">
        <v>363369.03125</v>
      </c>
      <c r="J550" s="24">
        <v>230.72724914550781</v>
      </c>
      <c r="K550" s="24">
        <v>24.849172592163086</v>
      </c>
      <c r="L550" s="24">
        <v>98.376113891601563</v>
      </c>
      <c r="M550" s="24">
        <v>10.521653175354004</v>
      </c>
    </row>
    <row r="551" spans="1:13" x14ac:dyDescent="0.3">
      <c r="A551">
        <v>125237903</v>
      </c>
      <c r="B551" t="s">
        <v>148</v>
      </c>
      <c r="C551" t="s">
        <v>604</v>
      </c>
      <c r="D551" t="s">
        <v>941</v>
      </c>
      <c r="E551" s="24">
        <v>299305.5</v>
      </c>
      <c r="F551" s="24">
        <v>1356536.75</v>
      </c>
      <c r="G551" s="24">
        <v>2251813</v>
      </c>
      <c r="H551" s="24">
        <v>773735.5625</v>
      </c>
      <c r="I551" s="24">
        <v>294977.5625</v>
      </c>
      <c r="J551" s="24">
        <v>309.11837768554688</v>
      </c>
      <c r="K551" s="24">
        <v>13.247296333312988</v>
      </c>
      <c r="L551" s="24">
        <v>63.477573394775391</v>
      </c>
      <c r="M551" s="24">
        <v>65.102325439453125</v>
      </c>
    </row>
    <row r="552" spans="1:13" x14ac:dyDescent="0.3">
      <c r="A552">
        <v>125238402</v>
      </c>
      <c r="B552" t="s">
        <v>237</v>
      </c>
      <c r="C552" t="s">
        <v>604</v>
      </c>
      <c r="D552" t="s">
        <v>941</v>
      </c>
      <c r="E552" s="24">
        <v>644682</v>
      </c>
      <c r="F552" s="24">
        <v>9215198</v>
      </c>
      <c r="G552" s="24">
        <v>2842237</v>
      </c>
      <c r="H552" s="24">
        <v>9611976</v>
      </c>
      <c r="I552" s="24">
        <v>268347.3125</v>
      </c>
      <c r="J552" s="24">
        <v>165.69085693359375</v>
      </c>
      <c r="K552" s="24">
        <v>47.334617614746094</v>
      </c>
      <c r="L552" s="24">
        <v>157.5697021484375</v>
      </c>
      <c r="M552" s="24">
        <v>22.329961776733398</v>
      </c>
    </row>
    <row r="553" spans="1:13" x14ac:dyDescent="0.3">
      <c r="A553">
        <v>125238502</v>
      </c>
      <c r="B553" t="s">
        <v>52</v>
      </c>
      <c r="C553" t="s">
        <v>604</v>
      </c>
      <c r="D553" t="s">
        <v>941</v>
      </c>
      <c r="E553" s="24">
        <v>381900.90625</v>
      </c>
      <c r="F553" s="24">
        <v>1318597.5</v>
      </c>
      <c r="G553" s="24">
        <v>1759615.5</v>
      </c>
      <c r="H553" s="24">
        <v>932297.3125</v>
      </c>
      <c r="I553" s="24">
        <v>226796.890625</v>
      </c>
      <c r="J553" s="24">
        <v>292.26730346679688</v>
      </c>
      <c r="K553" s="24">
        <v>15.256443977355957</v>
      </c>
      <c r="L553" s="24">
        <v>69.146492004394531</v>
      </c>
      <c r="M553" s="24">
        <v>38.443988800048828</v>
      </c>
    </row>
    <row r="554" spans="1:13" x14ac:dyDescent="0.3">
      <c r="A554">
        <v>125239452</v>
      </c>
      <c r="B554" t="s">
        <v>391</v>
      </c>
      <c r="C554" t="s">
        <v>604</v>
      </c>
      <c r="D554" t="s">
        <v>941</v>
      </c>
      <c r="E554" s="24">
        <v>1806627.125</v>
      </c>
      <c r="F554" s="24">
        <v>19433596</v>
      </c>
      <c r="G554" s="24">
        <v>7264365.5</v>
      </c>
      <c r="H554" s="24">
        <v>19754854</v>
      </c>
      <c r="I554" s="24">
        <v>646456.875</v>
      </c>
      <c r="J554" s="24">
        <v>163.406494140625</v>
      </c>
      <c r="K554" s="24">
        <v>44.09356689453125</v>
      </c>
      <c r="L554" s="24">
        <v>148.60284423828125</v>
      </c>
      <c r="M554" s="24">
        <v>55.051944732666016</v>
      </c>
    </row>
    <row r="555" spans="1:13" x14ac:dyDescent="0.3">
      <c r="A555">
        <v>125239603</v>
      </c>
      <c r="B555" t="s">
        <v>4</v>
      </c>
      <c r="C555" t="s">
        <v>604</v>
      </c>
      <c r="D555" t="s">
        <v>941</v>
      </c>
      <c r="E555" s="24">
        <v>383129.25</v>
      </c>
      <c r="F555" s="24">
        <v>1650598.375</v>
      </c>
      <c r="G555" s="24">
        <v>2035141.375</v>
      </c>
      <c r="H555" s="24">
        <v>1279163.5</v>
      </c>
      <c r="I555" s="24">
        <v>255290.71875</v>
      </c>
      <c r="J555" s="24">
        <v>289.99880981445313</v>
      </c>
      <c r="K555" s="24">
        <v>15.938178062438965</v>
      </c>
      <c r="L555" s="24">
        <v>69.500907897949219</v>
      </c>
      <c r="M555" s="24">
        <v>49.639076232910156</v>
      </c>
    </row>
    <row r="556" spans="1:13" x14ac:dyDescent="0.3">
      <c r="A556">
        <v>125239652</v>
      </c>
      <c r="B556" t="s">
        <v>103</v>
      </c>
      <c r="C556" t="s">
        <v>604</v>
      </c>
      <c r="D556" t="s">
        <v>941</v>
      </c>
      <c r="E556" s="24">
        <v>980060.125</v>
      </c>
      <c r="F556" s="24">
        <v>10672919</v>
      </c>
      <c r="G556" s="24">
        <v>3421558</v>
      </c>
      <c r="H556" s="24">
        <v>10772726</v>
      </c>
      <c r="I556" s="24">
        <v>329913.0625</v>
      </c>
      <c r="J556" s="24">
        <v>151.96049499511719</v>
      </c>
      <c r="K556" s="24">
        <v>45.692451477050781</v>
      </c>
      <c r="L556" s="24">
        <v>161.93234252929688</v>
      </c>
      <c r="M556" s="24">
        <v>0</v>
      </c>
    </row>
    <row r="557" spans="1:13" x14ac:dyDescent="0.3">
      <c r="A557">
        <v>126514007</v>
      </c>
      <c r="B557" t="s">
        <v>538</v>
      </c>
      <c r="C557" t="s">
        <v>605</v>
      </c>
      <c r="D557" t="s">
        <v>941</v>
      </c>
      <c r="E557" s="24">
        <v>0</v>
      </c>
      <c r="F557" s="24">
        <v>1864295.75</v>
      </c>
      <c r="G557" s="24">
        <v>991778.125</v>
      </c>
      <c r="H557" s="24">
        <v>1603738.25</v>
      </c>
      <c r="I557" s="24">
        <v>99044.8359375</v>
      </c>
      <c r="J557" s="24"/>
      <c r="K557" s="24">
        <v>28.836172103881836</v>
      </c>
      <c r="L557" s="24">
        <v>133.72659301757813</v>
      </c>
      <c r="M557" s="24">
        <v>0</v>
      </c>
    </row>
    <row r="558" spans="1:13" x14ac:dyDescent="0.3">
      <c r="A558">
        <v>126515001</v>
      </c>
      <c r="B558" t="s">
        <v>438</v>
      </c>
      <c r="C558" t="s">
        <v>604</v>
      </c>
      <c r="D558" t="s">
        <v>941</v>
      </c>
      <c r="E558" s="24">
        <v>27777264</v>
      </c>
      <c r="F558" s="24">
        <v>396260960</v>
      </c>
      <c r="G558" s="24">
        <v>83612912</v>
      </c>
      <c r="H558" s="24">
        <v>406470208</v>
      </c>
      <c r="I558" s="24">
        <v>11639434</v>
      </c>
      <c r="J558" s="24">
        <v>92.860099792480469</v>
      </c>
      <c r="K558" s="24">
        <v>43.614761352539063</v>
      </c>
      <c r="L558" s="24">
        <v>161.34712219238281</v>
      </c>
      <c r="M558" s="24">
        <v>51.398853302001953</v>
      </c>
    </row>
    <row r="559" spans="1:13" x14ac:dyDescent="0.3">
      <c r="A559">
        <v>127000000</v>
      </c>
      <c r="B559" t="s">
        <v>578</v>
      </c>
      <c r="C559" t="s">
        <v>606</v>
      </c>
      <c r="D559" t="s">
        <v>933</v>
      </c>
      <c r="E559" s="24">
        <v>347423.28125</v>
      </c>
      <c r="F559" s="24">
        <v>1057971.125</v>
      </c>
      <c r="G559" s="24">
        <v>886860.375</v>
      </c>
      <c r="H559" s="24">
        <v>347423.28125</v>
      </c>
      <c r="I559" s="24">
        <v>73761.140625</v>
      </c>
      <c r="J559" s="24"/>
      <c r="K559" s="24">
        <v>31.076725006103516</v>
      </c>
      <c r="L559" s="24">
        <v>102.36754608154297</v>
      </c>
      <c r="M559" s="24">
        <v>71.368392944335938</v>
      </c>
    </row>
    <row r="560" spans="1:13" x14ac:dyDescent="0.3">
      <c r="A560">
        <v>127040503</v>
      </c>
      <c r="B560" t="s">
        <v>67</v>
      </c>
      <c r="C560" t="s">
        <v>604</v>
      </c>
      <c r="D560" t="s">
        <v>933</v>
      </c>
      <c r="E560" s="24">
        <v>257502.59375</v>
      </c>
      <c r="F560" s="24">
        <v>3432242</v>
      </c>
      <c r="G560" s="24">
        <v>761679.125</v>
      </c>
      <c r="H560" s="24">
        <v>3460757.25</v>
      </c>
      <c r="I560" s="24">
        <v>75417.046875</v>
      </c>
      <c r="J560" s="24">
        <v>69.307937622070313</v>
      </c>
      <c r="K560" s="24">
        <v>59.024101257324219</v>
      </c>
      <c r="L560" s="24">
        <v>226.95008850097656</v>
      </c>
      <c r="M560" s="24">
        <v>165.83274841308594</v>
      </c>
    </row>
    <row r="561" spans="1:13" x14ac:dyDescent="0.3">
      <c r="A561">
        <v>127040703</v>
      </c>
      <c r="B561" t="s">
        <v>411</v>
      </c>
      <c r="C561" t="s">
        <v>604</v>
      </c>
      <c r="D561" t="s">
        <v>933</v>
      </c>
      <c r="E561" s="24">
        <v>451878.3125</v>
      </c>
      <c r="F561" s="24">
        <v>3648842</v>
      </c>
      <c r="G561" s="24">
        <v>1137818.5</v>
      </c>
      <c r="H561" s="24">
        <v>3557736.5</v>
      </c>
      <c r="I561" s="24">
        <v>139365.859375</v>
      </c>
      <c r="J561" s="24">
        <v>144.07670593261719</v>
      </c>
      <c r="K561" s="24">
        <v>37.588394165039063</v>
      </c>
      <c r="L561" s="24">
        <v>158.41407775878906</v>
      </c>
      <c r="M561" s="24">
        <v>86.266807556152344</v>
      </c>
    </row>
    <row r="562" spans="1:13" x14ac:dyDescent="0.3">
      <c r="A562">
        <v>127041203</v>
      </c>
      <c r="B562" t="s">
        <v>69</v>
      </c>
      <c r="C562" t="s">
        <v>604</v>
      </c>
      <c r="D562" t="s">
        <v>933</v>
      </c>
      <c r="E562" s="24">
        <v>214806.75</v>
      </c>
      <c r="F562" s="24">
        <v>1985018.5</v>
      </c>
      <c r="G562" s="24">
        <v>875206.5625</v>
      </c>
      <c r="H562" s="24">
        <v>1846531.25</v>
      </c>
      <c r="I562" s="24">
        <v>100737.140625</v>
      </c>
      <c r="J562" s="24">
        <v>214.19969177246094</v>
      </c>
      <c r="K562" s="24">
        <v>30.525302886962891</v>
      </c>
      <c r="L562" s="24">
        <v>125.2537841796875</v>
      </c>
      <c r="M562" s="24">
        <v>124.95082855224609</v>
      </c>
    </row>
    <row r="563" spans="1:13" x14ac:dyDescent="0.3">
      <c r="A563">
        <v>127041307</v>
      </c>
      <c r="B563" t="s">
        <v>541</v>
      </c>
      <c r="C563" t="s">
        <v>605</v>
      </c>
      <c r="D563" t="s">
        <v>933</v>
      </c>
      <c r="E563" s="24">
        <v>0</v>
      </c>
      <c r="F563" s="24">
        <v>235922.34375</v>
      </c>
      <c r="G563" s="24">
        <v>143399.046875</v>
      </c>
      <c r="H563" s="24">
        <v>204578.25</v>
      </c>
      <c r="I563" s="24">
        <v>19728.1328125</v>
      </c>
      <c r="J563" s="24"/>
      <c r="K563" s="24">
        <v>19.227434158325195</v>
      </c>
      <c r="L563" s="24">
        <v>80.977752685546875</v>
      </c>
      <c r="M563" s="24">
        <v>39.961814880371094</v>
      </c>
    </row>
    <row r="564" spans="1:13" x14ac:dyDescent="0.3">
      <c r="A564">
        <v>127041503</v>
      </c>
      <c r="B564" t="s">
        <v>98</v>
      </c>
      <c r="C564" t="s">
        <v>604</v>
      </c>
      <c r="D564" t="s">
        <v>933</v>
      </c>
      <c r="E564" s="24">
        <v>353211.90625</v>
      </c>
      <c r="F564" s="24">
        <v>4106725</v>
      </c>
      <c r="G564" s="24">
        <v>1223720.875</v>
      </c>
      <c r="H564" s="24">
        <v>4035130</v>
      </c>
      <c r="I564" s="24">
        <v>91446.5</v>
      </c>
      <c r="J564" s="24">
        <v>60.183856964111328</v>
      </c>
      <c r="K564" s="24">
        <v>62.152820587158203</v>
      </c>
      <c r="L564" s="24">
        <v>237.68740844726563</v>
      </c>
      <c r="M564" s="24">
        <v>148.11128234863281</v>
      </c>
    </row>
    <row r="565" spans="1:13" x14ac:dyDescent="0.3">
      <c r="A565">
        <v>127041603</v>
      </c>
      <c r="B565" t="s">
        <v>243</v>
      </c>
      <c r="C565" t="s">
        <v>604</v>
      </c>
      <c r="D565" t="s">
        <v>933</v>
      </c>
      <c r="E565" s="24">
        <v>317328.15625</v>
      </c>
      <c r="F565" s="24">
        <v>2552329</v>
      </c>
      <c r="G565" s="24">
        <v>1062437.375</v>
      </c>
      <c r="H565" s="24">
        <v>2205202.25</v>
      </c>
      <c r="I565" s="24">
        <v>113770.046875</v>
      </c>
      <c r="J565" s="24">
        <v>142.17982482910156</v>
      </c>
      <c r="K565" s="24">
        <v>34.561771392822266</v>
      </c>
      <c r="L565" s="24">
        <v>163.01103210449219</v>
      </c>
      <c r="M565" s="24">
        <v>49.17657470703125</v>
      </c>
    </row>
    <row r="566" spans="1:13" x14ac:dyDescent="0.3">
      <c r="A566">
        <v>127042003</v>
      </c>
      <c r="B566" t="s">
        <v>478</v>
      </c>
      <c r="C566" t="s">
        <v>604</v>
      </c>
      <c r="D566" t="s">
        <v>933</v>
      </c>
      <c r="E566" s="24">
        <v>291930</v>
      </c>
      <c r="F566" s="24">
        <v>2247312.5</v>
      </c>
      <c r="G566" s="24">
        <v>963898.625</v>
      </c>
      <c r="H566" s="24">
        <v>2082884.75</v>
      </c>
      <c r="I566" s="24">
        <v>113102.1875</v>
      </c>
      <c r="J566" s="24">
        <v>179.59695434570313</v>
      </c>
      <c r="K566" s="24">
        <v>30.973237991333008</v>
      </c>
      <c r="L566" s="24">
        <v>146.46534729003906</v>
      </c>
      <c r="M566" s="24">
        <v>44.141788482666016</v>
      </c>
    </row>
    <row r="567" spans="1:13" x14ac:dyDescent="0.3">
      <c r="A567">
        <v>127042853</v>
      </c>
      <c r="B567" t="s">
        <v>240</v>
      </c>
      <c r="C567" t="s">
        <v>604</v>
      </c>
      <c r="D567" t="s">
        <v>933</v>
      </c>
      <c r="E567" s="24">
        <v>207167.703125</v>
      </c>
      <c r="F567" s="24">
        <v>2266917.25</v>
      </c>
      <c r="G567" s="24">
        <v>666765.6875</v>
      </c>
      <c r="H567" s="24">
        <v>2189934.5</v>
      </c>
      <c r="I567" s="24">
        <v>70509.046875</v>
      </c>
      <c r="J567" s="24">
        <v>129.01014709472656</v>
      </c>
      <c r="K567" s="24">
        <v>44.545356750488281</v>
      </c>
      <c r="L567" s="24">
        <v>193.51531982421875</v>
      </c>
      <c r="M567" s="24">
        <v>128.40177917480469</v>
      </c>
    </row>
    <row r="568" spans="1:13" x14ac:dyDescent="0.3">
      <c r="A568">
        <v>127044103</v>
      </c>
      <c r="B568" t="s">
        <v>201</v>
      </c>
      <c r="C568" t="s">
        <v>604</v>
      </c>
      <c r="D568" t="s">
        <v>933</v>
      </c>
      <c r="E568" s="24">
        <v>354954</v>
      </c>
      <c r="F568" s="24">
        <v>2387148.75</v>
      </c>
      <c r="G568" s="24">
        <v>1217583.5</v>
      </c>
      <c r="H568" s="24">
        <v>2012304.125</v>
      </c>
      <c r="I568" s="24">
        <v>123313.9140625</v>
      </c>
      <c r="J568" s="24">
        <v>164.01451110839844</v>
      </c>
      <c r="K568" s="24">
        <v>32.110618591308594</v>
      </c>
      <c r="L568" s="24">
        <v>167.34971618652344</v>
      </c>
      <c r="M568" s="24">
        <v>55.997802734375</v>
      </c>
    </row>
    <row r="569" spans="1:13" x14ac:dyDescent="0.3">
      <c r="A569">
        <v>127045303</v>
      </c>
      <c r="B569" t="s">
        <v>408</v>
      </c>
      <c r="C569" t="s">
        <v>604</v>
      </c>
      <c r="D569" t="s">
        <v>933</v>
      </c>
      <c r="E569" s="24">
        <v>50433.1484375</v>
      </c>
      <c r="F569" s="24">
        <v>767756.1875</v>
      </c>
      <c r="G569" s="24">
        <v>133621.421875</v>
      </c>
      <c r="H569" s="24">
        <v>783532.3125</v>
      </c>
      <c r="I569" s="24">
        <v>18401.9453125</v>
      </c>
      <c r="J569" s="24">
        <v>29.365047454833984</v>
      </c>
      <c r="K569" s="24">
        <v>51.723377227783203</v>
      </c>
      <c r="L569" s="24">
        <v>255.62490844726563</v>
      </c>
      <c r="M569" s="24">
        <v>194.262451171875</v>
      </c>
    </row>
    <row r="570" spans="1:13" x14ac:dyDescent="0.3">
      <c r="A570">
        <v>127045653</v>
      </c>
      <c r="B570" t="s">
        <v>214</v>
      </c>
      <c r="C570" t="s">
        <v>604</v>
      </c>
      <c r="D570" t="s">
        <v>933</v>
      </c>
      <c r="E570" s="24">
        <v>293341.9375</v>
      </c>
      <c r="F570" s="24">
        <v>2867631.5</v>
      </c>
      <c r="G570" s="24">
        <v>921295</v>
      </c>
      <c r="H570" s="24">
        <v>2710141</v>
      </c>
      <c r="I570" s="24">
        <v>75299.0859375</v>
      </c>
      <c r="J570" s="24">
        <v>79.163818359375</v>
      </c>
      <c r="K570" s="24">
        <v>54.21405029296875</v>
      </c>
      <c r="L570" s="24">
        <v>243.79225158691406</v>
      </c>
      <c r="M570" s="24">
        <v>182.14993286132813</v>
      </c>
    </row>
    <row r="571" spans="1:13" x14ac:dyDescent="0.3">
      <c r="A571">
        <v>127045853</v>
      </c>
      <c r="B571" t="s">
        <v>79</v>
      </c>
      <c r="C571" t="s">
        <v>604</v>
      </c>
      <c r="D571" t="s">
        <v>933</v>
      </c>
      <c r="E571" s="24">
        <v>222332.25</v>
      </c>
      <c r="F571" s="24">
        <v>1773292</v>
      </c>
      <c r="G571" s="24">
        <v>720422.25</v>
      </c>
      <c r="H571" s="24">
        <v>1605981.25</v>
      </c>
      <c r="I571" s="24">
        <v>71534.34375</v>
      </c>
      <c r="J571" s="24">
        <v>116.35208129882813</v>
      </c>
      <c r="K571" s="24">
        <v>37.968425750732422</v>
      </c>
      <c r="L571" s="24">
        <v>201.38777160644531</v>
      </c>
      <c r="M571" s="24">
        <v>68.084709167480469</v>
      </c>
    </row>
    <row r="572" spans="1:13" x14ac:dyDescent="0.3">
      <c r="A572">
        <v>127046903</v>
      </c>
      <c r="B572" t="s">
        <v>168</v>
      </c>
      <c r="C572" t="s">
        <v>604</v>
      </c>
      <c r="D572" t="s">
        <v>933</v>
      </c>
      <c r="E572" s="24">
        <v>171567.15625</v>
      </c>
      <c r="F572" s="24">
        <v>1469101.625</v>
      </c>
      <c r="G572" s="24">
        <v>605511.125</v>
      </c>
      <c r="H572" s="24">
        <v>1334285.5</v>
      </c>
      <c r="I572" s="24">
        <v>54806.1328125</v>
      </c>
      <c r="J572" s="24">
        <v>79.647415161132813</v>
      </c>
      <c r="K572" s="24">
        <v>40.984100341796875</v>
      </c>
      <c r="L572" s="24">
        <v>213.14091491699219</v>
      </c>
      <c r="M572" s="24">
        <v>4.2327742576599121</v>
      </c>
    </row>
    <row r="573" spans="1:13" x14ac:dyDescent="0.3">
      <c r="A573">
        <v>127047404</v>
      </c>
      <c r="B573" t="s">
        <v>470</v>
      </c>
      <c r="C573" t="s">
        <v>604</v>
      </c>
      <c r="D573" t="s">
        <v>933</v>
      </c>
      <c r="E573" s="24">
        <v>137746.203125</v>
      </c>
      <c r="F573" s="24">
        <v>1922609.625</v>
      </c>
      <c r="G573" s="24">
        <v>601312.6875</v>
      </c>
      <c r="H573" s="24">
        <v>1726907.375</v>
      </c>
      <c r="I573" s="24">
        <v>70084.265625</v>
      </c>
      <c r="J573" s="24">
        <v>107.33042144775391</v>
      </c>
      <c r="K573" s="24">
        <v>37.978118896484375</v>
      </c>
      <c r="L573" s="24">
        <v>214.08302307128906</v>
      </c>
      <c r="M573" s="24">
        <v>86.2022705078125</v>
      </c>
    </row>
    <row r="574" spans="1:13" x14ac:dyDescent="0.3">
      <c r="A574">
        <v>127049303</v>
      </c>
      <c r="B574" t="s">
        <v>31</v>
      </c>
      <c r="C574" t="s">
        <v>604</v>
      </c>
      <c r="D574" t="s">
        <v>933</v>
      </c>
      <c r="E574" s="24">
        <v>125470.5</v>
      </c>
      <c r="F574" s="24">
        <v>1224410.5</v>
      </c>
      <c r="G574" s="24">
        <v>420251.75</v>
      </c>
      <c r="H574" s="24">
        <v>1054258.125</v>
      </c>
      <c r="I574" s="24">
        <v>42734.8828125</v>
      </c>
      <c r="J574" s="24">
        <v>97.140853881835938</v>
      </c>
      <c r="K574" s="24">
        <v>41.421260833740234</v>
      </c>
      <c r="L574" s="24">
        <v>223.70181274414063</v>
      </c>
      <c r="M574" s="24">
        <v>19.937179565429688</v>
      </c>
    </row>
    <row r="575" spans="1:13" x14ac:dyDescent="0.3">
      <c r="A575">
        <v>128000000</v>
      </c>
      <c r="B575" t="s">
        <v>600</v>
      </c>
      <c r="C575" t="s">
        <v>606</v>
      </c>
      <c r="D575" t="s">
        <v>936</v>
      </c>
      <c r="E575" s="24">
        <v>260111.046875</v>
      </c>
      <c r="F575" s="24">
        <v>1922423</v>
      </c>
      <c r="G575" s="24">
        <v>676890.4375</v>
      </c>
      <c r="H575" s="24">
        <v>260111.046875</v>
      </c>
      <c r="I575" s="24">
        <v>69801.6640625</v>
      </c>
      <c r="J575" s="24"/>
      <c r="K575" s="24">
        <v>40.964988708496094</v>
      </c>
      <c r="L575" s="24">
        <v>161.28997802734375</v>
      </c>
      <c r="M575" s="24">
        <v>43.79742431640625</v>
      </c>
    </row>
    <row r="576" spans="1:13" x14ac:dyDescent="0.3">
      <c r="A576">
        <v>128030603</v>
      </c>
      <c r="B576" t="s">
        <v>129</v>
      </c>
      <c r="C576" t="s">
        <v>604</v>
      </c>
      <c r="D576" t="s">
        <v>936</v>
      </c>
      <c r="E576" s="24">
        <v>223371.90625</v>
      </c>
      <c r="F576" s="24">
        <v>1934259.75</v>
      </c>
      <c r="G576" s="24">
        <v>807630.625</v>
      </c>
      <c r="H576" s="24">
        <v>1627523.25</v>
      </c>
      <c r="I576" s="24">
        <v>72132.0859375</v>
      </c>
      <c r="J576" s="24">
        <v>94.258636474609375</v>
      </c>
      <c r="K576" s="24">
        <v>41.108787536621094</v>
      </c>
      <c r="L576" s="24">
        <v>218.83531188964844</v>
      </c>
      <c r="M576" s="24">
        <v>137.51971435546875</v>
      </c>
    </row>
    <row r="577" spans="1:13" x14ac:dyDescent="0.3">
      <c r="A577">
        <v>128030852</v>
      </c>
      <c r="B577" t="s">
        <v>95</v>
      </c>
      <c r="C577" t="s">
        <v>604</v>
      </c>
      <c r="D577" t="s">
        <v>936</v>
      </c>
      <c r="E577" s="24">
        <v>965425.9375</v>
      </c>
      <c r="F577" s="24">
        <v>7987270.5</v>
      </c>
      <c r="G577" s="24">
        <v>3138175.5</v>
      </c>
      <c r="H577" s="24">
        <v>6682286.5</v>
      </c>
      <c r="I577" s="24">
        <v>291399.34375</v>
      </c>
      <c r="J577" s="24">
        <v>99.107185363769531</v>
      </c>
      <c r="K577" s="24">
        <v>41.492446899414063</v>
      </c>
      <c r="L577" s="24">
        <v>205.69741821289063</v>
      </c>
      <c r="M577" s="24">
        <v>60.329532623291016</v>
      </c>
    </row>
    <row r="578" spans="1:13" x14ac:dyDescent="0.3">
      <c r="A578">
        <v>128033053</v>
      </c>
      <c r="B578" t="s">
        <v>30</v>
      </c>
      <c r="C578" t="s">
        <v>604</v>
      </c>
      <c r="D578" t="s">
        <v>936</v>
      </c>
      <c r="E578" s="24">
        <v>222306</v>
      </c>
      <c r="F578" s="24">
        <v>1967348.25</v>
      </c>
      <c r="G578" s="24">
        <v>871553.75</v>
      </c>
      <c r="H578" s="24">
        <v>1697505.25</v>
      </c>
      <c r="I578" s="24">
        <v>96810.3125</v>
      </c>
      <c r="J578" s="24">
        <v>181.68948364257813</v>
      </c>
      <c r="K578" s="24">
        <v>31.620681762695313</v>
      </c>
      <c r="L578" s="24">
        <v>145.86148071289063</v>
      </c>
      <c r="M578" s="24">
        <v>74.220230102539063</v>
      </c>
    </row>
    <row r="579" spans="1:13" x14ac:dyDescent="0.3">
      <c r="A579">
        <v>128034503</v>
      </c>
      <c r="B579" t="s">
        <v>409</v>
      </c>
      <c r="C579" t="s">
        <v>604</v>
      </c>
      <c r="D579" t="s">
        <v>936</v>
      </c>
      <c r="E579" s="24">
        <v>119243.1015625</v>
      </c>
      <c r="F579" s="24">
        <v>991965.25</v>
      </c>
      <c r="G579" s="24">
        <v>466822.5</v>
      </c>
      <c r="H579" s="24">
        <v>861197</v>
      </c>
      <c r="I579" s="24">
        <v>43423.79296875</v>
      </c>
      <c r="J579" s="24">
        <v>116.87021636962891</v>
      </c>
      <c r="K579" s="24">
        <v>36.340236663818359</v>
      </c>
      <c r="L579" s="24">
        <v>184.3323974609375</v>
      </c>
      <c r="M579" s="24">
        <v>130.25634765625</v>
      </c>
    </row>
    <row r="580" spans="1:13" x14ac:dyDescent="0.3">
      <c r="A580">
        <v>128034607</v>
      </c>
      <c r="B580" t="s">
        <v>547</v>
      </c>
      <c r="C580" t="s">
        <v>605</v>
      </c>
      <c r="D580" t="s">
        <v>936</v>
      </c>
      <c r="E580" s="24">
        <v>0</v>
      </c>
      <c r="F580" s="24">
        <v>240236.140625</v>
      </c>
      <c r="G580" s="24">
        <v>235864.40625</v>
      </c>
      <c r="H580" s="24">
        <v>190554</v>
      </c>
      <c r="I580" s="24">
        <v>26799.771484375</v>
      </c>
      <c r="J580" s="24"/>
      <c r="K580" s="24">
        <v>17.765098571777344</v>
      </c>
      <c r="L580" s="24">
        <v>73.862014770507813</v>
      </c>
      <c r="M580" s="24">
        <v>36.895614624023438</v>
      </c>
    </row>
    <row r="581" spans="1:13" x14ac:dyDescent="0.3">
      <c r="A581">
        <v>128321103</v>
      </c>
      <c r="B581" t="s">
        <v>227</v>
      </c>
      <c r="C581" t="s">
        <v>604</v>
      </c>
      <c r="D581" t="s">
        <v>936</v>
      </c>
      <c r="E581" s="24">
        <v>264372.90625</v>
      </c>
      <c r="F581" s="24">
        <v>1808572.125</v>
      </c>
      <c r="G581" s="24">
        <v>264372.90625</v>
      </c>
      <c r="H581" s="24">
        <v>1841380.875</v>
      </c>
      <c r="I581" s="24">
        <v>98143.0546875</v>
      </c>
      <c r="J581" s="24">
        <v>99.512519836425781</v>
      </c>
      <c r="K581" s="24">
        <v>23.815420150756836</v>
      </c>
      <c r="L581" s="24">
        <v>183.132080078125</v>
      </c>
      <c r="M581" s="24">
        <v>32.616909027099609</v>
      </c>
    </row>
    <row r="582" spans="1:13" x14ac:dyDescent="0.3">
      <c r="A582">
        <v>128323303</v>
      </c>
      <c r="B582" t="s">
        <v>414</v>
      </c>
      <c r="C582" t="s">
        <v>604</v>
      </c>
      <c r="D582" t="s">
        <v>936</v>
      </c>
      <c r="E582" s="24">
        <v>140848.5</v>
      </c>
      <c r="F582" s="24">
        <v>1416038.75</v>
      </c>
      <c r="G582" s="24">
        <v>520687.96875</v>
      </c>
      <c r="H582" s="24">
        <v>1299484</v>
      </c>
      <c r="I582" s="24">
        <v>49880.52734375</v>
      </c>
      <c r="J582" s="24">
        <v>103.66863250732422</v>
      </c>
      <c r="K582" s="24">
        <v>41.651027679443359</v>
      </c>
      <c r="L582" s="24">
        <v>203.45149230957031</v>
      </c>
      <c r="M582" s="24">
        <v>104.31952667236328</v>
      </c>
    </row>
    <row r="583" spans="1:13" x14ac:dyDescent="0.3">
      <c r="A583">
        <v>128323703</v>
      </c>
      <c r="B583" t="s">
        <v>40</v>
      </c>
      <c r="C583" t="s">
        <v>604</v>
      </c>
      <c r="D583" t="s">
        <v>936</v>
      </c>
      <c r="E583" s="24">
        <v>361059</v>
      </c>
      <c r="F583" s="24">
        <v>2499562.75</v>
      </c>
      <c r="G583" s="24">
        <v>1409863.5</v>
      </c>
      <c r="H583" s="24">
        <v>2083845.5</v>
      </c>
      <c r="I583" s="24">
        <v>161365.1875</v>
      </c>
      <c r="J583" s="24">
        <v>179.10124206542969</v>
      </c>
      <c r="K583" s="24">
        <v>26.464723587036133</v>
      </c>
      <c r="L583" s="24">
        <v>127.60021209716797</v>
      </c>
      <c r="M583" s="24">
        <v>53.386516571044922</v>
      </c>
    </row>
    <row r="584" spans="1:13" x14ac:dyDescent="0.3">
      <c r="A584">
        <v>128324207</v>
      </c>
      <c r="B584" t="s">
        <v>505</v>
      </c>
      <c r="C584" t="s">
        <v>605</v>
      </c>
      <c r="D584" t="s">
        <v>936</v>
      </c>
      <c r="E584" s="24">
        <v>0</v>
      </c>
      <c r="F584" s="24">
        <v>186793.671875</v>
      </c>
      <c r="G584" s="24">
        <v>122520.8984375</v>
      </c>
      <c r="H584" s="24">
        <v>159164.40625</v>
      </c>
      <c r="I584" s="24">
        <v>19039.123046875</v>
      </c>
      <c r="J584" s="24"/>
      <c r="K584" s="24">
        <v>16.246261596679688</v>
      </c>
      <c r="L584" s="24">
        <v>82.48052978515625</v>
      </c>
      <c r="M584" s="24">
        <v>135.32902526855469</v>
      </c>
    </row>
    <row r="585" spans="1:13" x14ac:dyDescent="0.3">
      <c r="A585">
        <v>128325203</v>
      </c>
      <c r="B585" t="s">
        <v>21</v>
      </c>
      <c r="C585" t="s">
        <v>604</v>
      </c>
      <c r="D585" t="s">
        <v>936</v>
      </c>
      <c r="E585" s="24">
        <v>218875.046875</v>
      </c>
      <c r="F585" s="24">
        <v>2345757.75</v>
      </c>
      <c r="G585" s="24">
        <v>820276.4375</v>
      </c>
      <c r="H585" s="24">
        <v>2007153.875</v>
      </c>
      <c r="I585" s="24">
        <v>75305.921875</v>
      </c>
      <c r="J585" s="24">
        <v>77.285957336425781</v>
      </c>
      <c r="K585" s="24">
        <v>44.948780059814453</v>
      </c>
      <c r="L585" s="24">
        <v>227.24424743652344</v>
      </c>
      <c r="M585" s="24">
        <v>53.566795349121094</v>
      </c>
    </row>
    <row r="586" spans="1:13" x14ac:dyDescent="0.3">
      <c r="A586">
        <v>128326303</v>
      </c>
      <c r="B586" t="s">
        <v>310</v>
      </c>
      <c r="C586" t="s">
        <v>604</v>
      </c>
      <c r="D586" t="s">
        <v>936</v>
      </c>
      <c r="E586" s="24">
        <v>158232.296875</v>
      </c>
      <c r="F586" s="24">
        <v>1631929.625</v>
      </c>
      <c r="G586" s="24">
        <v>548655.3125</v>
      </c>
      <c r="H586" s="24">
        <v>1350539.375</v>
      </c>
      <c r="I586" s="24">
        <v>52700.30078125</v>
      </c>
      <c r="J586" s="24">
        <v>67.980278015136719</v>
      </c>
      <c r="K586" s="24">
        <v>44.379581451416016</v>
      </c>
      <c r="L586" s="24">
        <v>241.84141540527344</v>
      </c>
      <c r="M586" s="24">
        <v>110.26387023925781</v>
      </c>
    </row>
    <row r="587" spans="1:13" x14ac:dyDescent="0.3">
      <c r="A587">
        <v>128327303</v>
      </c>
      <c r="B587" t="s">
        <v>480</v>
      </c>
      <c r="C587" t="s">
        <v>604</v>
      </c>
      <c r="D587" t="s">
        <v>936</v>
      </c>
      <c r="E587" s="24">
        <v>167829.453125</v>
      </c>
      <c r="F587" s="24">
        <v>1923924</v>
      </c>
      <c r="G587" s="24">
        <v>586701.5</v>
      </c>
      <c r="H587" s="24">
        <v>1576185</v>
      </c>
      <c r="I587" s="24">
        <v>56855.58984375</v>
      </c>
      <c r="J587" s="24">
        <v>44.477790832519531</v>
      </c>
      <c r="K587" s="24">
        <v>47.109790802001953</v>
      </c>
      <c r="L587" s="24">
        <v>259.13601684570313</v>
      </c>
      <c r="M587" s="24">
        <v>144.29534912109375</v>
      </c>
    </row>
    <row r="588" spans="1:13" x14ac:dyDescent="0.3">
      <c r="A588">
        <v>128328003</v>
      </c>
      <c r="B588" t="s">
        <v>302</v>
      </c>
      <c r="C588" t="s">
        <v>604</v>
      </c>
      <c r="D588" t="s">
        <v>936</v>
      </c>
      <c r="E588" s="24">
        <v>169493.40625</v>
      </c>
      <c r="F588" s="24">
        <v>1979291.875</v>
      </c>
      <c r="G588" s="24">
        <v>614916.5</v>
      </c>
      <c r="H588" s="24">
        <v>1585851.25</v>
      </c>
      <c r="I588" s="24">
        <v>62214.55078125</v>
      </c>
      <c r="J588" s="24">
        <v>62.122928619384766</v>
      </c>
      <c r="K588" s="24">
        <v>44.422111511230469</v>
      </c>
      <c r="L588" s="24">
        <v>248.435302734375</v>
      </c>
      <c r="M588" s="24">
        <v>186.84153747558594</v>
      </c>
    </row>
    <row r="589" spans="1:13" x14ac:dyDescent="0.3">
      <c r="A589">
        <v>129000000</v>
      </c>
      <c r="B589" t="s">
        <v>592</v>
      </c>
      <c r="C589" t="s">
        <v>606</v>
      </c>
      <c r="D589" t="s">
        <v>938</v>
      </c>
      <c r="E589" s="24">
        <v>284092.96875</v>
      </c>
      <c r="F589" s="24">
        <v>960985</v>
      </c>
      <c r="G589" s="24">
        <v>754451.5</v>
      </c>
      <c r="H589" s="24">
        <v>284092.96875</v>
      </c>
      <c r="I589" s="24">
        <v>86259.203125</v>
      </c>
      <c r="J589" s="24"/>
      <c r="K589" s="24">
        <v>23.180477142333984</v>
      </c>
      <c r="L589" s="24">
        <v>95.823593139648438</v>
      </c>
      <c r="M589" s="24">
        <v>100.77773284912109</v>
      </c>
    </row>
    <row r="590" spans="1:13" x14ac:dyDescent="0.3">
      <c r="A590">
        <v>129540803</v>
      </c>
      <c r="B590" t="s">
        <v>277</v>
      </c>
      <c r="C590" t="s">
        <v>604</v>
      </c>
      <c r="D590" t="s">
        <v>938</v>
      </c>
      <c r="E590" s="24">
        <v>306091.8125</v>
      </c>
      <c r="F590" s="24">
        <v>2574773</v>
      </c>
      <c r="G590" s="24">
        <v>1052955.625</v>
      </c>
      <c r="H590" s="24">
        <v>2119976</v>
      </c>
      <c r="I590" s="24">
        <v>148774.328125</v>
      </c>
      <c r="J590" s="24">
        <v>147.43693542480469</v>
      </c>
      <c r="K590" s="24">
        <v>26.4415283203125</v>
      </c>
      <c r="L590" s="24">
        <v>122.70066833496094</v>
      </c>
      <c r="M590" s="24">
        <v>34.967094421386719</v>
      </c>
    </row>
    <row r="591" spans="1:13" x14ac:dyDescent="0.3">
      <c r="A591">
        <v>129544503</v>
      </c>
      <c r="B591" t="s">
        <v>291</v>
      </c>
      <c r="C591" t="s">
        <v>604</v>
      </c>
      <c r="D591" t="s">
        <v>938</v>
      </c>
      <c r="E591" s="24">
        <v>226756.046875</v>
      </c>
      <c r="F591" s="24">
        <v>2291039.5</v>
      </c>
      <c r="G591" s="24">
        <v>791820.5</v>
      </c>
      <c r="H591" s="24">
        <v>2160689.5</v>
      </c>
      <c r="I591" s="24">
        <v>64472.45703125</v>
      </c>
      <c r="J591" s="24">
        <v>62.581096649169922</v>
      </c>
      <c r="K591" s="24">
        <v>51.333797454833984</v>
      </c>
      <c r="L591" s="24">
        <v>216.53706359863281</v>
      </c>
      <c r="M591" s="24">
        <v>55.048778533935547</v>
      </c>
    </row>
    <row r="592" spans="1:13" x14ac:dyDescent="0.3">
      <c r="A592">
        <v>129544703</v>
      </c>
      <c r="B592" t="s">
        <v>293</v>
      </c>
      <c r="C592" t="s">
        <v>604</v>
      </c>
      <c r="D592" t="s">
        <v>938</v>
      </c>
      <c r="E592" s="24">
        <v>209823.59375</v>
      </c>
      <c r="F592" s="24">
        <v>2560738.75</v>
      </c>
      <c r="G592" s="24">
        <v>642399.625</v>
      </c>
      <c r="H592" s="24">
        <v>2607507.25</v>
      </c>
      <c r="I592" s="24">
        <v>63272.02734375</v>
      </c>
      <c r="J592" s="24">
        <v>114.17367553710938</v>
      </c>
      <c r="K592" s="24">
        <v>53.941089630126953</v>
      </c>
      <c r="L592" s="24">
        <v>178.76805114746094</v>
      </c>
      <c r="M592" s="24">
        <v>75.043212890625</v>
      </c>
    </row>
    <row r="593" spans="1:13" x14ac:dyDescent="0.3">
      <c r="A593">
        <v>129545003</v>
      </c>
      <c r="B593" t="s">
        <v>196</v>
      </c>
      <c r="C593" t="s">
        <v>604</v>
      </c>
      <c r="D593" t="s">
        <v>938</v>
      </c>
      <c r="E593" s="24">
        <v>318213.15625</v>
      </c>
      <c r="F593" s="24">
        <v>3314829</v>
      </c>
      <c r="G593" s="24">
        <v>1110702.375</v>
      </c>
      <c r="H593" s="24">
        <v>3024864.5</v>
      </c>
      <c r="I593" s="24">
        <v>110523.5859375</v>
      </c>
      <c r="J593" s="24">
        <v>83.409072875976563</v>
      </c>
      <c r="K593" s="24">
        <v>42.920654296875</v>
      </c>
      <c r="L593" s="24">
        <v>168.27214050292969</v>
      </c>
      <c r="M593" s="24">
        <v>72.186447143554688</v>
      </c>
    </row>
    <row r="594" spans="1:13" x14ac:dyDescent="0.3">
      <c r="A594">
        <v>129546003</v>
      </c>
      <c r="B594" t="s">
        <v>14</v>
      </c>
      <c r="C594" t="s">
        <v>604</v>
      </c>
      <c r="D594" t="s">
        <v>938</v>
      </c>
      <c r="E594" s="24">
        <v>181729.5</v>
      </c>
      <c r="F594" s="24">
        <v>1892793.375</v>
      </c>
      <c r="G594" s="24">
        <v>690713.1875</v>
      </c>
      <c r="H594" s="24">
        <v>1734255.625</v>
      </c>
      <c r="I594" s="24">
        <v>77204.4140625</v>
      </c>
      <c r="J594" s="24">
        <v>148.69111633300781</v>
      </c>
      <c r="K594" s="24">
        <v>35.817070007324219</v>
      </c>
      <c r="L594" s="24">
        <v>169.21989440917969</v>
      </c>
      <c r="M594" s="24">
        <v>95.542167663574219</v>
      </c>
    </row>
    <row r="595" spans="1:13" x14ac:dyDescent="0.3">
      <c r="A595">
        <v>129546103</v>
      </c>
      <c r="B595" t="s">
        <v>475</v>
      </c>
      <c r="C595" t="s">
        <v>604</v>
      </c>
      <c r="D595" t="s">
        <v>938</v>
      </c>
      <c r="E595" s="24">
        <v>427084.8125</v>
      </c>
      <c r="F595" s="24">
        <v>4751654</v>
      </c>
      <c r="G595" s="24">
        <v>1348357</v>
      </c>
      <c r="H595" s="24">
        <v>4828429.5</v>
      </c>
      <c r="I595" s="24">
        <v>119670.8359375</v>
      </c>
      <c r="J595" s="24">
        <v>93.321205139160156</v>
      </c>
      <c r="K595" s="24">
        <v>54.542076110839844</v>
      </c>
      <c r="L595" s="24">
        <v>199.75262451171875</v>
      </c>
      <c r="M595" s="24">
        <v>190.29708862304688</v>
      </c>
    </row>
    <row r="596" spans="1:13" x14ac:dyDescent="0.3">
      <c r="A596">
        <v>129546803</v>
      </c>
      <c r="B596" t="s">
        <v>12</v>
      </c>
      <c r="C596" t="s">
        <v>604</v>
      </c>
      <c r="D596" t="s">
        <v>938</v>
      </c>
      <c r="E596" s="24">
        <v>133473.75</v>
      </c>
      <c r="F596" s="24">
        <v>1341228.75</v>
      </c>
      <c r="G596" s="24">
        <v>324157.3125</v>
      </c>
      <c r="H596" s="24">
        <v>1324509.75</v>
      </c>
      <c r="I596" s="24">
        <v>38304.29296875</v>
      </c>
      <c r="J596" s="24">
        <v>98.162315368652344</v>
      </c>
      <c r="K596" s="24">
        <v>46.962352752685547</v>
      </c>
      <c r="L596" s="24">
        <v>171.0443115234375</v>
      </c>
      <c r="M596" s="24">
        <v>253.56246948242188</v>
      </c>
    </row>
    <row r="597" spans="1:13" x14ac:dyDescent="0.3">
      <c r="A597">
        <v>129546907</v>
      </c>
      <c r="B597" t="s">
        <v>556</v>
      </c>
      <c r="C597" t="s">
        <v>605</v>
      </c>
      <c r="D597" t="s">
        <v>938</v>
      </c>
      <c r="E597" s="24">
        <v>0</v>
      </c>
      <c r="F597" s="24">
        <v>254187.328125</v>
      </c>
      <c r="G597" s="24">
        <v>177455.484375</v>
      </c>
      <c r="H597" s="24">
        <v>217440.453125</v>
      </c>
      <c r="I597" s="24">
        <v>24013.1171875</v>
      </c>
      <c r="J597" s="24"/>
      <c r="K597" s="24">
        <v>17.975292205810547</v>
      </c>
      <c r="L597" s="24">
        <v>85.349502563476563</v>
      </c>
      <c r="M597" s="24">
        <v>32.952030181884766</v>
      </c>
    </row>
    <row r="598" spans="1:13" x14ac:dyDescent="0.3">
      <c r="A598">
        <v>129547203</v>
      </c>
      <c r="B598" t="s">
        <v>191</v>
      </c>
      <c r="C598" t="s">
        <v>604</v>
      </c>
      <c r="D598" t="s">
        <v>938</v>
      </c>
      <c r="E598" s="24">
        <v>207888.75</v>
      </c>
      <c r="F598" s="24">
        <v>3002210.5</v>
      </c>
      <c r="G598" s="24">
        <v>807365.3125</v>
      </c>
      <c r="H598" s="24">
        <v>3062206.25</v>
      </c>
      <c r="I598" s="24">
        <v>65744.453125</v>
      </c>
      <c r="J598" s="24">
        <v>52.262859344482422</v>
      </c>
      <c r="K598" s="24">
        <v>61.107276916503906</v>
      </c>
      <c r="L598" s="24">
        <v>216.09638977050781</v>
      </c>
      <c r="M598" s="24">
        <v>158.44781494140625</v>
      </c>
    </row>
    <row r="599" spans="1:13" x14ac:dyDescent="0.3">
      <c r="A599">
        <v>129547303</v>
      </c>
      <c r="B599" t="s">
        <v>477</v>
      </c>
      <c r="C599" t="s">
        <v>604</v>
      </c>
      <c r="D599" t="s">
        <v>938</v>
      </c>
      <c r="E599" s="24">
        <v>176054.703125</v>
      </c>
      <c r="F599" s="24">
        <v>1623279</v>
      </c>
      <c r="G599" s="24">
        <v>666963.8125</v>
      </c>
      <c r="H599" s="24">
        <v>1466588.75</v>
      </c>
      <c r="I599" s="24">
        <v>63484.52734375</v>
      </c>
      <c r="J599" s="24">
        <v>96.234222412109375</v>
      </c>
      <c r="K599" s="24">
        <v>38.848796844482422</v>
      </c>
      <c r="L599" s="24">
        <v>187.87657165527344</v>
      </c>
      <c r="M599" s="24">
        <v>84.748054504394531</v>
      </c>
    </row>
    <row r="600" spans="1:13" x14ac:dyDescent="0.3">
      <c r="A600">
        <v>129547603</v>
      </c>
      <c r="B600" t="s">
        <v>451</v>
      </c>
      <c r="C600" t="s">
        <v>604</v>
      </c>
      <c r="D600" t="s">
        <v>938</v>
      </c>
      <c r="E600" s="24">
        <v>321495.90625</v>
      </c>
      <c r="F600" s="24">
        <v>3423222.25</v>
      </c>
      <c r="G600" s="24">
        <v>1022766.625</v>
      </c>
      <c r="H600" s="24">
        <v>3377938.75</v>
      </c>
      <c r="I600" s="24">
        <v>102014.03125</v>
      </c>
      <c r="J600" s="24">
        <v>133.23477172851563</v>
      </c>
      <c r="K600" s="24">
        <v>46.733619689941406</v>
      </c>
      <c r="L600" s="24">
        <v>154.75601196289063</v>
      </c>
      <c r="M600" s="24">
        <v>36.154769897460938</v>
      </c>
    </row>
    <row r="601" spans="1:13" x14ac:dyDescent="0.3">
      <c r="A601">
        <v>129547803</v>
      </c>
      <c r="B601" t="s">
        <v>300</v>
      </c>
      <c r="C601" t="s">
        <v>604</v>
      </c>
      <c r="D601" t="s">
        <v>938</v>
      </c>
      <c r="E601" s="24">
        <v>120019.5</v>
      </c>
      <c r="F601" s="24">
        <v>1375163.75</v>
      </c>
      <c r="G601" s="24">
        <v>397639.84375</v>
      </c>
      <c r="H601" s="24">
        <v>1306263.625</v>
      </c>
      <c r="I601" s="24">
        <v>40640.49609375</v>
      </c>
      <c r="J601" s="24">
        <v>124.55339813232422</v>
      </c>
      <c r="K601" s="24">
        <v>46.574802398681641</v>
      </c>
      <c r="L601" s="24">
        <v>198.84513854980469</v>
      </c>
      <c r="M601" s="24">
        <v>130.07754516601563</v>
      </c>
    </row>
    <row r="602" spans="1:13" x14ac:dyDescent="0.3">
      <c r="A602">
        <v>129548803</v>
      </c>
      <c r="B602" t="s">
        <v>7</v>
      </c>
      <c r="C602" t="s">
        <v>604</v>
      </c>
      <c r="D602" t="s">
        <v>938</v>
      </c>
      <c r="E602" s="24">
        <v>190312.953125</v>
      </c>
      <c r="F602" s="24">
        <v>1856585.5</v>
      </c>
      <c r="G602" s="24">
        <v>521598</v>
      </c>
      <c r="H602" s="24">
        <v>1769645.5</v>
      </c>
      <c r="I602" s="24">
        <v>51630.2265625</v>
      </c>
      <c r="J602" s="24">
        <v>55.140239715576172</v>
      </c>
      <c r="K602" s="24">
        <v>49.747920989990234</v>
      </c>
      <c r="L602" s="24">
        <v>231.89710998535156</v>
      </c>
      <c r="M602" s="24">
        <v>42.946044921875</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M602"/>
  <sheetViews>
    <sheetView topLeftCell="A575" workbookViewId="0">
      <selection sqref="A1:XFD1048576"/>
    </sheetView>
  </sheetViews>
  <sheetFormatPr defaultRowHeight="14.4" x14ac:dyDescent="0.3"/>
  <cols>
    <col min="1" max="1" width="10" bestFit="1" customWidth="1"/>
    <col min="2" max="2" width="30" bestFit="1" customWidth="1"/>
    <col min="3" max="3" width="25.5546875" bestFit="1" customWidth="1"/>
    <col min="4" max="4" width="15.44140625" bestFit="1" customWidth="1"/>
    <col min="5" max="5" width="19.109375" bestFit="1" customWidth="1"/>
    <col min="6" max="6" width="20.109375" bestFit="1" customWidth="1"/>
    <col min="7" max="7" width="20" bestFit="1" customWidth="1"/>
    <col min="8" max="8" width="19.6640625" bestFit="1" customWidth="1"/>
    <col min="9" max="9" width="12" bestFit="1" customWidth="1"/>
    <col min="10" max="10" width="15.44140625" bestFit="1" customWidth="1"/>
    <col min="11" max="11" width="21.33203125" bestFit="1" customWidth="1"/>
    <col min="12" max="12" width="15.6640625" bestFit="1" customWidth="1"/>
    <col min="13" max="13" width="18" bestFit="1" customWidth="1"/>
  </cols>
  <sheetData>
    <row r="1" spans="1:13" x14ac:dyDescent="0.3">
      <c r="A1" t="s">
        <v>0</v>
      </c>
      <c r="B1" t="s">
        <v>1</v>
      </c>
      <c r="C1" t="s">
        <v>603</v>
      </c>
      <c r="D1" t="s">
        <v>930</v>
      </c>
      <c r="E1" t="s">
        <v>619</v>
      </c>
      <c r="F1" t="s">
        <v>620</v>
      </c>
      <c r="G1" t="s">
        <v>951</v>
      </c>
      <c r="H1" t="s">
        <v>952</v>
      </c>
      <c r="I1" t="s">
        <v>959</v>
      </c>
      <c r="J1" t="s">
        <v>963</v>
      </c>
      <c r="K1" t="s">
        <v>964</v>
      </c>
      <c r="L1" t="s">
        <v>965</v>
      </c>
      <c r="M1" t="s">
        <v>966</v>
      </c>
    </row>
    <row r="2" spans="1:13" x14ac:dyDescent="0.3">
      <c r="A2">
        <v>123460302</v>
      </c>
      <c r="B2" t="s">
        <v>369</v>
      </c>
      <c r="C2" t="s">
        <v>604</v>
      </c>
      <c r="D2" t="s">
        <v>940</v>
      </c>
      <c r="E2">
        <v>719439.625</v>
      </c>
      <c r="F2">
        <v>3009010.5</v>
      </c>
      <c r="G2">
        <v>4282474</v>
      </c>
      <c r="H2">
        <v>2060785.625</v>
      </c>
      <c r="I2">
        <v>478512.8125</v>
      </c>
      <c r="J2">
        <v>252.56509399414063</v>
      </c>
      <c r="K2">
        <v>16.741294860839844</v>
      </c>
      <c r="L2">
        <v>83.961036682128906</v>
      </c>
      <c r="M2">
        <v>45.049736022949219</v>
      </c>
    </row>
    <row r="3" spans="1:13" x14ac:dyDescent="0.3">
      <c r="A3">
        <v>119350303</v>
      </c>
      <c r="B3" t="s">
        <v>137</v>
      </c>
      <c r="C3" t="s">
        <v>604</v>
      </c>
      <c r="D3" t="s">
        <v>939</v>
      </c>
      <c r="E3">
        <v>315359.09375</v>
      </c>
      <c r="F3">
        <v>2286015</v>
      </c>
      <c r="G3">
        <v>1274290.625</v>
      </c>
      <c r="H3">
        <v>2014486.75</v>
      </c>
      <c r="I3">
        <v>148013.578125</v>
      </c>
      <c r="J3">
        <v>206.84957885742188</v>
      </c>
      <c r="K3">
        <v>26.184520721435547</v>
      </c>
      <c r="L3">
        <v>109.66694641113281</v>
      </c>
      <c r="M3">
        <v>70.846473693847656</v>
      </c>
    </row>
    <row r="4" spans="1:13" x14ac:dyDescent="0.3">
      <c r="A4">
        <v>101260303</v>
      </c>
      <c r="B4" t="s">
        <v>479</v>
      </c>
      <c r="C4" t="s">
        <v>604</v>
      </c>
      <c r="D4" t="s">
        <v>931</v>
      </c>
      <c r="E4">
        <v>567137.6875</v>
      </c>
      <c r="F4">
        <v>5646463.5</v>
      </c>
      <c r="G4">
        <v>1810217.75</v>
      </c>
      <c r="H4">
        <v>5128033</v>
      </c>
      <c r="I4">
        <v>162628.015625</v>
      </c>
      <c r="J4">
        <v>55.123195648193359</v>
      </c>
      <c r="K4">
        <v>49.338478088378906</v>
      </c>
      <c r="L4">
        <v>245.00764465332031</v>
      </c>
      <c r="M4">
        <v>68.774971008300781</v>
      </c>
    </row>
    <row r="5" spans="1:13" x14ac:dyDescent="0.3">
      <c r="A5">
        <v>127040503</v>
      </c>
      <c r="B5" t="s">
        <v>67</v>
      </c>
      <c r="C5" t="s">
        <v>604</v>
      </c>
      <c r="D5" t="s">
        <v>933</v>
      </c>
      <c r="E5">
        <v>257502.59375</v>
      </c>
      <c r="F5">
        <v>3432242</v>
      </c>
      <c r="G5">
        <v>761679.125</v>
      </c>
      <c r="H5">
        <v>3460757.25</v>
      </c>
      <c r="I5">
        <v>75417.046875</v>
      </c>
      <c r="J5">
        <v>69.307937622070313</v>
      </c>
      <c r="K5">
        <v>59.024101257324219</v>
      </c>
      <c r="L5">
        <v>226.95008850097656</v>
      </c>
      <c r="M5">
        <v>165.83274841308594</v>
      </c>
    </row>
    <row r="6" spans="1:13" x14ac:dyDescent="0.3">
      <c r="A6">
        <v>103020603</v>
      </c>
      <c r="B6" t="s">
        <v>128</v>
      </c>
      <c r="C6" t="s">
        <v>604</v>
      </c>
      <c r="D6" t="s">
        <v>932</v>
      </c>
      <c r="E6">
        <v>122579.546875</v>
      </c>
      <c r="F6">
        <v>689040.8125</v>
      </c>
      <c r="G6">
        <v>476811.5</v>
      </c>
      <c r="H6">
        <v>557228.8125</v>
      </c>
      <c r="I6">
        <v>70819.390625</v>
      </c>
      <c r="J6">
        <v>216.96598815917969</v>
      </c>
      <c r="K6">
        <v>18.193206787109375</v>
      </c>
      <c r="L6">
        <v>96.142868041992188</v>
      </c>
      <c r="M6">
        <v>141.98056030273438</v>
      </c>
    </row>
    <row r="7" spans="1:13" x14ac:dyDescent="0.3">
      <c r="A7">
        <v>106160303</v>
      </c>
      <c r="B7" t="s">
        <v>250</v>
      </c>
      <c r="C7" t="s">
        <v>604</v>
      </c>
      <c r="D7" t="s">
        <v>933</v>
      </c>
      <c r="E7">
        <v>122581.046875</v>
      </c>
      <c r="F7">
        <v>1267781.75</v>
      </c>
      <c r="G7">
        <v>417669.375</v>
      </c>
      <c r="H7">
        <v>1035257.1875</v>
      </c>
      <c r="I7">
        <v>46178.05078125</v>
      </c>
      <c r="J7">
        <v>76.742263793945313</v>
      </c>
      <c r="K7">
        <v>39.153495788574219</v>
      </c>
      <c r="L7">
        <v>224.7711181640625</v>
      </c>
      <c r="M7">
        <v>64.079795837402344</v>
      </c>
    </row>
    <row r="8" spans="1:13" x14ac:dyDescent="0.3">
      <c r="A8">
        <v>121390302</v>
      </c>
      <c r="B8" t="s">
        <v>9</v>
      </c>
      <c r="C8" t="s">
        <v>604</v>
      </c>
      <c r="D8" t="s">
        <v>938</v>
      </c>
      <c r="E8">
        <v>2674565</v>
      </c>
      <c r="F8">
        <v>57214296</v>
      </c>
      <c r="G8">
        <v>10619404</v>
      </c>
      <c r="H8">
        <v>60745520</v>
      </c>
      <c r="I8">
        <v>1054188.5</v>
      </c>
      <c r="J8">
        <v>93.801826477050781</v>
      </c>
      <c r="K8">
        <v>66.883926391601563</v>
      </c>
      <c r="L8">
        <v>220.61970520019531</v>
      </c>
      <c r="M8">
        <v>94.07501220703125</v>
      </c>
    </row>
    <row r="9" spans="1:13" x14ac:dyDescent="0.3">
      <c r="A9">
        <v>108070502</v>
      </c>
      <c r="B9" t="s">
        <v>71</v>
      </c>
      <c r="C9" t="s">
        <v>604</v>
      </c>
      <c r="D9" t="s">
        <v>935</v>
      </c>
      <c r="E9">
        <v>1057641</v>
      </c>
      <c r="F9">
        <v>11713966</v>
      </c>
      <c r="G9">
        <v>3957078</v>
      </c>
      <c r="H9">
        <v>11561818</v>
      </c>
      <c r="I9">
        <v>377119.5</v>
      </c>
      <c r="J9">
        <v>51.153835296630859</v>
      </c>
      <c r="K9">
        <v>44.359107971191406</v>
      </c>
      <c r="L9">
        <v>193.47329711914063</v>
      </c>
      <c r="M9">
        <v>92.234527587890625</v>
      </c>
    </row>
    <row r="10" spans="1:13" x14ac:dyDescent="0.3">
      <c r="A10">
        <v>127040703</v>
      </c>
      <c r="B10" t="s">
        <v>411</v>
      </c>
      <c r="C10" t="s">
        <v>604</v>
      </c>
      <c r="D10" t="s">
        <v>933</v>
      </c>
      <c r="E10">
        <v>451878.3125</v>
      </c>
      <c r="F10">
        <v>3648842</v>
      </c>
      <c r="G10">
        <v>1137818.5</v>
      </c>
      <c r="H10">
        <v>3557736.5</v>
      </c>
      <c r="I10">
        <v>139365.859375</v>
      </c>
      <c r="J10">
        <v>144.07670593261719</v>
      </c>
      <c r="K10">
        <v>37.588394165039063</v>
      </c>
      <c r="L10">
        <v>158.41407775878906</v>
      </c>
      <c r="M10">
        <v>86.266807556152344</v>
      </c>
    </row>
    <row r="11" spans="1:13" x14ac:dyDescent="0.3">
      <c r="A11">
        <v>113380303</v>
      </c>
      <c r="B11" t="s">
        <v>218</v>
      </c>
      <c r="C11" t="s">
        <v>604</v>
      </c>
      <c r="D11" t="s">
        <v>937</v>
      </c>
      <c r="E11">
        <v>177102.15625</v>
      </c>
      <c r="F11">
        <v>1358957.5</v>
      </c>
      <c r="G11">
        <v>674558.4375</v>
      </c>
      <c r="H11">
        <v>1194994.125</v>
      </c>
      <c r="I11">
        <v>78095.34375</v>
      </c>
      <c r="J11">
        <v>220.88385009765625</v>
      </c>
      <c r="K11">
        <v>28.306655883789063</v>
      </c>
      <c r="L11">
        <v>127.09780883789063</v>
      </c>
      <c r="M11">
        <v>144.71360778808594</v>
      </c>
    </row>
    <row r="12" spans="1:13" x14ac:dyDescent="0.3">
      <c r="A12">
        <v>114060503</v>
      </c>
      <c r="B12" t="s">
        <v>232</v>
      </c>
      <c r="C12" t="s">
        <v>604</v>
      </c>
      <c r="D12" t="s">
        <v>938</v>
      </c>
      <c r="E12">
        <v>169384.34375</v>
      </c>
      <c r="F12">
        <v>1948074.5</v>
      </c>
      <c r="G12">
        <v>638426.5</v>
      </c>
      <c r="H12">
        <v>2005859.25</v>
      </c>
      <c r="I12">
        <v>61075.0546875</v>
      </c>
      <c r="J12">
        <v>184.55517578125</v>
      </c>
      <c r="K12">
        <v>45.122928619384766</v>
      </c>
      <c r="L12">
        <v>148.81642150878906</v>
      </c>
      <c r="M12">
        <v>222.64254760742188</v>
      </c>
    </row>
    <row r="13" spans="1:13" x14ac:dyDescent="0.3">
      <c r="A13">
        <v>128030603</v>
      </c>
      <c r="B13" t="s">
        <v>129</v>
      </c>
      <c r="C13" t="s">
        <v>604</v>
      </c>
      <c r="D13" t="s">
        <v>936</v>
      </c>
      <c r="E13">
        <v>223371.90625</v>
      </c>
      <c r="F13">
        <v>1934259.75</v>
      </c>
      <c r="G13">
        <v>807630.625</v>
      </c>
      <c r="H13">
        <v>1627523.25</v>
      </c>
      <c r="I13">
        <v>72132.0859375</v>
      </c>
      <c r="J13">
        <v>94.258636474609375</v>
      </c>
      <c r="K13">
        <v>41.108787536621094</v>
      </c>
      <c r="L13">
        <v>218.83531188964844</v>
      </c>
      <c r="M13">
        <v>137.51971435546875</v>
      </c>
    </row>
    <row r="14" spans="1:13" x14ac:dyDescent="0.3">
      <c r="A14">
        <v>128030852</v>
      </c>
      <c r="B14" t="s">
        <v>95</v>
      </c>
      <c r="C14" t="s">
        <v>604</v>
      </c>
      <c r="D14" t="s">
        <v>936</v>
      </c>
      <c r="E14">
        <v>965425.9375</v>
      </c>
      <c r="F14">
        <v>7987270.5</v>
      </c>
      <c r="G14">
        <v>3138175.5</v>
      </c>
      <c r="H14">
        <v>6682286.5</v>
      </c>
      <c r="I14">
        <v>291399.34375</v>
      </c>
      <c r="J14">
        <v>99.107185363769531</v>
      </c>
      <c r="K14">
        <v>41.492446899414063</v>
      </c>
      <c r="L14">
        <v>205.69741821289063</v>
      </c>
      <c r="M14">
        <v>60.329532623291016</v>
      </c>
    </row>
    <row r="15" spans="1:13" x14ac:dyDescent="0.3">
      <c r="A15">
        <v>117080503</v>
      </c>
      <c r="B15" t="s">
        <v>51</v>
      </c>
      <c r="C15" t="s">
        <v>604</v>
      </c>
      <c r="D15" t="s">
        <v>939</v>
      </c>
      <c r="E15">
        <v>345992.40625</v>
      </c>
      <c r="F15">
        <v>2827024.5</v>
      </c>
      <c r="G15">
        <v>1302129.25</v>
      </c>
      <c r="H15">
        <v>2371327.75</v>
      </c>
      <c r="I15">
        <v>121733.875</v>
      </c>
      <c r="J15">
        <v>105.85255432128906</v>
      </c>
      <c r="K15">
        <v>36.761714935302734</v>
      </c>
      <c r="L15">
        <v>187.52613830566406</v>
      </c>
      <c r="M15">
        <v>70.765235900878906</v>
      </c>
    </row>
    <row r="16" spans="1:13" x14ac:dyDescent="0.3">
      <c r="A16">
        <v>109530304</v>
      </c>
      <c r="B16" t="s">
        <v>313</v>
      </c>
      <c r="C16" t="s">
        <v>604</v>
      </c>
      <c r="D16" t="s">
        <v>935</v>
      </c>
      <c r="E16">
        <v>25685.099609375</v>
      </c>
      <c r="F16">
        <v>322446.84375</v>
      </c>
      <c r="G16">
        <v>97949.953125</v>
      </c>
      <c r="H16">
        <v>287300.59375</v>
      </c>
      <c r="I16">
        <v>12311.107421875</v>
      </c>
      <c r="J16">
        <v>100.73918914794922</v>
      </c>
      <c r="K16">
        <v>36.234096527099609</v>
      </c>
      <c r="L16">
        <v>204.45419311523438</v>
      </c>
      <c r="M16">
        <v>146.13786315917969</v>
      </c>
    </row>
    <row r="17" spans="1:13" x14ac:dyDescent="0.3">
      <c r="A17">
        <v>101630504</v>
      </c>
      <c r="B17" t="s">
        <v>324</v>
      </c>
      <c r="C17" t="s">
        <v>604</v>
      </c>
      <c r="D17" t="s">
        <v>931</v>
      </c>
      <c r="E17">
        <v>98625.453125</v>
      </c>
      <c r="F17">
        <v>903788.5</v>
      </c>
      <c r="G17">
        <v>313815.9375</v>
      </c>
      <c r="H17">
        <v>765760.375</v>
      </c>
      <c r="I17">
        <v>35485.36328125</v>
      </c>
      <c r="J17">
        <v>94.476165771484375</v>
      </c>
      <c r="K17">
        <v>37.092189788818359</v>
      </c>
      <c r="L17">
        <v>199.1243896484375</v>
      </c>
      <c r="M17">
        <v>88.26239013671875</v>
      </c>
    </row>
    <row r="18" spans="1:13" x14ac:dyDescent="0.3">
      <c r="A18">
        <v>124150503</v>
      </c>
      <c r="B18" t="s">
        <v>292</v>
      </c>
      <c r="C18" t="s">
        <v>604</v>
      </c>
      <c r="D18" t="s">
        <v>941</v>
      </c>
      <c r="E18">
        <v>553968.75</v>
      </c>
      <c r="F18">
        <v>5572792</v>
      </c>
      <c r="G18">
        <v>2256229</v>
      </c>
      <c r="H18">
        <v>5257764</v>
      </c>
      <c r="I18">
        <v>277655.34375</v>
      </c>
      <c r="J18">
        <v>227.00370788574219</v>
      </c>
      <c r="K18">
        <v>30.192071914672852</v>
      </c>
      <c r="L18">
        <v>124.26113128662109</v>
      </c>
      <c r="M18">
        <v>111.79920196533203</v>
      </c>
    </row>
    <row r="19" spans="1:13" x14ac:dyDescent="0.3">
      <c r="A19">
        <v>103020753</v>
      </c>
      <c r="B19" t="s">
        <v>49</v>
      </c>
      <c r="C19" t="s">
        <v>604</v>
      </c>
      <c r="D19" t="s">
        <v>932</v>
      </c>
      <c r="E19">
        <v>132682.796875</v>
      </c>
      <c r="F19">
        <v>844202.875</v>
      </c>
      <c r="G19">
        <v>749973.125</v>
      </c>
      <c r="H19">
        <v>631444.1875</v>
      </c>
      <c r="I19">
        <v>102785.8203125</v>
      </c>
      <c r="J19">
        <v>253.72076416015625</v>
      </c>
      <c r="K19">
        <v>16.800554275512695</v>
      </c>
      <c r="L19">
        <v>78.975639343261719</v>
      </c>
      <c r="M19">
        <v>86.672859191894531</v>
      </c>
    </row>
    <row r="20" spans="1:13" x14ac:dyDescent="0.3">
      <c r="A20">
        <v>110141003</v>
      </c>
      <c r="B20" t="s">
        <v>308</v>
      </c>
      <c r="C20" t="s">
        <v>604</v>
      </c>
      <c r="D20" t="s">
        <v>935</v>
      </c>
      <c r="E20">
        <v>255227.25</v>
      </c>
      <c r="F20">
        <v>2060179.375</v>
      </c>
      <c r="G20">
        <v>884966.3125</v>
      </c>
      <c r="H20">
        <v>1673329.75</v>
      </c>
      <c r="I20">
        <v>99929.7421875</v>
      </c>
      <c r="J20">
        <v>99.432746887207031</v>
      </c>
      <c r="K20">
        <v>32.026229858398438</v>
      </c>
      <c r="L20">
        <v>168.5966796875</v>
      </c>
      <c r="M20">
        <v>232.19325256347656</v>
      </c>
    </row>
    <row r="21" spans="1:13" x14ac:dyDescent="0.3">
      <c r="A21">
        <v>103021102</v>
      </c>
      <c r="B21" t="s">
        <v>309</v>
      </c>
      <c r="C21" t="s">
        <v>604</v>
      </c>
      <c r="D21" t="s">
        <v>932</v>
      </c>
      <c r="E21">
        <v>551761.9375</v>
      </c>
      <c r="F21">
        <v>5489962.5</v>
      </c>
      <c r="G21">
        <v>2123913.5</v>
      </c>
      <c r="H21">
        <v>5592126.5</v>
      </c>
      <c r="I21">
        <v>215803.828125</v>
      </c>
      <c r="J21">
        <v>210.00579833984375</v>
      </c>
      <c r="K21">
        <v>37.838245391845703</v>
      </c>
      <c r="L21">
        <v>125.01671600341797</v>
      </c>
      <c r="M21">
        <v>124.16795349121094</v>
      </c>
    </row>
    <row r="22" spans="1:13" x14ac:dyDescent="0.3">
      <c r="A22">
        <v>120480803</v>
      </c>
      <c r="B22" t="s">
        <v>434</v>
      </c>
      <c r="C22" t="s">
        <v>604</v>
      </c>
      <c r="D22" t="s">
        <v>938</v>
      </c>
      <c r="E22">
        <v>428238.4375</v>
      </c>
      <c r="F22">
        <v>3338684.5</v>
      </c>
      <c r="G22">
        <v>1474630.25</v>
      </c>
      <c r="H22">
        <v>2969877.25</v>
      </c>
      <c r="I22">
        <v>164106.8125</v>
      </c>
      <c r="J22">
        <v>175.69454956054688</v>
      </c>
      <c r="K22">
        <v>31.939886093139648</v>
      </c>
      <c r="L22">
        <v>138.12142944335938</v>
      </c>
      <c r="M22">
        <v>121.90674591064453</v>
      </c>
    </row>
    <row r="23" spans="1:13" x14ac:dyDescent="0.3">
      <c r="A23">
        <v>127041203</v>
      </c>
      <c r="B23" t="s">
        <v>69</v>
      </c>
      <c r="C23" t="s">
        <v>604</v>
      </c>
      <c r="D23" t="s">
        <v>933</v>
      </c>
      <c r="E23">
        <v>214806.75</v>
      </c>
      <c r="F23">
        <v>1985018.5</v>
      </c>
      <c r="G23">
        <v>875206.5625</v>
      </c>
      <c r="H23">
        <v>1846531.25</v>
      </c>
      <c r="I23">
        <v>100737.140625</v>
      </c>
      <c r="J23">
        <v>214.19969177246094</v>
      </c>
      <c r="K23">
        <v>30.525302886962891</v>
      </c>
      <c r="L23">
        <v>125.2537841796875</v>
      </c>
      <c r="M23">
        <v>124.95082855224609</v>
      </c>
    </row>
    <row r="24" spans="1:13" x14ac:dyDescent="0.3">
      <c r="A24">
        <v>108051003</v>
      </c>
      <c r="B24" t="s">
        <v>252</v>
      </c>
      <c r="C24" t="s">
        <v>604</v>
      </c>
      <c r="D24" t="s">
        <v>936</v>
      </c>
      <c r="E24">
        <v>233925.296875</v>
      </c>
      <c r="F24">
        <v>2053174.5</v>
      </c>
      <c r="G24">
        <v>689164.4375</v>
      </c>
      <c r="H24">
        <v>1726480.75</v>
      </c>
      <c r="I24">
        <v>96595.7890625</v>
      </c>
      <c r="J24">
        <v>111.70716094970703</v>
      </c>
      <c r="K24">
        <v>30.811532974243164</v>
      </c>
      <c r="L24">
        <v>156.58088684082031</v>
      </c>
      <c r="M24">
        <v>64.972908020019531</v>
      </c>
    </row>
    <row r="25" spans="1:13" x14ac:dyDescent="0.3">
      <c r="A25">
        <v>107650603</v>
      </c>
      <c r="B25" t="s">
        <v>104</v>
      </c>
      <c r="C25" t="s">
        <v>604</v>
      </c>
      <c r="D25" t="s">
        <v>931</v>
      </c>
      <c r="E25">
        <v>301833.3125</v>
      </c>
      <c r="F25">
        <v>3226048</v>
      </c>
      <c r="G25">
        <v>1137832.25</v>
      </c>
      <c r="H25">
        <v>3075702.25</v>
      </c>
      <c r="I25">
        <v>114817.609375</v>
      </c>
      <c r="J25">
        <v>143.69691467285156</v>
      </c>
      <c r="K25">
        <v>40.635871887207031</v>
      </c>
      <c r="L25">
        <v>164.83432006835938</v>
      </c>
      <c r="M25">
        <v>38.630111694335938</v>
      </c>
    </row>
    <row r="26" spans="1:13" x14ac:dyDescent="0.3">
      <c r="A26">
        <v>110141103</v>
      </c>
      <c r="B26" t="s">
        <v>303</v>
      </c>
      <c r="C26" t="s">
        <v>604</v>
      </c>
      <c r="D26" t="s">
        <v>935</v>
      </c>
      <c r="E26">
        <v>352610.09375</v>
      </c>
      <c r="F26">
        <v>2341819</v>
      </c>
      <c r="G26">
        <v>1193777.125</v>
      </c>
      <c r="H26">
        <v>2139802.25</v>
      </c>
      <c r="I26">
        <v>158806.140625</v>
      </c>
      <c r="J26">
        <v>179.84771728515625</v>
      </c>
      <c r="K26">
        <v>24.483978271484375</v>
      </c>
      <c r="L26">
        <v>117.98403930664063</v>
      </c>
      <c r="M26">
        <v>99.442962646484375</v>
      </c>
    </row>
    <row r="27" spans="1:13" x14ac:dyDescent="0.3">
      <c r="A27">
        <v>108071003</v>
      </c>
      <c r="B27" t="s">
        <v>288</v>
      </c>
      <c r="C27" t="s">
        <v>604</v>
      </c>
      <c r="D27" t="s">
        <v>935</v>
      </c>
      <c r="E27">
        <v>151965.453125</v>
      </c>
      <c r="F27">
        <v>1619567.125</v>
      </c>
      <c r="G27">
        <v>575729.625</v>
      </c>
      <c r="H27">
        <v>1505904.75</v>
      </c>
      <c r="I27">
        <v>64534.87109375</v>
      </c>
      <c r="J27">
        <v>93.092369079589844</v>
      </c>
      <c r="K27">
        <v>36.371997833251953</v>
      </c>
      <c r="L27">
        <v>182.859619140625</v>
      </c>
      <c r="M27">
        <v>37.509178161621094</v>
      </c>
    </row>
    <row r="28" spans="1:13" x14ac:dyDescent="0.3">
      <c r="A28">
        <v>122091002</v>
      </c>
      <c r="B28" t="s">
        <v>167</v>
      </c>
      <c r="C28" t="s">
        <v>604</v>
      </c>
      <c r="D28" t="s">
        <v>940</v>
      </c>
      <c r="E28">
        <v>909541.625</v>
      </c>
      <c r="F28">
        <v>6024488</v>
      </c>
      <c r="G28">
        <v>3503386.5</v>
      </c>
      <c r="H28">
        <v>5598449</v>
      </c>
      <c r="I28">
        <v>490760.21875</v>
      </c>
      <c r="J28">
        <v>207.54263305664063</v>
      </c>
      <c r="K28">
        <v>21.267852783203125</v>
      </c>
      <c r="L28">
        <v>82.39251708984375</v>
      </c>
      <c r="M28">
        <v>21.838315963745117</v>
      </c>
    </row>
    <row r="29" spans="1:13" x14ac:dyDescent="0.3">
      <c r="A29">
        <v>116191004</v>
      </c>
      <c r="B29" t="s">
        <v>397</v>
      </c>
      <c r="C29" t="s">
        <v>604</v>
      </c>
      <c r="D29" t="s">
        <v>939</v>
      </c>
      <c r="E29">
        <v>88770.1484375</v>
      </c>
      <c r="F29">
        <v>830640</v>
      </c>
      <c r="G29">
        <v>353105.0625</v>
      </c>
      <c r="H29">
        <v>711994</v>
      </c>
      <c r="I29">
        <v>47409.0703125</v>
      </c>
      <c r="J29">
        <v>126.52675628662109</v>
      </c>
      <c r="K29">
        <v>26.841176986694336</v>
      </c>
      <c r="L29">
        <v>144.15385437011719</v>
      </c>
      <c r="M29">
        <v>58.724773406982422</v>
      </c>
    </row>
    <row r="30" spans="1:13" x14ac:dyDescent="0.3">
      <c r="A30">
        <v>101630903</v>
      </c>
      <c r="B30" t="s">
        <v>283</v>
      </c>
      <c r="C30" t="s">
        <v>604</v>
      </c>
      <c r="D30" t="s">
        <v>931</v>
      </c>
      <c r="E30">
        <v>162822.453125</v>
      </c>
      <c r="F30">
        <v>1872265</v>
      </c>
      <c r="G30">
        <v>569668.1875</v>
      </c>
      <c r="H30">
        <v>1793424.125</v>
      </c>
      <c r="I30">
        <v>56807.46484375</v>
      </c>
      <c r="J30">
        <v>119.91072082519531</v>
      </c>
      <c r="K30">
        <v>45.852348327636719</v>
      </c>
      <c r="L30">
        <v>196.0374755859375</v>
      </c>
      <c r="M30">
        <v>49.980949401855469</v>
      </c>
    </row>
    <row r="31" spans="1:13" x14ac:dyDescent="0.3">
      <c r="A31">
        <v>108561003</v>
      </c>
      <c r="B31" t="s">
        <v>299</v>
      </c>
      <c r="C31" t="s">
        <v>604</v>
      </c>
      <c r="D31" t="s">
        <v>936</v>
      </c>
      <c r="E31">
        <v>99906.8984375</v>
      </c>
      <c r="F31">
        <v>1169657.125</v>
      </c>
      <c r="G31">
        <v>364839.65625</v>
      </c>
      <c r="H31">
        <v>1069262.375</v>
      </c>
      <c r="I31">
        <v>37109.921875</v>
      </c>
      <c r="J31">
        <v>86.7738037109375</v>
      </c>
      <c r="K31">
        <v>44.042228698730469</v>
      </c>
      <c r="L31">
        <v>228.35415649414063</v>
      </c>
      <c r="M31">
        <v>82.576972961425781</v>
      </c>
    </row>
    <row r="32" spans="1:13" x14ac:dyDescent="0.3">
      <c r="A32">
        <v>112011103</v>
      </c>
      <c r="B32" t="s">
        <v>359</v>
      </c>
      <c r="C32" t="s">
        <v>604</v>
      </c>
      <c r="D32" t="s">
        <v>937</v>
      </c>
      <c r="E32">
        <v>215893.046875</v>
      </c>
      <c r="F32">
        <v>2024205.375</v>
      </c>
      <c r="G32">
        <v>815842.875</v>
      </c>
      <c r="H32">
        <v>1743890.25</v>
      </c>
      <c r="I32">
        <v>93362.65625</v>
      </c>
      <c r="J32">
        <v>145.97895812988281</v>
      </c>
      <c r="K32">
        <v>32.731945037841797</v>
      </c>
      <c r="L32">
        <v>146.72761535644531</v>
      </c>
      <c r="M32">
        <v>69.324142456054688</v>
      </c>
    </row>
    <row r="33" spans="1:13" x14ac:dyDescent="0.3">
      <c r="A33">
        <v>116191103</v>
      </c>
      <c r="B33" t="s">
        <v>410</v>
      </c>
      <c r="C33" t="s">
        <v>604</v>
      </c>
      <c r="D33" t="s">
        <v>939</v>
      </c>
      <c r="E33">
        <v>421401.3125</v>
      </c>
      <c r="F33">
        <v>3981677.5</v>
      </c>
      <c r="G33">
        <v>1443543.625</v>
      </c>
      <c r="H33">
        <v>3755606.5</v>
      </c>
      <c r="I33">
        <v>142128.625</v>
      </c>
      <c r="J33">
        <v>123.36717224121094</v>
      </c>
      <c r="K33">
        <v>41.136135101318359</v>
      </c>
      <c r="L33">
        <v>190.04649353027344</v>
      </c>
      <c r="M33">
        <v>87.801841735839844</v>
      </c>
    </row>
    <row r="34" spans="1:13" x14ac:dyDescent="0.3">
      <c r="A34">
        <v>103021252</v>
      </c>
      <c r="B34" t="s">
        <v>341</v>
      </c>
      <c r="C34" t="s">
        <v>604</v>
      </c>
      <c r="D34" t="s">
        <v>932</v>
      </c>
      <c r="E34">
        <v>522535.0625</v>
      </c>
      <c r="F34">
        <v>2295971.5</v>
      </c>
      <c r="G34">
        <v>2246103.25</v>
      </c>
      <c r="H34">
        <v>1838096.5</v>
      </c>
      <c r="I34">
        <v>265555.9375</v>
      </c>
      <c r="J34">
        <v>241.65544128417969</v>
      </c>
      <c r="K34">
        <v>19.071725845336914</v>
      </c>
      <c r="L34">
        <v>95.774932861328125</v>
      </c>
      <c r="M34">
        <v>61.734176635742188</v>
      </c>
    </row>
    <row r="35" spans="1:13" x14ac:dyDescent="0.3">
      <c r="A35">
        <v>120481002</v>
      </c>
      <c r="B35" t="s">
        <v>271</v>
      </c>
      <c r="C35" t="s">
        <v>604</v>
      </c>
      <c r="D35" t="s">
        <v>938</v>
      </c>
      <c r="E35">
        <v>1552942</v>
      </c>
      <c r="F35">
        <v>14612387</v>
      </c>
      <c r="G35">
        <v>6437890</v>
      </c>
      <c r="H35">
        <v>14343258</v>
      </c>
      <c r="I35">
        <v>935843.375</v>
      </c>
      <c r="J35">
        <v>200.43218994140625</v>
      </c>
      <c r="K35">
        <v>24.152780532836914</v>
      </c>
      <c r="L35">
        <v>93.3731689453125</v>
      </c>
      <c r="M35">
        <v>76.390632629394531</v>
      </c>
    </row>
    <row r="36" spans="1:13" x14ac:dyDescent="0.3">
      <c r="A36">
        <v>101631003</v>
      </c>
      <c r="B36" t="s">
        <v>439</v>
      </c>
      <c r="C36" t="s">
        <v>604</v>
      </c>
      <c r="D36" t="s">
        <v>931</v>
      </c>
      <c r="E36">
        <v>207409.796875</v>
      </c>
      <c r="F36">
        <v>2117562.5</v>
      </c>
      <c r="G36">
        <v>561560.4375</v>
      </c>
      <c r="H36">
        <v>1898986.25</v>
      </c>
      <c r="I36">
        <v>58271.00390625</v>
      </c>
      <c r="J36">
        <v>73.062271118164063</v>
      </c>
      <c r="K36">
        <v>49.536350250244141</v>
      </c>
      <c r="L36">
        <v>252.86376953125</v>
      </c>
      <c r="M36">
        <v>0</v>
      </c>
    </row>
    <row r="37" spans="1:13" x14ac:dyDescent="0.3">
      <c r="A37">
        <v>127041503</v>
      </c>
      <c r="B37" t="s">
        <v>98</v>
      </c>
      <c r="C37" t="s">
        <v>604</v>
      </c>
      <c r="D37" t="s">
        <v>933</v>
      </c>
      <c r="E37">
        <v>353211.90625</v>
      </c>
      <c r="F37">
        <v>4106725</v>
      </c>
      <c r="G37">
        <v>1223720.875</v>
      </c>
      <c r="H37">
        <v>4035130</v>
      </c>
      <c r="I37">
        <v>91446.5</v>
      </c>
      <c r="J37">
        <v>60.183856964111328</v>
      </c>
      <c r="K37">
        <v>62.152820587158203</v>
      </c>
      <c r="L37">
        <v>237.68740844726563</v>
      </c>
      <c r="M37">
        <v>148.11128234863281</v>
      </c>
    </row>
    <row r="38" spans="1:13" x14ac:dyDescent="0.3">
      <c r="A38">
        <v>115210503</v>
      </c>
      <c r="B38" t="s">
        <v>385</v>
      </c>
      <c r="C38" t="s">
        <v>604</v>
      </c>
      <c r="D38" t="s">
        <v>937</v>
      </c>
      <c r="E38">
        <v>406714.34375</v>
      </c>
      <c r="F38">
        <v>2813311.75</v>
      </c>
      <c r="G38">
        <v>1223342.875</v>
      </c>
      <c r="H38">
        <v>2424789</v>
      </c>
      <c r="I38">
        <v>170452.4375</v>
      </c>
      <c r="J38">
        <v>178.63589477539063</v>
      </c>
      <c r="K38">
        <v>26.068086624145508</v>
      </c>
      <c r="L38">
        <v>119.32118225097656</v>
      </c>
      <c r="M38">
        <v>103.27216339111328</v>
      </c>
    </row>
    <row r="39" spans="1:13" x14ac:dyDescent="0.3">
      <c r="A39">
        <v>127041603</v>
      </c>
      <c r="B39" t="s">
        <v>243</v>
      </c>
      <c r="C39" t="s">
        <v>604</v>
      </c>
      <c r="D39" t="s">
        <v>933</v>
      </c>
      <c r="E39">
        <v>317328.15625</v>
      </c>
      <c r="F39">
        <v>2552329</v>
      </c>
      <c r="G39">
        <v>1062437.375</v>
      </c>
      <c r="H39">
        <v>2205202.25</v>
      </c>
      <c r="I39">
        <v>113770.046875</v>
      </c>
      <c r="J39">
        <v>142.17982482910156</v>
      </c>
      <c r="K39">
        <v>34.561771392822266</v>
      </c>
      <c r="L39">
        <v>163.01103210449219</v>
      </c>
      <c r="M39">
        <v>49.17657470703125</v>
      </c>
    </row>
    <row r="40" spans="1:13" x14ac:dyDescent="0.3">
      <c r="A40">
        <v>108110603</v>
      </c>
      <c r="B40" t="s">
        <v>465</v>
      </c>
      <c r="C40" t="s">
        <v>604</v>
      </c>
      <c r="D40" t="s">
        <v>936</v>
      </c>
      <c r="E40">
        <v>112897.796875</v>
      </c>
      <c r="F40">
        <v>1684610</v>
      </c>
      <c r="G40">
        <v>361645.6875</v>
      </c>
      <c r="H40">
        <v>1608616.375</v>
      </c>
      <c r="I40">
        <v>35355.1015625</v>
      </c>
      <c r="J40">
        <v>36.367935180664063</v>
      </c>
      <c r="K40">
        <v>61.070491790771484</v>
      </c>
      <c r="L40">
        <v>258.54470825195313</v>
      </c>
      <c r="M40">
        <v>362.74411010742188</v>
      </c>
    </row>
    <row r="41" spans="1:13" x14ac:dyDescent="0.3">
      <c r="A41">
        <v>116191203</v>
      </c>
      <c r="B41" t="s">
        <v>403</v>
      </c>
      <c r="C41" t="s">
        <v>604</v>
      </c>
      <c r="D41" t="s">
        <v>939</v>
      </c>
      <c r="E41">
        <v>176710.953125</v>
      </c>
      <c r="F41">
        <v>2025032.625</v>
      </c>
      <c r="G41">
        <v>639456.75</v>
      </c>
      <c r="H41">
        <v>1917284.625</v>
      </c>
      <c r="I41">
        <v>85322.109375</v>
      </c>
      <c r="J41">
        <v>148.41401672363281</v>
      </c>
      <c r="K41">
        <v>33.299694061279297</v>
      </c>
      <c r="L41">
        <v>136.52696228027344</v>
      </c>
      <c r="M41">
        <v>116.99127960205078</v>
      </c>
    </row>
    <row r="42" spans="1:13" x14ac:dyDescent="0.3">
      <c r="A42">
        <v>129540803</v>
      </c>
      <c r="B42" t="s">
        <v>277</v>
      </c>
      <c r="C42" t="s">
        <v>604</v>
      </c>
      <c r="D42" t="s">
        <v>938</v>
      </c>
      <c r="E42">
        <v>306091.8125</v>
      </c>
      <c r="F42">
        <v>2574773</v>
      </c>
      <c r="G42">
        <v>1052955.625</v>
      </c>
      <c r="H42">
        <v>2119976</v>
      </c>
      <c r="I42">
        <v>148774.328125</v>
      </c>
      <c r="J42">
        <v>147.43693542480469</v>
      </c>
      <c r="K42">
        <v>26.4415283203125</v>
      </c>
      <c r="L42">
        <v>122.70066833496094</v>
      </c>
      <c r="M42">
        <v>34.967094421386719</v>
      </c>
    </row>
    <row r="43" spans="1:13" x14ac:dyDescent="0.3">
      <c r="A43">
        <v>119581003</v>
      </c>
      <c r="B43" t="s">
        <v>261</v>
      </c>
      <c r="C43" t="s">
        <v>604</v>
      </c>
      <c r="D43" t="s">
        <v>939</v>
      </c>
      <c r="E43">
        <v>141463.953125</v>
      </c>
      <c r="F43">
        <v>1700901</v>
      </c>
      <c r="G43">
        <v>630731.6875</v>
      </c>
      <c r="H43">
        <v>1436980.875</v>
      </c>
      <c r="I43">
        <v>58774.859375</v>
      </c>
      <c r="J43">
        <v>106.43372344970703</v>
      </c>
      <c r="K43">
        <v>42.077457427978516</v>
      </c>
      <c r="L43">
        <v>208.37966918945313</v>
      </c>
      <c r="M43">
        <v>91.931770324707031</v>
      </c>
    </row>
    <row r="44" spans="1:13" x14ac:dyDescent="0.3">
      <c r="A44">
        <v>114060753</v>
      </c>
      <c r="B44" t="s">
        <v>386</v>
      </c>
      <c r="C44" t="s">
        <v>604</v>
      </c>
      <c r="D44" t="s">
        <v>938</v>
      </c>
      <c r="E44">
        <v>787239</v>
      </c>
      <c r="F44">
        <v>5331358</v>
      </c>
      <c r="G44">
        <v>2777990</v>
      </c>
      <c r="H44">
        <v>4934282</v>
      </c>
      <c r="I44">
        <v>361533.5625</v>
      </c>
      <c r="J44">
        <v>232.7288818359375</v>
      </c>
      <c r="K44">
        <v>24.607913970947266</v>
      </c>
      <c r="L44">
        <v>106.78721618652344</v>
      </c>
      <c r="M44">
        <v>80.238235473632813</v>
      </c>
    </row>
    <row r="45" spans="1:13" x14ac:dyDescent="0.3">
      <c r="A45">
        <v>109420803</v>
      </c>
      <c r="B45" t="s">
        <v>72</v>
      </c>
      <c r="C45" t="s">
        <v>604</v>
      </c>
      <c r="D45" t="s">
        <v>935</v>
      </c>
      <c r="E45">
        <v>416190.90625</v>
      </c>
      <c r="F45">
        <v>3736556</v>
      </c>
      <c r="G45">
        <v>1563111.25</v>
      </c>
      <c r="H45">
        <v>3487879</v>
      </c>
      <c r="I45">
        <v>124284.03125</v>
      </c>
      <c r="J45">
        <v>69.203567504882813</v>
      </c>
      <c r="K45">
        <v>45.990283966064453</v>
      </c>
      <c r="L45">
        <v>218.16981506347656</v>
      </c>
      <c r="M45">
        <v>122.62877655029297</v>
      </c>
    </row>
    <row r="46" spans="1:13" x14ac:dyDescent="0.3">
      <c r="A46">
        <v>114060853</v>
      </c>
      <c r="B46" t="s">
        <v>318</v>
      </c>
      <c r="C46" t="s">
        <v>604</v>
      </c>
      <c r="D46" t="s">
        <v>938</v>
      </c>
      <c r="E46">
        <v>206522.703125</v>
      </c>
      <c r="F46">
        <v>1110359.125</v>
      </c>
      <c r="G46">
        <v>727616.1875</v>
      </c>
      <c r="H46">
        <v>855750.625</v>
      </c>
      <c r="I46">
        <v>94857.859375</v>
      </c>
      <c r="J46">
        <v>211.38285827636719</v>
      </c>
      <c r="K46">
        <v>21.553279876708984</v>
      </c>
      <c r="L46">
        <v>112.57724761962891</v>
      </c>
      <c r="M46">
        <v>130.58140563964844</v>
      </c>
    </row>
    <row r="47" spans="1:13" x14ac:dyDescent="0.3">
      <c r="A47">
        <v>103021453</v>
      </c>
      <c r="B47" t="s">
        <v>145</v>
      </c>
      <c r="C47" t="s">
        <v>604</v>
      </c>
      <c r="D47" t="s">
        <v>932</v>
      </c>
      <c r="E47">
        <v>182259.90625</v>
      </c>
      <c r="F47">
        <v>2007079.375</v>
      </c>
      <c r="G47">
        <v>809967</v>
      </c>
      <c r="H47">
        <v>2015049.125</v>
      </c>
      <c r="I47">
        <v>74855.1171875</v>
      </c>
      <c r="J47">
        <v>190.14813232421875</v>
      </c>
      <c r="K47">
        <v>40.068153381347656</v>
      </c>
      <c r="L47">
        <v>144.00831604003906</v>
      </c>
      <c r="M47">
        <v>106.29664611816406</v>
      </c>
    </row>
    <row r="48" spans="1:13" x14ac:dyDescent="0.3">
      <c r="A48">
        <v>122091303</v>
      </c>
      <c r="B48" t="s">
        <v>106</v>
      </c>
      <c r="C48" t="s">
        <v>604</v>
      </c>
      <c r="D48" t="s">
        <v>940</v>
      </c>
      <c r="E48">
        <v>203190.15625</v>
      </c>
      <c r="F48">
        <v>1680101</v>
      </c>
      <c r="G48">
        <v>782653.75</v>
      </c>
      <c r="H48">
        <v>1597830</v>
      </c>
      <c r="I48">
        <v>77858.1796875</v>
      </c>
      <c r="J48">
        <v>144.38276672363281</v>
      </c>
      <c r="K48">
        <v>34.241039276123047</v>
      </c>
      <c r="L48">
        <v>163.98918151855469</v>
      </c>
      <c r="M48">
        <v>7.500727653503418</v>
      </c>
    </row>
    <row r="49" spans="1:13" x14ac:dyDescent="0.3">
      <c r="A49">
        <v>122091352</v>
      </c>
      <c r="B49" t="s">
        <v>265</v>
      </c>
      <c r="C49" t="s">
        <v>604</v>
      </c>
      <c r="D49" t="s">
        <v>940</v>
      </c>
      <c r="E49">
        <v>1019785.1875</v>
      </c>
      <c r="F49">
        <v>7361956.5</v>
      </c>
      <c r="G49">
        <v>3474747.5</v>
      </c>
      <c r="H49">
        <v>7296228.5</v>
      </c>
      <c r="I49">
        <v>484313.5</v>
      </c>
      <c r="J49">
        <v>176.12060546875</v>
      </c>
      <c r="K49">
        <v>24.481021881103516</v>
      </c>
      <c r="L49">
        <v>105.20053863525391</v>
      </c>
      <c r="M49">
        <v>86.755935668945313</v>
      </c>
    </row>
    <row r="50" spans="1:13" x14ac:dyDescent="0.3">
      <c r="A50">
        <v>106330703</v>
      </c>
      <c r="B50" t="s">
        <v>151</v>
      </c>
      <c r="C50" t="s">
        <v>604</v>
      </c>
      <c r="D50" t="s">
        <v>936</v>
      </c>
      <c r="E50">
        <v>132091.796875</v>
      </c>
      <c r="F50">
        <v>1789572.625</v>
      </c>
      <c r="G50">
        <v>516667.125</v>
      </c>
      <c r="H50">
        <v>1670095.25</v>
      </c>
      <c r="I50">
        <v>47956.140625</v>
      </c>
      <c r="J50">
        <v>60.959743499755859</v>
      </c>
      <c r="K50">
        <v>50.84503173828125</v>
      </c>
      <c r="L50">
        <v>238.69343566894531</v>
      </c>
      <c r="M50">
        <v>193.40434265136719</v>
      </c>
    </row>
    <row r="51" spans="1:13" x14ac:dyDescent="0.3">
      <c r="A51">
        <v>106330803</v>
      </c>
      <c r="B51" t="s">
        <v>487</v>
      </c>
      <c r="C51" t="s">
        <v>604</v>
      </c>
      <c r="D51" t="s">
        <v>936</v>
      </c>
      <c r="E51">
        <v>217045.046875</v>
      </c>
      <c r="F51">
        <v>2712281.25</v>
      </c>
      <c r="G51">
        <v>714692.3125</v>
      </c>
      <c r="H51">
        <v>2534953</v>
      </c>
      <c r="I51">
        <v>78024.875</v>
      </c>
      <c r="J51">
        <v>84.572463989257813</v>
      </c>
      <c r="K51">
        <v>46.703292846679688</v>
      </c>
      <c r="L51">
        <v>209.05722045898438</v>
      </c>
      <c r="M51">
        <v>168.59457397460938</v>
      </c>
    </row>
    <row r="52" spans="1:13" x14ac:dyDescent="0.3">
      <c r="A52">
        <v>101260803</v>
      </c>
      <c r="B52" t="s">
        <v>387</v>
      </c>
      <c r="C52" t="s">
        <v>604</v>
      </c>
      <c r="D52" t="s">
        <v>931</v>
      </c>
      <c r="E52">
        <v>311895.59375</v>
      </c>
      <c r="F52">
        <v>4138045</v>
      </c>
      <c r="G52">
        <v>970716.5</v>
      </c>
      <c r="H52">
        <v>3927237.5</v>
      </c>
      <c r="I52">
        <v>99610.078125</v>
      </c>
      <c r="J52">
        <v>49.695194244384766</v>
      </c>
      <c r="K52">
        <v>54.41876220703125</v>
      </c>
      <c r="L52">
        <v>220.58341979980469</v>
      </c>
      <c r="M52">
        <v>54.369197845458984</v>
      </c>
    </row>
    <row r="53" spans="1:13" x14ac:dyDescent="0.3">
      <c r="A53">
        <v>123460504</v>
      </c>
      <c r="B53" t="s">
        <v>296</v>
      </c>
      <c r="C53" t="s">
        <v>604</v>
      </c>
      <c r="D53" t="s">
        <v>940</v>
      </c>
      <c r="E53">
        <v>919.5</v>
      </c>
      <c r="F53">
        <v>5163</v>
      </c>
      <c r="G53">
        <v>919.5</v>
      </c>
      <c r="H53">
        <v>5163</v>
      </c>
      <c r="I53">
        <v>653.2701416015625</v>
      </c>
      <c r="J53">
        <v>2.4492165073752403E-2</v>
      </c>
      <c r="K53">
        <v>10.7183837890625</v>
      </c>
      <c r="L53">
        <v>88.205970764160156</v>
      </c>
      <c r="M53">
        <v>1135.739990234375</v>
      </c>
    </row>
    <row r="54" spans="1:13" x14ac:dyDescent="0.3">
      <c r="A54">
        <v>101631203</v>
      </c>
      <c r="B54" t="s">
        <v>426</v>
      </c>
      <c r="C54" t="s">
        <v>604</v>
      </c>
      <c r="D54" t="s">
        <v>931</v>
      </c>
      <c r="E54">
        <v>165827.703125</v>
      </c>
      <c r="F54">
        <v>1421582.75</v>
      </c>
      <c r="G54">
        <v>554802.1875</v>
      </c>
      <c r="H54">
        <v>1201740.75</v>
      </c>
      <c r="I54">
        <v>63642.234375</v>
      </c>
      <c r="J54">
        <v>139.38648986816406</v>
      </c>
      <c r="K54">
        <v>33.660236358642578</v>
      </c>
      <c r="L54">
        <v>181.91523742675781</v>
      </c>
      <c r="M54">
        <v>99.634529113769531</v>
      </c>
    </row>
    <row r="55" spans="1:13" x14ac:dyDescent="0.3">
      <c r="A55">
        <v>107650703</v>
      </c>
      <c r="B55" t="s">
        <v>141</v>
      </c>
      <c r="C55" t="s">
        <v>604</v>
      </c>
      <c r="D55" t="s">
        <v>931</v>
      </c>
      <c r="E55">
        <v>232969.046875</v>
      </c>
      <c r="F55">
        <v>1633397.625</v>
      </c>
      <c r="G55">
        <v>870220.3125</v>
      </c>
      <c r="H55">
        <v>1409672</v>
      </c>
      <c r="I55">
        <v>91939.265625</v>
      </c>
      <c r="J55">
        <v>182.18330383300781</v>
      </c>
      <c r="K55">
        <v>29.765159606933594</v>
      </c>
      <c r="L55">
        <v>140.37118530273438</v>
      </c>
      <c r="M55">
        <v>37.362316131591797</v>
      </c>
    </row>
    <row r="56" spans="1:13" x14ac:dyDescent="0.3">
      <c r="A56">
        <v>104101252</v>
      </c>
      <c r="B56" t="s">
        <v>275</v>
      </c>
      <c r="C56" t="s">
        <v>604</v>
      </c>
      <c r="D56" t="s">
        <v>933</v>
      </c>
      <c r="E56">
        <v>848146.9375</v>
      </c>
      <c r="F56">
        <v>7090681</v>
      </c>
      <c r="G56">
        <v>2732609.75</v>
      </c>
      <c r="H56">
        <v>6667719</v>
      </c>
      <c r="I56">
        <v>299838.125</v>
      </c>
      <c r="J56">
        <v>146.13151550292969</v>
      </c>
      <c r="K56">
        <v>35.590663909912109</v>
      </c>
      <c r="L56">
        <v>165.118408203125</v>
      </c>
      <c r="M56">
        <v>74.098640441894531</v>
      </c>
    </row>
    <row r="57" spans="1:13" x14ac:dyDescent="0.3">
      <c r="A57">
        <v>101631503</v>
      </c>
      <c r="B57" t="s">
        <v>459</v>
      </c>
      <c r="C57" t="s">
        <v>604</v>
      </c>
      <c r="D57" t="s">
        <v>931</v>
      </c>
      <c r="E57">
        <v>135667.796875</v>
      </c>
      <c r="F57">
        <v>1706795.25</v>
      </c>
      <c r="G57">
        <v>440523.3125</v>
      </c>
      <c r="H57">
        <v>1559632.75</v>
      </c>
      <c r="I57">
        <v>46772.421875</v>
      </c>
      <c r="J57">
        <v>114.57343292236328</v>
      </c>
      <c r="K57">
        <v>48.810520172119141</v>
      </c>
      <c r="L57">
        <v>217.52130126953125</v>
      </c>
      <c r="M57">
        <v>79.865158081054688</v>
      </c>
    </row>
    <row r="58" spans="1:13" x14ac:dyDescent="0.3">
      <c r="A58">
        <v>108111203</v>
      </c>
      <c r="B58" t="s">
        <v>266</v>
      </c>
      <c r="C58" t="s">
        <v>604</v>
      </c>
      <c r="D58" t="s">
        <v>936</v>
      </c>
      <c r="E58">
        <v>189694.046875</v>
      </c>
      <c r="F58">
        <v>2206123.25</v>
      </c>
      <c r="G58">
        <v>707112.4375</v>
      </c>
      <c r="H58">
        <v>1912520.875</v>
      </c>
      <c r="I58">
        <v>68702.984375</v>
      </c>
      <c r="J58">
        <v>69.006591796875</v>
      </c>
      <c r="K58">
        <v>45.164409637451172</v>
      </c>
      <c r="L58">
        <v>231.81825256347656</v>
      </c>
      <c r="M58">
        <v>73.656730651855469</v>
      </c>
    </row>
    <row r="59" spans="1:13" x14ac:dyDescent="0.3">
      <c r="A59">
        <v>109122703</v>
      </c>
      <c r="B59" t="s">
        <v>150</v>
      </c>
      <c r="C59" t="s">
        <v>604</v>
      </c>
      <c r="D59" t="s">
        <v>935</v>
      </c>
      <c r="E59">
        <v>124684.953125</v>
      </c>
      <c r="F59">
        <v>1377491</v>
      </c>
      <c r="G59">
        <v>348198.9375</v>
      </c>
      <c r="H59">
        <v>1278823.625</v>
      </c>
      <c r="I59">
        <v>39613.5546875</v>
      </c>
      <c r="J59">
        <v>64.882637023925781</v>
      </c>
      <c r="K59">
        <v>46.710651397705078</v>
      </c>
      <c r="L59">
        <v>235.47723388671875</v>
      </c>
      <c r="M59">
        <v>114.69195556640625</v>
      </c>
    </row>
    <row r="60" spans="1:13" x14ac:dyDescent="0.3">
      <c r="A60">
        <v>115211003</v>
      </c>
      <c r="B60" t="s">
        <v>412</v>
      </c>
      <c r="C60" t="s">
        <v>604</v>
      </c>
      <c r="D60" t="s">
        <v>937</v>
      </c>
      <c r="E60">
        <v>100665.6015625</v>
      </c>
      <c r="F60">
        <v>487685.78125</v>
      </c>
      <c r="G60">
        <v>583368.5</v>
      </c>
      <c r="H60">
        <v>393784.59375</v>
      </c>
      <c r="I60">
        <v>81242.7421875</v>
      </c>
      <c r="J60">
        <v>190.42573547363281</v>
      </c>
      <c r="K60">
        <v>14.422455787658691</v>
      </c>
      <c r="L60">
        <v>67.116928100585938</v>
      </c>
      <c r="M60">
        <v>129.5274658203125</v>
      </c>
    </row>
    <row r="61" spans="1:13" x14ac:dyDescent="0.3">
      <c r="A61">
        <v>101631703</v>
      </c>
      <c r="B61" t="s">
        <v>390</v>
      </c>
      <c r="C61" t="s">
        <v>604</v>
      </c>
      <c r="D61" t="s">
        <v>931</v>
      </c>
      <c r="E61">
        <v>406783.8125</v>
      </c>
      <c r="F61">
        <v>3206799.75</v>
      </c>
      <c r="G61">
        <v>1967992.5</v>
      </c>
      <c r="H61">
        <v>2752608.75</v>
      </c>
      <c r="I61">
        <v>280077.625</v>
      </c>
      <c r="J61">
        <v>234.95664978027344</v>
      </c>
      <c r="K61">
        <v>19.928674697875977</v>
      </c>
      <c r="L61">
        <v>96.601509094238281</v>
      </c>
      <c r="M61">
        <v>39.515884399414063</v>
      </c>
    </row>
    <row r="62" spans="1:13" x14ac:dyDescent="0.3">
      <c r="A62">
        <v>117081003</v>
      </c>
      <c r="B62" t="s">
        <v>108</v>
      </c>
      <c r="C62" t="s">
        <v>604</v>
      </c>
      <c r="D62" t="s">
        <v>939</v>
      </c>
      <c r="E62">
        <v>137962.046875</v>
      </c>
      <c r="F62">
        <v>1849154.875</v>
      </c>
      <c r="G62">
        <v>544235.4375</v>
      </c>
      <c r="H62">
        <v>1707485.625</v>
      </c>
      <c r="I62">
        <v>48264.93359375</v>
      </c>
      <c r="J62">
        <v>64.841651916503906</v>
      </c>
      <c r="K62">
        <v>52.447025299072266</v>
      </c>
      <c r="L62">
        <v>246.933349609375</v>
      </c>
      <c r="M62">
        <v>166.86964416503906</v>
      </c>
    </row>
    <row r="63" spans="1:13" x14ac:dyDescent="0.3">
      <c r="A63">
        <v>119351303</v>
      </c>
      <c r="B63" t="s">
        <v>431</v>
      </c>
      <c r="C63" t="s">
        <v>604</v>
      </c>
      <c r="D63" t="s">
        <v>939</v>
      </c>
      <c r="E63">
        <v>293889.75</v>
      </c>
      <c r="F63">
        <v>3781000.25</v>
      </c>
      <c r="G63">
        <v>971335.0625</v>
      </c>
      <c r="H63">
        <v>3906056.75</v>
      </c>
      <c r="I63">
        <v>80202.078125</v>
      </c>
      <c r="J63">
        <v>65.324317932128906</v>
      </c>
      <c r="K63">
        <v>62.918880462646484</v>
      </c>
      <c r="L63">
        <v>212.62046813964844</v>
      </c>
      <c r="M63">
        <v>96.227058410644531</v>
      </c>
    </row>
    <row r="64" spans="1:13" x14ac:dyDescent="0.3">
      <c r="A64">
        <v>115211103</v>
      </c>
      <c r="B64" t="s">
        <v>433</v>
      </c>
      <c r="C64" t="s">
        <v>604</v>
      </c>
      <c r="D64" t="s">
        <v>937</v>
      </c>
      <c r="E64">
        <v>633359.25</v>
      </c>
      <c r="F64">
        <v>5369187.5</v>
      </c>
      <c r="G64">
        <v>2121170</v>
      </c>
      <c r="H64">
        <v>5248260</v>
      </c>
      <c r="I64">
        <v>266806.71875</v>
      </c>
      <c r="J64">
        <v>202.60646057128906</v>
      </c>
      <c r="K64">
        <v>30.447948455810547</v>
      </c>
      <c r="L64">
        <v>112.49874877929688</v>
      </c>
      <c r="M64">
        <v>132.16458129882813</v>
      </c>
    </row>
    <row r="65" spans="1:13" x14ac:dyDescent="0.3">
      <c r="A65">
        <v>103021603</v>
      </c>
      <c r="B65" t="s">
        <v>133</v>
      </c>
      <c r="C65" t="s">
        <v>604</v>
      </c>
      <c r="D65" t="s">
        <v>932</v>
      </c>
      <c r="E65">
        <v>196703.25</v>
      </c>
      <c r="F65">
        <v>1204564.375</v>
      </c>
      <c r="G65">
        <v>704578.6875</v>
      </c>
      <c r="H65">
        <v>1035325.875</v>
      </c>
      <c r="I65">
        <v>88484.2421875</v>
      </c>
      <c r="J65">
        <v>212.99951171875</v>
      </c>
      <c r="K65">
        <v>23.799110412597656</v>
      </c>
      <c r="L65">
        <v>110.17576599121094</v>
      </c>
      <c r="M65">
        <v>101.70869445800781</v>
      </c>
    </row>
    <row r="66" spans="1:13" x14ac:dyDescent="0.3">
      <c r="A66">
        <v>101301303</v>
      </c>
      <c r="B66" t="s">
        <v>295</v>
      </c>
      <c r="C66" t="s">
        <v>604</v>
      </c>
      <c r="D66" t="s">
        <v>931</v>
      </c>
      <c r="E66">
        <v>178218.75</v>
      </c>
      <c r="F66">
        <v>1690768.375</v>
      </c>
      <c r="G66">
        <v>643595.875</v>
      </c>
      <c r="H66">
        <v>1559954.5</v>
      </c>
      <c r="I66">
        <v>55167.671875</v>
      </c>
      <c r="J66">
        <v>67.039260864257813</v>
      </c>
      <c r="K66">
        <v>45.544483184814453</v>
      </c>
      <c r="L66">
        <v>226.01541137695313</v>
      </c>
      <c r="M66">
        <v>52.049831390380859</v>
      </c>
    </row>
    <row r="67" spans="1:13" x14ac:dyDescent="0.3">
      <c r="A67">
        <v>121391303</v>
      </c>
      <c r="B67" t="s">
        <v>220</v>
      </c>
      <c r="C67" t="s">
        <v>604</v>
      </c>
      <c r="D67" t="s">
        <v>938</v>
      </c>
      <c r="E67">
        <v>207751.34375</v>
      </c>
      <c r="F67">
        <v>1304040.875</v>
      </c>
      <c r="G67">
        <v>849969.125</v>
      </c>
      <c r="H67">
        <v>1163078.25</v>
      </c>
      <c r="I67">
        <v>98096.0078125</v>
      </c>
      <c r="J67">
        <v>227.69989013671875</v>
      </c>
      <c r="K67">
        <v>24.076021194458008</v>
      </c>
      <c r="L67">
        <v>112.09051513671875</v>
      </c>
      <c r="M67">
        <v>60.090030670166016</v>
      </c>
    </row>
    <row r="68" spans="1:13" x14ac:dyDescent="0.3">
      <c r="A68">
        <v>122092002</v>
      </c>
      <c r="B68" t="s">
        <v>306</v>
      </c>
      <c r="C68" t="s">
        <v>604</v>
      </c>
      <c r="D68" t="s">
        <v>940</v>
      </c>
      <c r="E68">
        <v>568381.1875</v>
      </c>
      <c r="F68">
        <v>3172297.5</v>
      </c>
      <c r="G68">
        <v>3115970.5</v>
      </c>
      <c r="H68">
        <v>2557354.25</v>
      </c>
      <c r="I68">
        <v>371594.875</v>
      </c>
      <c r="J68">
        <v>238.08731079101563</v>
      </c>
      <c r="K68">
        <v>18.451946258544922</v>
      </c>
      <c r="L68">
        <v>91.411033630371094</v>
      </c>
      <c r="M68">
        <v>34.658863067626953</v>
      </c>
    </row>
    <row r="69" spans="1:13" x14ac:dyDescent="0.3">
      <c r="A69">
        <v>122092102</v>
      </c>
      <c r="B69" t="s">
        <v>498</v>
      </c>
      <c r="C69" t="s">
        <v>604</v>
      </c>
      <c r="D69" t="s">
        <v>940</v>
      </c>
      <c r="E69">
        <v>1203315.25</v>
      </c>
      <c r="F69">
        <v>6142923.5</v>
      </c>
      <c r="G69">
        <v>8524548</v>
      </c>
      <c r="H69">
        <v>4154232.5</v>
      </c>
      <c r="I69">
        <v>988450.9375</v>
      </c>
      <c r="J69">
        <v>253.59815979003906</v>
      </c>
      <c r="K69">
        <v>16.056221008300781</v>
      </c>
      <c r="L69">
        <v>77.811492919921875</v>
      </c>
      <c r="M69">
        <v>64.914466857910156</v>
      </c>
    </row>
    <row r="70" spans="1:13" x14ac:dyDescent="0.3">
      <c r="A70">
        <v>108111303</v>
      </c>
      <c r="B70" t="s">
        <v>176</v>
      </c>
      <c r="C70" t="s">
        <v>604</v>
      </c>
      <c r="D70" t="s">
        <v>936</v>
      </c>
      <c r="E70">
        <v>195044.40625</v>
      </c>
      <c r="F70">
        <v>1773389.375</v>
      </c>
      <c r="G70">
        <v>638559.1875</v>
      </c>
      <c r="H70">
        <v>1503921.5</v>
      </c>
      <c r="I70">
        <v>78585.1796875</v>
      </c>
      <c r="J70">
        <v>103.63163757324219</v>
      </c>
      <c r="K70">
        <v>33.174106597900391</v>
      </c>
      <c r="L70">
        <v>174.60722351074219</v>
      </c>
      <c r="M70">
        <v>66.298896789550781</v>
      </c>
    </row>
    <row r="71" spans="1:13" x14ac:dyDescent="0.3">
      <c r="A71">
        <v>116191503</v>
      </c>
      <c r="B71" t="s">
        <v>18</v>
      </c>
      <c r="C71" t="s">
        <v>604</v>
      </c>
      <c r="D71" t="s">
        <v>939</v>
      </c>
      <c r="E71">
        <v>218354.25</v>
      </c>
      <c r="F71">
        <v>2022038.75</v>
      </c>
      <c r="G71">
        <v>787485.5</v>
      </c>
      <c r="H71">
        <v>1815902.75</v>
      </c>
      <c r="I71">
        <v>111624.9921875</v>
      </c>
      <c r="J71">
        <v>125.04888916015625</v>
      </c>
      <c r="K71">
        <v>27.125453948974609</v>
      </c>
      <c r="L71">
        <v>116.93536376953125</v>
      </c>
      <c r="M71">
        <v>89.706138610839844</v>
      </c>
    </row>
    <row r="72" spans="1:13" x14ac:dyDescent="0.3">
      <c r="A72">
        <v>115221402</v>
      </c>
      <c r="B72" t="s">
        <v>489</v>
      </c>
      <c r="C72" t="s">
        <v>604</v>
      </c>
      <c r="D72" t="s">
        <v>937</v>
      </c>
      <c r="E72">
        <v>1244074.75</v>
      </c>
      <c r="F72">
        <v>10900926</v>
      </c>
      <c r="G72">
        <v>4810012</v>
      </c>
      <c r="H72">
        <v>10599872</v>
      </c>
      <c r="I72">
        <v>650739.9375</v>
      </c>
      <c r="J72">
        <v>154.46553039550781</v>
      </c>
      <c r="K72">
        <v>26.054973602294922</v>
      </c>
      <c r="L72">
        <v>85.105400085449219</v>
      </c>
      <c r="M72">
        <v>51.011501312255859</v>
      </c>
    </row>
    <row r="73" spans="1:13" x14ac:dyDescent="0.3">
      <c r="A73">
        <v>111291304</v>
      </c>
      <c r="B73" t="s">
        <v>230</v>
      </c>
      <c r="C73" t="s">
        <v>604</v>
      </c>
      <c r="D73" t="s">
        <v>937</v>
      </c>
      <c r="E73">
        <v>111600.296875</v>
      </c>
      <c r="F73">
        <v>1417922</v>
      </c>
      <c r="G73">
        <v>445779.9375</v>
      </c>
      <c r="H73">
        <v>1277433.5</v>
      </c>
      <c r="I73">
        <v>56386.65625</v>
      </c>
      <c r="J73">
        <v>97.349098205566406</v>
      </c>
      <c r="K73">
        <v>35.031375885009766</v>
      </c>
      <c r="L73">
        <v>173.94505310058594</v>
      </c>
      <c r="M73">
        <v>61.310073852539063</v>
      </c>
    </row>
    <row r="74" spans="1:13" x14ac:dyDescent="0.3">
      <c r="A74">
        <v>101301403</v>
      </c>
      <c r="B74" t="s">
        <v>393</v>
      </c>
      <c r="C74" t="s">
        <v>604</v>
      </c>
      <c r="D74" t="s">
        <v>931</v>
      </c>
      <c r="E74">
        <v>335964.4375</v>
      </c>
      <c r="F74">
        <v>2326150.25</v>
      </c>
      <c r="G74">
        <v>886892.5</v>
      </c>
      <c r="H74">
        <v>2153326</v>
      </c>
      <c r="I74">
        <v>97951.453125</v>
      </c>
      <c r="J74">
        <v>137.8372802734375</v>
      </c>
      <c r="K74">
        <v>36.232307434082031</v>
      </c>
      <c r="L74">
        <v>167.74635314941406</v>
      </c>
      <c r="M74">
        <v>93.506767272949219</v>
      </c>
    </row>
    <row r="75" spans="1:13" x14ac:dyDescent="0.3">
      <c r="A75">
        <v>127042003</v>
      </c>
      <c r="B75" t="s">
        <v>478</v>
      </c>
      <c r="C75" t="s">
        <v>604</v>
      </c>
      <c r="D75" t="s">
        <v>933</v>
      </c>
      <c r="E75">
        <v>291930</v>
      </c>
      <c r="F75">
        <v>2247312.5</v>
      </c>
      <c r="G75">
        <v>963898.625</v>
      </c>
      <c r="H75">
        <v>2082884.75</v>
      </c>
      <c r="I75">
        <v>113102.1875</v>
      </c>
      <c r="J75">
        <v>179.59695434570313</v>
      </c>
      <c r="K75">
        <v>30.973237991333008</v>
      </c>
      <c r="L75">
        <v>146.46534729003906</v>
      </c>
      <c r="M75">
        <v>44.141788482666016</v>
      </c>
    </row>
    <row r="76" spans="1:13" x14ac:dyDescent="0.3">
      <c r="A76">
        <v>112671303</v>
      </c>
      <c r="B76" t="s">
        <v>500</v>
      </c>
      <c r="C76" t="s">
        <v>604</v>
      </c>
      <c r="D76" t="s">
        <v>937</v>
      </c>
      <c r="E76">
        <v>458552.40625</v>
      </c>
      <c r="F76">
        <v>3921130</v>
      </c>
      <c r="G76">
        <v>2269006.5</v>
      </c>
      <c r="H76">
        <v>3508152.75</v>
      </c>
      <c r="I76">
        <v>280186.53125</v>
      </c>
      <c r="J76">
        <v>241.33314514160156</v>
      </c>
      <c r="K76">
        <v>23.729509353637695</v>
      </c>
      <c r="L76">
        <v>93.393714904785156</v>
      </c>
      <c r="M76">
        <v>28.130485534667969</v>
      </c>
    </row>
    <row r="77" spans="1:13" x14ac:dyDescent="0.3">
      <c r="A77">
        <v>112281302</v>
      </c>
      <c r="B77" t="s">
        <v>152</v>
      </c>
      <c r="C77" t="s">
        <v>604</v>
      </c>
      <c r="D77" t="s">
        <v>937</v>
      </c>
      <c r="E77">
        <v>934016.25</v>
      </c>
      <c r="F77">
        <v>11113232</v>
      </c>
      <c r="G77">
        <v>3744278.25</v>
      </c>
      <c r="H77">
        <v>10923418</v>
      </c>
      <c r="I77">
        <v>482366.40625</v>
      </c>
      <c r="J77">
        <v>176.30216979980469</v>
      </c>
      <c r="K77">
        <v>32.737617492675781</v>
      </c>
      <c r="L77">
        <v>109.60897064208984</v>
      </c>
      <c r="M77">
        <v>101.65883636474609</v>
      </c>
    </row>
    <row r="78" spans="1:13" x14ac:dyDescent="0.3">
      <c r="A78">
        <v>101631803</v>
      </c>
      <c r="B78" t="s">
        <v>216</v>
      </c>
      <c r="C78" t="s">
        <v>604</v>
      </c>
      <c r="D78" t="s">
        <v>931</v>
      </c>
      <c r="E78">
        <v>246787.5</v>
      </c>
      <c r="F78">
        <v>2838837</v>
      </c>
      <c r="G78">
        <v>956124.5625</v>
      </c>
      <c r="H78">
        <v>2801657.25</v>
      </c>
      <c r="I78">
        <v>78496.375</v>
      </c>
      <c r="J78">
        <v>110.14866638183594</v>
      </c>
      <c r="K78">
        <v>51.489627838134766</v>
      </c>
      <c r="L78">
        <v>208.40309143066406</v>
      </c>
      <c r="M78">
        <v>98.281204223632813</v>
      </c>
    </row>
    <row r="79" spans="1:13" x14ac:dyDescent="0.3">
      <c r="A79">
        <v>103021752</v>
      </c>
      <c r="B79" t="s">
        <v>347</v>
      </c>
      <c r="C79" t="s">
        <v>604</v>
      </c>
      <c r="D79" t="s">
        <v>932</v>
      </c>
      <c r="E79">
        <v>305764.34375</v>
      </c>
      <c r="F79">
        <v>1661637.5</v>
      </c>
      <c r="G79">
        <v>1656842.125</v>
      </c>
      <c r="H79">
        <v>1225170.125</v>
      </c>
      <c r="I79">
        <v>201127.203125</v>
      </c>
      <c r="J79">
        <v>229.53874206542969</v>
      </c>
      <c r="K79">
        <v>18.019660949707031</v>
      </c>
      <c r="L79">
        <v>86.303062438964844</v>
      </c>
      <c r="M79">
        <v>35.327991485595703</v>
      </c>
    </row>
    <row r="80" spans="1:13" x14ac:dyDescent="0.3">
      <c r="A80">
        <v>101631903</v>
      </c>
      <c r="B80" t="s">
        <v>402</v>
      </c>
      <c r="C80" t="s">
        <v>604</v>
      </c>
      <c r="D80" t="s">
        <v>931</v>
      </c>
      <c r="E80">
        <v>128956.5</v>
      </c>
      <c r="F80">
        <v>1061950</v>
      </c>
      <c r="G80">
        <v>469303.96875</v>
      </c>
      <c r="H80">
        <v>955720.875</v>
      </c>
      <c r="I80">
        <v>64913.87109375</v>
      </c>
      <c r="J80">
        <v>194.401611328125</v>
      </c>
      <c r="K80">
        <v>25.575590133666992</v>
      </c>
      <c r="L80">
        <v>133.35990905761719</v>
      </c>
      <c r="M80">
        <v>124.77057647705078</v>
      </c>
    </row>
    <row r="81" spans="1:13" x14ac:dyDescent="0.3">
      <c r="A81">
        <v>123461302</v>
      </c>
      <c r="B81" t="s">
        <v>245</v>
      </c>
      <c r="C81" t="s">
        <v>604</v>
      </c>
      <c r="D81" t="s">
        <v>940</v>
      </c>
      <c r="E81">
        <v>513348</v>
      </c>
      <c r="F81">
        <v>2859359.25</v>
      </c>
      <c r="G81">
        <v>2629798.5</v>
      </c>
      <c r="H81">
        <v>2526391.25</v>
      </c>
      <c r="I81">
        <v>346417.5625</v>
      </c>
      <c r="J81">
        <v>270.36209106445313</v>
      </c>
      <c r="K81">
        <v>17.327371597290039</v>
      </c>
      <c r="L81">
        <v>75.321807861328125</v>
      </c>
      <c r="M81">
        <v>94.661178588867188</v>
      </c>
    </row>
    <row r="82" spans="1:13" x14ac:dyDescent="0.3">
      <c r="A82">
        <v>125231232</v>
      </c>
      <c r="B82" t="s">
        <v>407</v>
      </c>
      <c r="C82" t="s">
        <v>604</v>
      </c>
      <c r="D82" t="s">
        <v>941</v>
      </c>
      <c r="E82">
        <v>1205333.875</v>
      </c>
      <c r="F82">
        <v>22423392</v>
      </c>
      <c r="G82">
        <v>3015004</v>
      </c>
      <c r="H82">
        <v>23119860</v>
      </c>
      <c r="I82">
        <v>406295.875</v>
      </c>
      <c r="J82">
        <v>42.557281494140625</v>
      </c>
      <c r="K82">
        <v>65.577163696289063</v>
      </c>
      <c r="L82">
        <v>276.531005859375</v>
      </c>
      <c r="M82">
        <v>0</v>
      </c>
    </row>
    <row r="83" spans="1:13" x14ac:dyDescent="0.3">
      <c r="A83">
        <v>108051503</v>
      </c>
      <c r="B83" t="s">
        <v>253</v>
      </c>
      <c r="C83" t="s">
        <v>604</v>
      </c>
      <c r="D83" t="s">
        <v>936</v>
      </c>
      <c r="E83">
        <v>176694</v>
      </c>
      <c r="F83">
        <v>2074711</v>
      </c>
      <c r="G83">
        <v>578057.75</v>
      </c>
      <c r="H83">
        <v>1814017.625</v>
      </c>
      <c r="I83">
        <v>63621.59375</v>
      </c>
      <c r="J83">
        <v>86.989456176757813</v>
      </c>
      <c r="K83">
        <v>44.473308563232422</v>
      </c>
      <c r="L83">
        <v>234.63346862792969</v>
      </c>
      <c r="M83">
        <v>209.41322326660156</v>
      </c>
    </row>
    <row r="84" spans="1:13" x14ac:dyDescent="0.3">
      <c r="A84">
        <v>125231303</v>
      </c>
      <c r="B84" t="s">
        <v>105</v>
      </c>
      <c r="C84" t="s">
        <v>604</v>
      </c>
      <c r="D84" t="s">
        <v>941</v>
      </c>
      <c r="E84">
        <v>553121.6875</v>
      </c>
      <c r="F84">
        <v>4045377</v>
      </c>
      <c r="G84">
        <v>2174147.75</v>
      </c>
      <c r="H84">
        <v>3952794.5</v>
      </c>
      <c r="I84">
        <v>241381.9375</v>
      </c>
      <c r="J84">
        <v>238.45884704589844</v>
      </c>
      <c r="K84">
        <v>28.05780029296875</v>
      </c>
      <c r="L84">
        <v>115.25909423828125</v>
      </c>
      <c r="M84">
        <v>22.115560531616211</v>
      </c>
    </row>
    <row r="85" spans="1:13" x14ac:dyDescent="0.3">
      <c r="A85">
        <v>103021903</v>
      </c>
      <c r="B85" t="s">
        <v>84</v>
      </c>
      <c r="C85" t="s">
        <v>604</v>
      </c>
      <c r="D85" t="s">
        <v>932</v>
      </c>
      <c r="E85">
        <v>234577.046875</v>
      </c>
      <c r="F85">
        <v>1906328</v>
      </c>
      <c r="G85">
        <v>682596.3125</v>
      </c>
      <c r="H85">
        <v>1783375.5</v>
      </c>
      <c r="I85">
        <v>54308.94921875</v>
      </c>
      <c r="J85">
        <v>52.939929962158203</v>
      </c>
      <c r="K85">
        <v>51.989612579345703</v>
      </c>
      <c r="L85">
        <v>244.83502197265625</v>
      </c>
      <c r="M85">
        <v>0</v>
      </c>
    </row>
    <row r="86" spans="1:13" x14ac:dyDescent="0.3">
      <c r="A86">
        <v>106161203</v>
      </c>
      <c r="B86" t="s">
        <v>169</v>
      </c>
      <c r="C86" t="s">
        <v>604</v>
      </c>
      <c r="D86" t="s">
        <v>933</v>
      </c>
      <c r="E86">
        <v>115787.703125</v>
      </c>
      <c r="F86">
        <v>973413.5625</v>
      </c>
      <c r="G86">
        <v>389443</v>
      </c>
      <c r="H86">
        <v>894062.625</v>
      </c>
      <c r="I86">
        <v>44045.23828125</v>
      </c>
      <c r="J86">
        <v>143.23136901855469</v>
      </c>
      <c r="K86">
        <v>33.571033477783203</v>
      </c>
      <c r="L86">
        <v>165.61790466308594</v>
      </c>
      <c r="M86">
        <v>244.38352966308594</v>
      </c>
    </row>
    <row r="87" spans="1:13" x14ac:dyDescent="0.3">
      <c r="A87">
        <v>106161703</v>
      </c>
      <c r="B87" t="s">
        <v>258</v>
      </c>
      <c r="C87" t="s">
        <v>604</v>
      </c>
      <c r="D87" t="s">
        <v>933</v>
      </c>
      <c r="E87">
        <v>138404.84375</v>
      </c>
      <c r="F87">
        <v>1345324.75</v>
      </c>
      <c r="G87">
        <v>480787.8125</v>
      </c>
      <c r="H87">
        <v>1154037.875</v>
      </c>
      <c r="I87">
        <v>49346.1171875</v>
      </c>
      <c r="J87">
        <v>86.923233032226563</v>
      </c>
      <c r="K87">
        <v>39.810985565185547</v>
      </c>
      <c r="L87">
        <v>190.53874206542969</v>
      </c>
      <c r="M87">
        <v>63.680511474609375</v>
      </c>
    </row>
    <row r="88" spans="1:13" x14ac:dyDescent="0.3">
      <c r="A88">
        <v>108071504</v>
      </c>
      <c r="B88" t="s">
        <v>474</v>
      </c>
      <c r="C88" t="s">
        <v>604</v>
      </c>
      <c r="D88" t="s">
        <v>935</v>
      </c>
      <c r="E88">
        <v>115183.203125</v>
      </c>
      <c r="F88">
        <v>1451266.5</v>
      </c>
      <c r="G88">
        <v>415086.0625</v>
      </c>
      <c r="H88">
        <v>1369020.25</v>
      </c>
      <c r="I88">
        <v>40040.88671875</v>
      </c>
      <c r="J88">
        <v>73.331794738769531</v>
      </c>
      <c r="K88">
        <v>49.487808227539063</v>
      </c>
      <c r="L88">
        <v>232.45634460449219</v>
      </c>
      <c r="M88">
        <v>119.76570129394531</v>
      </c>
    </row>
    <row r="89" spans="1:13" x14ac:dyDescent="0.3">
      <c r="A89">
        <v>110171003</v>
      </c>
      <c r="B89" t="s">
        <v>270</v>
      </c>
      <c r="C89" t="s">
        <v>604</v>
      </c>
      <c r="D89" t="s">
        <v>935</v>
      </c>
      <c r="E89">
        <v>361654.65625</v>
      </c>
      <c r="F89">
        <v>3575487.5</v>
      </c>
      <c r="G89">
        <v>1210223.75</v>
      </c>
      <c r="H89">
        <v>3218214.75</v>
      </c>
      <c r="I89">
        <v>142183.859375</v>
      </c>
      <c r="J89">
        <v>92.008079528808594</v>
      </c>
      <c r="K89">
        <v>36.202182769775391</v>
      </c>
      <c r="L89">
        <v>165.91172790527344</v>
      </c>
      <c r="M89">
        <v>95.601821899414063</v>
      </c>
    </row>
    <row r="90" spans="1:13" x14ac:dyDescent="0.3">
      <c r="A90">
        <v>124151902</v>
      </c>
      <c r="B90" t="s">
        <v>215</v>
      </c>
      <c r="C90" t="s">
        <v>604</v>
      </c>
      <c r="D90" t="s">
        <v>941</v>
      </c>
      <c r="E90">
        <v>1286135.375</v>
      </c>
      <c r="F90">
        <v>11298900</v>
      </c>
      <c r="G90">
        <v>3083524.5</v>
      </c>
      <c r="H90">
        <v>11316981</v>
      </c>
      <c r="I90">
        <v>536228.875</v>
      </c>
      <c r="J90">
        <v>231.31369018554688</v>
      </c>
      <c r="K90">
        <v>29.219911575317383</v>
      </c>
      <c r="L90">
        <v>107.47702026367188</v>
      </c>
      <c r="M90">
        <v>62.141788482666016</v>
      </c>
    </row>
    <row r="91" spans="1:13" x14ac:dyDescent="0.3">
      <c r="A91">
        <v>113361303</v>
      </c>
      <c r="B91" t="s">
        <v>115</v>
      </c>
      <c r="C91" t="s">
        <v>604</v>
      </c>
      <c r="D91" t="s">
        <v>937</v>
      </c>
      <c r="E91">
        <v>367494.90625</v>
      </c>
      <c r="F91">
        <v>2135528</v>
      </c>
      <c r="G91">
        <v>1472305.5</v>
      </c>
      <c r="H91">
        <v>1647607.625</v>
      </c>
      <c r="I91">
        <v>180824.3125</v>
      </c>
      <c r="J91">
        <v>215.908935546875</v>
      </c>
      <c r="K91">
        <v>21.984479904174805</v>
      </c>
      <c r="L91">
        <v>103.85396575927734</v>
      </c>
      <c r="M91">
        <v>82.456741333007813</v>
      </c>
    </row>
    <row r="92" spans="1:13" x14ac:dyDescent="0.3">
      <c r="A92">
        <v>123461602</v>
      </c>
      <c r="B92" t="s">
        <v>353</v>
      </c>
      <c r="C92" t="s">
        <v>604</v>
      </c>
      <c r="D92" t="s">
        <v>940</v>
      </c>
      <c r="E92">
        <v>343370.6875</v>
      </c>
      <c r="F92">
        <v>1430388.75</v>
      </c>
      <c r="G92">
        <v>2872055.25</v>
      </c>
      <c r="H92">
        <v>891255.375</v>
      </c>
      <c r="I92">
        <v>402234.84375</v>
      </c>
      <c r="J92">
        <v>259.1246337890625</v>
      </c>
      <c r="K92">
        <v>11.550005912780762</v>
      </c>
      <c r="L92">
        <v>59.347000122070313</v>
      </c>
      <c r="M92">
        <v>68.100593566894531</v>
      </c>
    </row>
    <row r="93" spans="1:13" x14ac:dyDescent="0.3">
      <c r="A93">
        <v>113361503</v>
      </c>
      <c r="B93" t="s">
        <v>418</v>
      </c>
      <c r="C93" t="s">
        <v>604</v>
      </c>
      <c r="D93" t="s">
        <v>937</v>
      </c>
      <c r="E93">
        <v>308675.40625</v>
      </c>
      <c r="F93">
        <v>2693660.25</v>
      </c>
      <c r="G93">
        <v>881844.375</v>
      </c>
      <c r="H93">
        <v>2727347</v>
      </c>
      <c r="I93">
        <v>81906.3125</v>
      </c>
      <c r="J93">
        <v>119.76795959472656</v>
      </c>
      <c r="K93">
        <v>47.422229766845703</v>
      </c>
      <c r="L93">
        <v>186.69186401367188</v>
      </c>
      <c r="M93">
        <v>121.42889404296875</v>
      </c>
    </row>
    <row r="94" spans="1:13" x14ac:dyDescent="0.3">
      <c r="A94">
        <v>104431304</v>
      </c>
      <c r="B94" t="s">
        <v>143</v>
      </c>
      <c r="C94" t="s">
        <v>604</v>
      </c>
      <c r="D94" t="s">
        <v>933</v>
      </c>
      <c r="E94">
        <v>70368.453125</v>
      </c>
      <c r="F94">
        <v>775991.5625</v>
      </c>
      <c r="G94">
        <v>250377.484375</v>
      </c>
      <c r="H94">
        <v>686522.625</v>
      </c>
      <c r="I94">
        <v>30591.677734375</v>
      </c>
      <c r="J94">
        <v>69.036453247070313</v>
      </c>
      <c r="K94">
        <v>35.850845336914063</v>
      </c>
      <c r="L94">
        <v>205.56808471679688</v>
      </c>
      <c r="M94">
        <v>159.88236999511719</v>
      </c>
    </row>
    <row r="95" spans="1:13" x14ac:dyDescent="0.3">
      <c r="A95">
        <v>108561803</v>
      </c>
      <c r="B95" t="s">
        <v>2</v>
      </c>
      <c r="C95" t="s">
        <v>604</v>
      </c>
      <c r="D95" t="s">
        <v>936</v>
      </c>
      <c r="E95">
        <v>127179.75</v>
      </c>
      <c r="F95">
        <v>1378467.625</v>
      </c>
      <c r="G95">
        <v>441185.25</v>
      </c>
      <c r="H95">
        <v>1248181.75</v>
      </c>
      <c r="I95">
        <v>43965.34765625</v>
      </c>
      <c r="J95">
        <v>70.345558166503906</v>
      </c>
      <c r="K95">
        <v>44.281070709228516</v>
      </c>
      <c r="L95">
        <v>238.23284912109375</v>
      </c>
      <c r="M95">
        <v>105.04793548583984</v>
      </c>
    </row>
    <row r="96" spans="1:13" x14ac:dyDescent="0.3">
      <c r="A96">
        <v>108111403</v>
      </c>
      <c r="B96" t="s">
        <v>436</v>
      </c>
      <c r="C96" t="s">
        <v>604</v>
      </c>
      <c r="D96" t="s">
        <v>936</v>
      </c>
      <c r="E96">
        <v>114294.453125</v>
      </c>
      <c r="F96">
        <v>1285893.625</v>
      </c>
      <c r="G96">
        <v>394263.3125</v>
      </c>
      <c r="H96">
        <v>1132502.875</v>
      </c>
      <c r="I96">
        <v>41232.35546875</v>
      </c>
      <c r="J96">
        <v>55.659736633300781</v>
      </c>
      <c r="K96">
        <v>43.520469665527344</v>
      </c>
      <c r="L96">
        <v>239.36915588378906</v>
      </c>
      <c r="M96">
        <v>123.55784606933594</v>
      </c>
    </row>
    <row r="97" spans="1:13" x14ac:dyDescent="0.3">
      <c r="A97">
        <v>113361703</v>
      </c>
      <c r="B97" t="s">
        <v>376</v>
      </c>
      <c r="C97" t="s">
        <v>604</v>
      </c>
      <c r="D97" t="s">
        <v>937</v>
      </c>
      <c r="E97">
        <v>334025.6875</v>
      </c>
      <c r="F97">
        <v>3178256.5</v>
      </c>
      <c r="G97">
        <v>1584982.75</v>
      </c>
      <c r="H97">
        <v>3034099.25</v>
      </c>
      <c r="I97">
        <v>225225.359375</v>
      </c>
      <c r="J97">
        <v>235.90168762207031</v>
      </c>
      <c r="K97">
        <v>22.631843566894531</v>
      </c>
      <c r="L97">
        <v>75.540870666503906</v>
      </c>
      <c r="M97">
        <v>66.3199462890625</v>
      </c>
    </row>
    <row r="98" spans="1:13" x14ac:dyDescent="0.3">
      <c r="A98">
        <v>112011603</v>
      </c>
      <c r="B98" t="s">
        <v>329</v>
      </c>
      <c r="C98" t="s">
        <v>604</v>
      </c>
      <c r="D98" t="s">
        <v>937</v>
      </c>
      <c r="E98">
        <v>456056.09375</v>
      </c>
      <c r="F98">
        <v>4403126.5</v>
      </c>
      <c r="G98">
        <v>1780526.25</v>
      </c>
      <c r="H98">
        <v>4095430</v>
      </c>
      <c r="I98">
        <v>201976</v>
      </c>
      <c r="J98">
        <v>192.12554931640625</v>
      </c>
      <c r="K98">
        <v>32.873752593994141</v>
      </c>
      <c r="L98">
        <v>115.8663330078125</v>
      </c>
      <c r="M98">
        <v>45.7266845703125</v>
      </c>
    </row>
    <row r="99" spans="1:13" x14ac:dyDescent="0.3">
      <c r="A99">
        <v>105201033</v>
      </c>
      <c r="B99" t="s">
        <v>68</v>
      </c>
      <c r="C99" t="s">
        <v>604</v>
      </c>
      <c r="D99" t="s">
        <v>934</v>
      </c>
      <c r="E99">
        <v>323527.5</v>
      </c>
      <c r="F99">
        <v>2788878.75</v>
      </c>
      <c r="G99">
        <v>1062566</v>
      </c>
      <c r="H99">
        <v>2200769</v>
      </c>
      <c r="I99">
        <v>120270.140625</v>
      </c>
      <c r="J99">
        <v>116.25283050537109</v>
      </c>
      <c r="K99">
        <v>34.713291168212891</v>
      </c>
      <c r="L99">
        <v>180.71870422363281</v>
      </c>
      <c r="M99">
        <v>144.48513793945313</v>
      </c>
    </row>
    <row r="100" spans="1:13" x14ac:dyDescent="0.3">
      <c r="A100">
        <v>101261302</v>
      </c>
      <c r="B100" t="s">
        <v>368</v>
      </c>
      <c r="C100" t="s">
        <v>604</v>
      </c>
      <c r="D100" t="s">
        <v>931</v>
      </c>
      <c r="E100">
        <v>870626.375</v>
      </c>
      <c r="F100">
        <v>8103003</v>
      </c>
      <c r="G100">
        <v>2506181</v>
      </c>
      <c r="H100">
        <v>7236399.5</v>
      </c>
      <c r="I100">
        <v>222173.4375</v>
      </c>
      <c r="J100">
        <v>70.874748229980469</v>
      </c>
      <c r="K100">
        <v>51.670486450195313</v>
      </c>
      <c r="L100">
        <v>241.70841979980469</v>
      </c>
      <c r="M100">
        <v>98.271286010742188</v>
      </c>
    </row>
    <row r="101" spans="1:13" x14ac:dyDescent="0.3">
      <c r="A101">
        <v>114061103</v>
      </c>
      <c r="B101" t="s">
        <v>371</v>
      </c>
      <c r="C101" t="s">
        <v>604</v>
      </c>
      <c r="D101" t="s">
        <v>938</v>
      </c>
      <c r="E101">
        <v>366544.9375</v>
      </c>
      <c r="F101">
        <v>1821337</v>
      </c>
      <c r="G101">
        <v>1394387.875</v>
      </c>
      <c r="H101">
        <v>1440423</v>
      </c>
      <c r="I101">
        <v>158656.03125</v>
      </c>
      <c r="J101">
        <v>214.50106811523438</v>
      </c>
      <c r="K101">
        <v>22.578845977783203</v>
      </c>
      <c r="L101">
        <v>108.79499053955078</v>
      </c>
      <c r="M101">
        <v>44.48907470703125</v>
      </c>
    </row>
    <row r="102" spans="1:13" x14ac:dyDescent="0.3">
      <c r="A102">
        <v>103022103</v>
      </c>
      <c r="B102" t="s">
        <v>127</v>
      </c>
      <c r="C102" t="s">
        <v>604</v>
      </c>
      <c r="D102" t="s">
        <v>932</v>
      </c>
      <c r="E102">
        <v>93580.046875</v>
      </c>
      <c r="F102">
        <v>778743.4375</v>
      </c>
      <c r="G102">
        <v>358578.6875</v>
      </c>
      <c r="H102">
        <v>749990.4375</v>
      </c>
      <c r="I102">
        <v>46466.99609375</v>
      </c>
      <c r="J102">
        <v>198.71308898925781</v>
      </c>
      <c r="K102">
        <v>26.489816665649414</v>
      </c>
      <c r="L102">
        <v>102.55588531494141</v>
      </c>
      <c r="M102">
        <v>0</v>
      </c>
    </row>
    <row r="103" spans="1:13" x14ac:dyDescent="0.3">
      <c r="A103">
        <v>113381303</v>
      </c>
      <c r="B103" t="s">
        <v>139</v>
      </c>
      <c r="C103" t="s">
        <v>604</v>
      </c>
      <c r="D103" t="s">
        <v>937</v>
      </c>
      <c r="E103">
        <v>510905.40625</v>
      </c>
      <c r="F103">
        <v>4900685</v>
      </c>
      <c r="G103">
        <v>2025617.125</v>
      </c>
      <c r="H103">
        <v>4635775</v>
      </c>
      <c r="I103">
        <v>245114.140625</v>
      </c>
      <c r="J103">
        <v>248.01921081542969</v>
      </c>
      <c r="K103">
        <v>30.341814041137695</v>
      </c>
      <c r="L103">
        <v>110.54218292236328</v>
      </c>
      <c r="M103">
        <v>123.61034393310547</v>
      </c>
    </row>
    <row r="104" spans="1:13" x14ac:dyDescent="0.3">
      <c r="A104">
        <v>105251453</v>
      </c>
      <c r="B104" t="s">
        <v>267</v>
      </c>
      <c r="C104" t="s">
        <v>604</v>
      </c>
      <c r="D104" t="s">
        <v>934</v>
      </c>
      <c r="E104">
        <v>319683.59375</v>
      </c>
      <c r="F104">
        <v>3983364.25</v>
      </c>
      <c r="G104">
        <v>1212426</v>
      </c>
      <c r="H104">
        <v>3795861.25</v>
      </c>
      <c r="I104">
        <v>103814.390625</v>
      </c>
      <c r="J104">
        <v>66.361518859863281</v>
      </c>
      <c r="K104">
        <v>53.128223419189453</v>
      </c>
      <c r="L104">
        <v>236.17893981933594</v>
      </c>
      <c r="M104">
        <v>118.28697204589844</v>
      </c>
    </row>
    <row r="105" spans="1:13" x14ac:dyDescent="0.3">
      <c r="A105">
        <v>109531304</v>
      </c>
      <c r="B105" t="s">
        <v>211</v>
      </c>
      <c r="C105" t="s">
        <v>604</v>
      </c>
      <c r="D105" t="s">
        <v>935</v>
      </c>
      <c r="E105">
        <v>104207.1015625</v>
      </c>
      <c r="F105">
        <v>1145095.75</v>
      </c>
      <c r="G105">
        <v>375990.46875</v>
      </c>
      <c r="H105">
        <v>1084036.375</v>
      </c>
      <c r="I105">
        <v>41511.53515625</v>
      </c>
      <c r="J105">
        <v>114.16862487792969</v>
      </c>
      <c r="K105">
        <v>39.152812957763672</v>
      </c>
      <c r="L105">
        <v>188.52774047851563</v>
      </c>
      <c r="M105">
        <v>142.16624450683594</v>
      </c>
    </row>
    <row r="106" spans="1:13" x14ac:dyDescent="0.3">
      <c r="A106">
        <v>122092353</v>
      </c>
      <c r="B106" t="s">
        <v>312</v>
      </c>
      <c r="C106" t="s">
        <v>604</v>
      </c>
      <c r="D106" t="s">
        <v>940</v>
      </c>
      <c r="E106">
        <v>1015637.375</v>
      </c>
      <c r="F106">
        <v>3926998</v>
      </c>
      <c r="G106">
        <v>5740683</v>
      </c>
      <c r="H106">
        <v>2860280.75</v>
      </c>
      <c r="I106">
        <v>715032.25</v>
      </c>
      <c r="J106">
        <v>242.68417358398438</v>
      </c>
      <c r="K106">
        <v>14.94102954864502</v>
      </c>
      <c r="L106">
        <v>79.051902770996094</v>
      </c>
      <c r="M106">
        <v>42.302101135253906</v>
      </c>
    </row>
    <row r="107" spans="1:13" x14ac:dyDescent="0.3">
      <c r="A107">
        <v>106611303</v>
      </c>
      <c r="B107" t="s">
        <v>226</v>
      </c>
      <c r="C107" t="s">
        <v>604</v>
      </c>
      <c r="D107" t="s">
        <v>934</v>
      </c>
      <c r="E107">
        <v>168648.15625</v>
      </c>
      <c r="F107">
        <v>1869074.125</v>
      </c>
      <c r="G107">
        <v>593277.375</v>
      </c>
      <c r="H107">
        <v>1726832.5</v>
      </c>
      <c r="I107">
        <v>63699.3671875</v>
      </c>
      <c r="J107">
        <v>98.442375183105469</v>
      </c>
      <c r="K107">
        <v>41.303386688232422</v>
      </c>
      <c r="L107">
        <v>196.50657653808594</v>
      </c>
      <c r="M107">
        <v>59.781757354736328</v>
      </c>
    </row>
    <row r="108" spans="1:13" x14ac:dyDescent="0.3">
      <c r="A108">
        <v>105201352</v>
      </c>
      <c r="B108" t="s">
        <v>41</v>
      </c>
      <c r="C108" t="s">
        <v>604</v>
      </c>
      <c r="D108" t="s">
        <v>934</v>
      </c>
      <c r="E108">
        <v>574778.375</v>
      </c>
      <c r="F108">
        <v>4796283</v>
      </c>
      <c r="G108">
        <v>1828309.625</v>
      </c>
      <c r="H108">
        <v>4401274</v>
      </c>
      <c r="I108">
        <v>191591.15625</v>
      </c>
      <c r="J108">
        <v>117.83806610107422</v>
      </c>
      <c r="K108">
        <v>37.576740264892578</v>
      </c>
      <c r="L108">
        <v>173.96516418457031</v>
      </c>
      <c r="M108">
        <v>89.277961730957031</v>
      </c>
    </row>
    <row r="109" spans="1:13" x14ac:dyDescent="0.3">
      <c r="A109">
        <v>118401403</v>
      </c>
      <c r="B109" t="s">
        <v>444</v>
      </c>
      <c r="C109" t="s">
        <v>604</v>
      </c>
      <c r="D109" t="s">
        <v>939</v>
      </c>
      <c r="E109">
        <v>293069.25</v>
      </c>
      <c r="F109">
        <v>2711541</v>
      </c>
      <c r="G109">
        <v>1023820.4375</v>
      </c>
      <c r="H109">
        <v>2423329.5</v>
      </c>
      <c r="I109">
        <v>139711.6875</v>
      </c>
      <c r="J109">
        <v>159.68585205078125</v>
      </c>
      <c r="K109">
        <v>28.833885192871094</v>
      </c>
      <c r="L109">
        <v>114.46122741699219</v>
      </c>
      <c r="M109">
        <v>19.328569412231445</v>
      </c>
    </row>
    <row r="110" spans="1:13" x14ac:dyDescent="0.3">
      <c r="A110">
        <v>115211603</v>
      </c>
      <c r="B110" t="s">
        <v>249</v>
      </c>
      <c r="C110" t="s">
        <v>604</v>
      </c>
      <c r="D110" t="s">
        <v>937</v>
      </c>
      <c r="E110">
        <v>679076.875</v>
      </c>
      <c r="F110">
        <v>4038060.5</v>
      </c>
      <c r="G110">
        <v>3586363.5</v>
      </c>
      <c r="H110">
        <v>3010950</v>
      </c>
      <c r="I110">
        <v>450202.875</v>
      </c>
      <c r="J110">
        <v>229.68218994140625</v>
      </c>
      <c r="K110">
        <v>18.44390869140625</v>
      </c>
      <c r="L110">
        <v>80.347335815429688</v>
      </c>
      <c r="M110">
        <v>38.831069946289063</v>
      </c>
    </row>
    <row r="111" spans="1:13" x14ac:dyDescent="0.3">
      <c r="A111">
        <v>110171803</v>
      </c>
      <c r="B111" t="s">
        <v>377</v>
      </c>
      <c r="C111" t="s">
        <v>604</v>
      </c>
      <c r="D111" t="s">
        <v>935</v>
      </c>
      <c r="E111">
        <v>156842.40625</v>
      </c>
      <c r="F111">
        <v>2001907</v>
      </c>
      <c r="G111">
        <v>615366.9375</v>
      </c>
      <c r="H111">
        <v>1889661.5</v>
      </c>
      <c r="I111">
        <v>63927.484375</v>
      </c>
      <c r="J111">
        <v>53.919155120849609</v>
      </c>
      <c r="K111">
        <v>43.394737243652344</v>
      </c>
      <c r="L111">
        <v>207.51226806640625</v>
      </c>
      <c r="M111">
        <v>103.19389343261719</v>
      </c>
    </row>
    <row r="112" spans="1:13" x14ac:dyDescent="0.3">
      <c r="A112">
        <v>118401603</v>
      </c>
      <c r="B112" t="s">
        <v>382</v>
      </c>
      <c r="C112" t="s">
        <v>604</v>
      </c>
      <c r="D112" t="s">
        <v>939</v>
      </c>
      <c r="E112">
        <v>242155.5</v>
      </c>
      <c r="F112">
        <v>1882530.75</v>
      </c>
      <c r="G112">
        <v>988510.5</v>
      </c>
      <c r="H112">
        <v>1524514.75</v>
      </c>
      <c r="I112">
        <v>124060</v>
      </c>
      <c r="J112">
        <v>181.56224060058594</v>
      </c>
      <c r="K112">
        <v>25.094282150268555</v>
      </c>
      <c r="L112">
        <v>112.74676513671875</v>
      </c>
      <c r="M112">
        <v>0</v>
      </c>
    </row>
    <row r="113" spans="1:13" x14ac:dyDescent="0.3">
      <c r="A113">
        <v>112671603</v>
      </c>
      <c r="B113" t="s">
        <v>424</v>
      </c>
      <c r="C113" t="s">
        <v>604</v>
      </c>
      <c r="D113" t="s">
        <v>937</v>
      </c>
      <c r="E113">
        <v>684128.5625</v>
      </c>
      <c r="F113">
        <v>5634575</v>
      </c>
      <c r="G113">
        <v>3310411</v>
      </c>
      <c r="H113">
        <v>5106965</v>
      </c>
      <c r="I113">
        <v>332606.96875</v>
      </c>
      <c r="J113">
        <v>233.22865295410156</v>
      </c>
      <c r="K113">
        <v>28.950428009033203</v>
      </c>
      <c r="L113">
        <v>99.70074462890625</v>
      </c>
      <c r="M113">
        <v>60.675048828125</v>
      </c>
    </row>
    <row r="114" spans="1:13" x14ac:dyDescent="0.3">
      <c r="A114">
        <v>114061503</v>
      </c>
      <c r="B114" t="s">
        <v>120</v>
      </c>
      <c r="C114" t="s">
        <v>604</v>
      </c>
      <c r="D114" t="s">
        <v>938</v>
      </c>
      <c r="E114">
        <v>363700.5</v>
      </c>
      <c r="F114">
        <v>2534508.75</v>
      </c>
      <c r="G114">
        <v>1088972.75</v>
      </c>
      <c r="H114">
        <v>2174200</v>
      </c>
      <c r="I114">
        <v>195127.40625</v>
      </c>
      <c r="J114">
        <v>189.30401611328125</v>
      </c>
      <c r="K114">
        <v>20.433736801147461</v>
      </c>
      <c r="L114">
        <v>101.20698547363281</v>
      </c>
      <c r="M114">
        <v>44.748409271240234</v>
      </c>
    </row>
    <row r="115" spans="1:13" x14ac:dyDescent="0.3">
      <c r="A115">
        <v>116471803</v>
      </c>
      <c r="B115" t="s">
        <v>73</v>
      </c>
      <c r="C115" t="s">
        <v>604</v>
      </c>
      <c r="D115" t="s">
        <v>939</v>
      </c>
      <c r="E115">
        <v>256032.296875</v>
      </c>
      <c r="F115">
        <v>1866064.5</v>
      </c>
      <c r="G115">
        <v>990220</v>
      </c>
      <c r="H115">
        <v>1494886.125</v>
      </c>
      <c r="I115">
        <v>138868.234375</v>
      </c>
      <c r="J115">
        <v>110.39035797119141</v>
      </c>
      <c r="K115">
        <v>22.412014007568359</v>
      </c>
      <c r="L115">
        <v>116.65493774414063</v>
      </c>
      <c r="M115">
        <v>79.923095703125</v>
      </c>
    </row>
    <row r="116" spans="1:13" x14ac:dyDescent="0.3">
      <c r="A116">
        <v>103022253</v>
      </c>
      <c r="B116" t="s">
        <v>246</v>
      </c>
      <c r="C116" t="s">
        <v>604</v>
      </c>
      <c r="D116" t="s">
        <v>932</v>
      </c>
      <c r="E116">
        <v>267808.34375</v>
      </c>
      <c r="F116">
        <v>1605593.375</v>
      </c>
      <c r="G116">
        <v>1033328.375</v>
      </c>
      <c r="H116">
        <v>1357600.125</v>
      </c>
      <c r="I116">
        <v>111258.0546875</v>
      </c>
      <c r="J116">
        <v>204.768798828125</v>
      </c>
      <c r="K116">
        <v>26.126018524169922</v>
      </c>
      <c r="L116">
        <v>129.81004333496094</v>
      </c>
      <c r="M116">
        <v>43.113365173339844</v>
      </c>
    </row>
    <row r="117" spans="1:13" x14ac:dyDescent="0.3">
      <c r="A117">
        <v>120522003</v>
      </c>
      <c r="B117" t="s">
        <v>135</v>
      </c>
      <c r="C117" t="s">
        <v>604</v>
      </c>
      <c r="D117" t="s">
        <v>939</v>
      </c>
      <c r="E117">
        <v>545115.875</v>
      </c>
      <c r="F117">
        <v>3737403.75</v>
      </c>
      <c r="G117">
        <v>2519338</v>
      </c>
      <c r="H117">
        <v>3067904</v>
      </c>
      <c r="I117">
        <v>250452.09375</v>
      </c>
      <c r="J117">
        <v>195.2811279296875</v>
      </c>
      <c r="K117">
        <v>27.158317565917969</v>
      </c>
      <c r="L117">
        <v>139.48837280273438</v>
      </c>
      <c r="M117">
        <v>81.384170532226563</v>
      </c>
    </row>
    <row r="118" spans="1:13" x14ac:dyDescent="0.3">
      <c r="A118">
        <v>107651603</v>
      </c>
      <c r="B118" t="s">
        <v>170</v>
      </c>
      <c r="C118" t="s">
        <v>604</v>
      </c>
      <c r="D118" t="s">
        <v>931</v>
      </c>
      <c r="E118">
        <v>314353.0625</v>
      </c>
      <c r="F118">
        <v>3018185.5</v>
      </c>
      <c r="G118">
        <v>1004040.1875</v>
      </c>
      <c r="H118">
        <v>2859192.5</v>
      </c>
      <c r="I118">
        <v>114221.875</v>
      </c>
      <c r="J118">
        <v>98.787689208984375</v>
      </c>
      <c r="K118">
        <v>37.966270446777344</v>
      </c>
      <c r="L118">
        <v>183.27206420898438</v>
      </c>
      <c r="M118">
        <v>112.428955078125</v>
      </c>
    </row>
    <row r="119" spans="1:13" x14ac:dyDescent="0.3">
      <c r="A119">
        <v>115221753</v>
      </c>
      <c r="B119" t="s">
        <v>50</v>
      </c>
      <c r="C119" t="s">
        <v>604</v>
      </c>
      <c r="D119" t="s">
        <v>937</v>
      </c>
      <c r="E119">
        <v>248658.296875</v>
      </c>
      <c r="F119">
        <v>1440056.5</v>
      </c>
      <c r="G119">
        <v>1469237.625</v>
      </c>
      <c r="H119">
        <v>1097461.25</v>
      </c>
      <c r="I119">
        <v>190122.78125</v>
      </c>
      <c r="J119">
        <v>215.58255004882813</v>
      </c>
      <c r="K119">
        <v>16.610069274902344</v>
      </c>
      <c r="L119">
        <v>70.490341186523438</v>
      </c>
      <c r="M119">
        <v>100.49208831787109</v>
      </c>
    </row>
    <row r="120" spans="1:13" x14ac:dyDescent="0.3">
      <c r="A120">
        <v>113362203</v>
      </c>
      <c r="B120" t="s">
        <v>311</v>
      </c>
      <c r="C120" t="s">
        <v>604</v>
      </c>
      <c r="D120" t="s">
        <v>937</v>
      </c>
      <c r="E120">
        <v>322321.0625</v>
      </c>
      <c r="F120">
        <v>2876246</v>
      </c>
      <c r="G120">
        <v>1223225.75</v>
      </c>
      <c r="H120">
        <v>2736992.5</v>
      </c>
      <c r="I120">
        <v>155166.46875</v>
      </c>
      <c r="J120">
        <v>198.60392761230469</v>
      </c>
      <c r="K120">
        <v>28.497091293334961</v>
      </c>
      <c r="L120">
        <v>113.97419738769531</v>
      </c>
      <c r="M120">
        <v>120.85752868652344</v>
      </c>
    </row>
    <row r="121" spans="1:13" x14ac:dyDescent="0.3">
      <c r="A121">
        <v>112671803</v>
      </c>
      <c r="B121" t="s">
        <v>333</v>
      </c>
      <c r="C121" t="s">
        <v>604</v>
      </c>
      <c r="D121" t="s">
        <v>937</v>
      </c>
      <c r="E121">
        <v>452712.75</v>
      </c>
      <c r="F121">
        <v>3509520.25</v>
      </c>
      <c r="G121">
        <v>1765043.5</v>
      </c>
      <c r="H121">
        <v>3080830.75</v>
      </c>
      <c r="I121">
        <v>202347.5625</v>
      </c>
      <c r="J121">
        <v>146.70848083496094</v>
      </c>
      <c r="K121">
        <v>28.304153442382813</v>
      </c>
      <c r="L121">
        <v>134.24032592773438</v>
      </c>
      <c r="M121">
        <v>76.904884338378906</v>
      </c>
    </row>
    <row r="122" spans="1:13" x14ac:dyDescent="0.3">
      <c r="A122">
        <v>124152003</v>
      </c>
      <c r="B122" t="s">
        <v>159</v>
      </c>
      <c r="C122" t="s">
        <v>604</v>
      </c>
      <c r="D122" t="s">
        <v>941</v>
      </c>
      <c r="E122">
        <v>1106943.25</v>
      </c>
      <c r="F122">
        <v>5948804.5</v>
      </c>
      <c r="G122">
        <v>5830895</v>
      </c>
      <c r="H122">
        <v>4562435.5</v>
      </c>
      <c r="I122">
        <v>695872.8125</v>
      </c>
      <c r="J122">
        <v>252.52519226074219</v>
      </c>
      <c r="K122">
        <v>18.518674850463867</v>
      </c>
      <c r="L122">
        <v>81.565834045410156</v>
      </c>
      <c r="M122">
        <v>32.586421966552734</v>
      </c>
    </row>
    <row r="123" spans="1:13" x14ac:dyDescent="0.3">
      <c r="A123">
        <v>106172003</v>
      </c>
      <c r="B123" t="s">
        <v>460</v>
      </c>
      <c r="C123" t="s">
        <v>604</v>
      </c>
      <c r="D123" t="s">
        <v>935</v>
      </c>
      <c r="E123">
        <v>594700.9375</v>
      </c>
      <c r="F123">
        <v>5303589.5</v>
      </c>
      <c r="G123">
        <v>1432639.75</v>
      </c>
      <c r="H123">
        <v>4906050.5</v>
      </c>
      <c r="I123">
        <v>174066.390625</v>
      </c>
      <c r="J123">
        <v>113.45048522949219</v>
      </c>
      <c r="K123">
        <v>42.115711212158203</v>
      </c>
      <c r="L123">
        <v>188.67543029785156</v>
      </c>
      <c r="M123">
        <v>179.76205444335938</v>
      </c>
    </row>
    <row r="124" spans="1:13" x14ac:dyDescent="0.3">
      <c r="A124">
        <v>119352203</v>
      </c>
      <c r="B124" t="s">
        <v>458</v>
      </c>
      <c r="C124" t="s">
        <v>604</v>
      </c>
      <c r="D124" t="s">
        <v>939</v>
      </c>
      <c r="E124">
        <v>180641.40625</v>
      </c>
      <c r="F124">
        <v>1351254.125</v>
      </c>
      <c r="G124">
        <v>637338.375</v>
      </c>
      <c r="H124">
        <v>1319251.5</v>
      </c>
      <c r="I124">
        <v>69646.265625</v>
      </c>
      <c r="J124">
        <v>173.57022094726563</v>
      </c>
      <c r="K124">
        <v>31.146451950073242</v>
      </c>
      <c r="L124">
        <v>129.28494262695313</v>
      </c>
      <c r="M124">
        <v>33.082462310791016</v>
      </c>
    </row>
    <row r="125" spans="1:13" x14ac:dyDescent="0.3">
      <c r="A125">
        <v>103022503</v>
      </c>
      <c r="B125" t="s">
        <v>427</v>
      </c>
      <c r="C125" t="s">
        <v>604</v>
      </c>
      <c r="D125" t="s">
        <v>932</v>
      </c>
      <c r="E125">
        <v>165553.796875</v>
      </c>
      <c r="F125">
        <v>2666856</v>
      </c>
      <c r="G125">
        <v>567088.6875</v>
      </c>
      <c r="H125">
        <v>2628364.75</v>
      </c>
      <c r="I125">
        <v>62229.7109375</v>
      </c>
      <c r="J125">
        <v>21.079994201660156</v>
      </c>
      <c r="K125">
        <v>54.628223419189453</v>
      </c>
      <c r="L125">
        <v>279.21124267578125</v>
      </c>
      <c r="M125">
        <v>65.870704650878906</v>
      </c>
    </row>
    <row r="126" spans="1:13" x14ac:dyDescent="0.3">
      <c r="A126">
        <v>103022803</v>
      </c>
      <c r="B126" t="s">
        <v>290</v>
      </c>
      <c r="C126" t="s">
        <v>604</v>
      </c>
      <c r="D126" t="s">
        <v>932</v>
      </c>
      <c r="E126">
        <v>321242.40625</v>
      </c>
      <c r="F126">
        <v>4169262</v>
      </c>
      <c r="G126">
        <v>1021938.75</v>
      </c>
      <c r="H126">
        <v>4183125.25</v>
      </c>
      <c r="I126">
        <v>106708.9296875</v>
      </c>
      <c r="J126">
        <v>120.73382568359375</v>
      </c>
      <c r="K126">
        <v>51.658683776855469</v>
      </c>
      <c r="L126">
        <v>179.74087524414063</v>
      </c>
      <c r="M126">
        <v>0</v>
      </c>
    </row>
    <row r="127" spans="1:13" x14ac:dyDescent="0.3">
      <c r="A127">
        <v>117412003</v>
      </c>
      <c r="B127" t="s">
        <v>315</v>
      </c>
      <c r="C127" t="s">
        <v>604</v>
      </c>
      <c r="D127" t="s">
        <v>935</v>
      </c>
      <c r="E127">
        <v>211381.953125</v>
      </c>
      <c r="F127">
        <v>2427053</v>
      </c>
      <c r="G127">
        <v>766451.3125</v>
      </c>
      <c r="H127">
        <v>2218219.5</v>
      </c>
      <c r="I127">
        <v>76846.1640625</v>
      </c>
      <c r="J127">
        <v>104.99365997314453</v>
      </c>
      <c r="K127">
        <v>44.307823181152344</v>
      </c>
      <c r="L127">
        <v>199.39279174804688</v>
      </c>
      <c r="M127">
        <v>127.09718322753906</v>
      </c>
    </row>
    <row r="128" spans="1:13" x14ac:dyDescent="0.3">
      <c r="A128">
        <v>121392303</v>
      </c>
      <c r="B128" t="s">
        <v>183</v>
      </c>
      <c r="C128" t="s">
        <v>604</v>
      </c>
      <c r="D128" t="s">
        <v>938</v>
      </c>
      <c r="E128">
        <v>717537.3125</v>
      </c>
      <c r="F128">
        <v>4990303</v>
      </c>
      <c r="G128">
        <v>3595265</v>
      </c>
      <c r="H128">
        <v>4308741.5</v>
      </c>
      <c r="I128">
        <v>452938.03125</v>
      </c>
      <c r="J128">
        <v>257.06277465820313</v>
      </c>
      <c r="K128">
        <v>20.539466857910156</v>
      </c>
      <c r="L128">
        <v>84.135765075683594</v>
      </c>
      <c r="M128">
        <v>57.562099456787109</v>
      </c>
    </row>
    <row r="129" spans="1:13" x14ac:dyDescent="0.3">
      <c r="A129">
        <v>115212503</v>
      </c>
      <c r="B129" t="s">
        <v>366</v>
      </c>
      <c r="C129" t="s">
        <v>604</v>
      </c>
      <c r="D129" t="s">
        <v>937</v>
      </c>
      <c r="E129">
        <v>313713.4375</v>
      </c>
      <c r="F129">
        <v>2365708</v>
      </c>
      <c r="G129">
        <v>946923.5</v>
      </c>
      <c r="H129">
        <v>2266521</v>
      </c>
      <c r="I129">
        <v>132122.046875</v>
      </c>
      <c r="J129">
        <v>188.40374755859375</v>
      </c>
      <c r="K129">
        <v>27.446933746337891</v>
      </c>
      <c r="L129">
        <v>105.02733612060547</v>
      </c>
      <c r="M129">
        <v>68.992095947265625</v>
      </c>
    </row>
    <row r="130" spans="1:13" x14ac:dyDescent="0.3">
      <c r="A130">
        <v>120452003</v>
      </c>
      <c r="B130" t="s">
        <v>463</v>
      </c>
      <c r="C130" t="s">
        <v>604</v>
      </c>
      <c r="D130" t="s">
        <v>939</v>
      </c>
      <c r="E130">
        <v>1028034.125</v>
      </c>
      <c r="F130">
        <v>11006515</v>
      </c>
      <c r="G130">
        <v>4955491.5</v>
      </c>
      <c r="H130">
        <v>10923077</v>
      </c>
      <c r="I130">
        <v>480291.5</v>
      </c>
      <c r="J130">
        <v>184.2618408203125</v>
      </c>
      <c r="K130">
        <v>35.374435424804688</v>
      </c>
      <c r="L130">
        <v>112.18279266357422</v>
      </c>
      <c r="M130">
        <v>94.554359436035156</v>
      </c>
    </row>
    <row r="131" spans="1:13" x14ac:dyDescent="0.3">
      <c r="A131">
        <v>113362303</v>
      </c>
      <c r="B131" t="s">
        <v>77</v>
      </c>
      <c r="C131" t="s">
        <v>604</v>
      </c>
      <c r="D131" t="s">
        <v>937</v>
      </c>
      <c r="E131">
        <v>280819.1875</v>
      </c>
      <c r="F131">
        <v>1541547.5</v>
      </c>
      <c r="G131">
        <v>1310349.125</v>
      </c>
      <c r="H131">
        <v>1091554.25</v>
      </c>
      <c r="I131">
        <v>178656.65625</v>
      </c>
      <c r="J131">
        <v>210.16108703613281</v>
      </c>
      <c r="K131">
        <v>17.534841537475586</v>
      </c>
      <c r="L131">
        <v>83.051994323730469</v>
      </c>
      <c r="M131">
        <v>65.121620178222656</v>
      </c>
    </row>
    <row r="132" spans="1:13" x14ac:dyDescent="0.3">
      <c r="A132">
        <v>113382303</v>
      </c>
      <c r="B132" t="s">
        <v>445</v>
      </c>
      <c r="C132" t="s">
        <v>604</v>
      </c>
      <c r="D132" t="s">
        <v>937</v>
      </c>
      <c r="E132">
        <v>250146.15625</v>
      </c>
      <c r="F132">
        <v>1574455.25</v>
      </c>
      <c r="G132">
        <v>1151568.75</v>
      </c>
      <c r="H132">
        <v>1111747.5</v>
      </c>
      <c r="I132">
        <v>136287.015625</v>
      </c>
      <c r="J132">
        <v>222.25343322753906</v>
      </c>
      <c r="K132">
        <v>21.837516784667969</v>
      </c>
      <c r="L132">
        <v>102.65074920654297</v>
      </c>
      <c r="M132">
        <v>62.671493530273438</v>
      </c>
    </row>
    <row r="133" spans="1:13" x14ac:dyDescent="0.3">
      <c r="A133">
        <v>112672203</v>
      </c>
      <c r="B133" t="s">
        <v>456</v>
      </c>
      <c r="C133" t="s">
        <v>604</v>
      </c>
      <c r="D133" t="s">
        <v>937</v>
      </c>
      <c r="E133">
        <v>376818.59375</v>
      </c>
      <c r="F133">
        <v>2156010.25</v>
      </c>
      <c r="G133">
        <v>1305318.375</v>
      </c>
      <c r="H133">
        <v>1823138.25</v>
      </c>
      <c r="I133">
        <v>143805.984375</v>
      </c>
      <c r="J133">
        <v>202.82794189453125</v>
      </c>
      <c r="K133">
        <v>26.68975830078125</v>
      </c>
      <c r="L133">
        <v>125.44628143310547</v>
      </c>
      <c r="M133">
        <v>73.28643798828125</v>
      </c>
    </row>
    <row r="134" spans="1:13" x14ac:dyDescent="0.3">
      <c r="A134">
        <v>120483302</v>
      </c>
      <c r="B134" t="s">
        <v>93</v>
      </c>
      <c r="C134" t="s">
        <v>604</v>
      </c>
      <c r="D134" t="s">
        <v>938</v>
      </c>
      <c r="E134">
        <v>1014745.9375</v>
      </c>
      <c r="F134">
        <v>6458263.5</v>
      </c>
      <c r="G134">
        <v>3195970.5</v>
      </c>
      <c r="H134">
        <v>5828551.5</v>
      </c>
      <c r="I134">
        <v>565045.125</v>
      </c>
      <c r="J134">
        <v>205.25157165527344</v>
      </c>
      <c r="K134">
        <v>18.881643295288086</v>
      </c>
      <c r="L134">
        <v>96.259590148925781</v>
      </c>
      <c r="M134">
        <v>36.494056701660156</v>
      </c>
    </row>
    <row r="135" spans="1:13" x14ac:dyDescent="0.3">
      <c r="A135">
        <v>103023153</v>
      </c>
      <c r="B135" t="s">
        <v>32</v>
      </c>
      <c r="C135" t="s">
        <v>604</v>
      </c>
      <c r="D135" t="s">
        <v>932</v>
      </c>
      <c r="E135">
        <v>375205.65625</v>
      </c>
      <c r="F135">
        <v>2578693.25</v>
      </c>
      <c r="G135">
        <v>1381274.75</v>
      </c>
      <c r="H135">
        <v>2193681</v>
      </c>
      <c r="I135">
        <v>131384.515625</v>
      </c>
      <c r="J135">
        <v>153.776123046875</v>
      </c>
      <c r="K135">
        <v>32.996078491210938</v>
      </c>
      <c r="L135">
        <v>160.67562866210938</v>
      </c>
      <c r="M135">
        <v>79.620597839355469</v>
      </c>
    </row>
    <row r="136" spans="1:13" x14ac:dyDescent="0.3">
      <c r="A136">
        <v>113362403</v>
      </c>
      <c r="B136" t="s">
        <v>350</v>
      </c>
      <c r="C136" t="s">
        <v>604</v>
      </c>
      <c r="D136" t="s">
        <v>937</v>
      </c>
      <c r="E136">
        <v>419219.5625</v>
      </c>
      <c r="F136">
        <v>2785615</v>
      </c>
      <c r="G136">
        <v>1576768.75</v>
      </c>
      <c r="H136">
        <v>2473117</v>
      </c>
      <c r="I136">
        <v>199572.359375</v>
      </c>
      <c r="J136">
        <v>220.27641296386719</v>
      </c>
      <c r="K136">
        <v>23.959245681762695</v>
      </c>
      <c r="L136">
        <v>106.31655883789063</v>
      </c>
      <c r="M136">
        <v>55.854263305664063</v>
      </c>
    </row>
    <row r="137" spans="1:13" x14ac:dyDescent="0.3">
      <c r="A137">
        <v>119582503</v>
      </c>
      <c r="B137" t="s">
        <v>471</v>
      </c>
      <c r="C137" t="s">
        <v>604</v>
      </c>
      <c r="D137" t="s">
        <v>939</v>
      </c>
      <c r="E137">
        <v>180122.703125</v>
      </c>
      <c r="F137">
        <v>1658148.875</v>
      </c>
      <c r="G137">
        <v>580642.3125</v>
      </c>
      <c r="H137">
        <v>1408733.125</v>
      </c>
      <c r="I137">
        <v>63573.5703125</v>
      </c>
      <c r="J137">
        <v>125.0479736328125</v>
      </c>
      <c r="K137">
        <v>38.049049377441406</v>
      </c>
      <c r="L137">
        <v>193.52030944824219</v>
      </c>
      <c r="M137">
        <v>75.625267028808594</v>
      </c>
    </row>
    <row r="138" spans="1:13" x14ac:dyDescent="0.3">
      <c r="A138">
        <v>104372003</v>
      </c>
      <c r="B138" t="s">
        <v>62</v>
      </c>
      <c r="C138" t="s">
        <v>604</v>
      </c>
      <c r="D138" t="s">
        <v>933</v>
      </c>
      <c r="E138">
        <v>255752.25</v>
      </c>
      <c r="F138">
        <v>2661964.75</v>
      </c>
      <c r="G138">
        <v>932567.5</v>
      </c>
      <c r="H138">
        <v>2485521</v>
      </c>
      <c r="I138">
        <v>87496.953125</v>
      </c>
      <c r="J138">
        <v>106.06478118896484</v>
      </c>
      <c r="K138">
        <v>44.004783630371094</v>
      </c>
      <c r="L138">
        <v>215.18348693847656</v>
      </c>
      <c r="M138">
        <v>27.425537109375</v>
      </c>
    </row>
    <row r="139" spans="1:13" x14ac:dyDescent="0.3">
      <c r="A139">
        <v>113362603</v>
      </c>
      <c r="B139" t="s">
        <v>396</v>
      </c>
      <c r="C139" t="s">
        <v>604</v>
      </c>
      <c r="D139" t="s">
        <v>937</v>
      </c>
      <c r="E139">
        <v>483350.25</v>
      </c>
      <c r="F139">
        <v>4313399.5</v>
      </c>
      <c r="G139">
        <v>1814464.5</v>
      </c>
      <c r="H139">
        <v>4175595</v>
      </c>
      <c r="I139">
        <v>218778.84375</v>
      </c>
      <c r="J139">
        <v>215.85330200195313</v>
      </c>
      <c r="K139">
        <v>30.218709945678711</v>
      </c>
      <c r="L139">
        <v>109.95250701904297</v>
      </c>
      <c r="M139">
        <v>82.916557312011719</v>
      </c>
    </row>
    <row r="140" spans="1:13" x14ac:dyDescent="0.3">
      <c r="A140">
        <v>105252602</v>
      </c>
      <c r="B140" t="s">
        <v>297</v>
      </c>
      <c r="C140" t="s">
        <v>604</v>
      </c>
      <c r="D140" t="s">
        <v>934</v>
      </c>
      <c r="E140">
        <v>2323194.5</v>
      </c>
      <c r="F140">
        <v>30774586</v>
      </c>
      <c r="G140">
        <v>7223955</v>
      </c>
      <c r="H140">
        <v>32002412</v>
      </c>
      <c r="I140">
        <v>676810.875</v>
      </c>
      <c r="J140">
        <v>73.714370727539063</v>
      </c>
      <c r="K140">
        <v>59.576076507568359</v>
      </c>
      <c r="L140">
        <v>220.2247314453125</v>
      </c>
      <c r="M140">
        <v>50.634269714355469</v>
      </c>
    </row>
    <row r="141" spans="1:13" x14ac:dyDescent="0.3">
      <c r="A141">
        <v>108053003</v>
      </c>
      <c r="B141" t="s">
        <v>75</v>
      </c>
      <c r="C141" t="s">
        <v>604</v>
      </c>
      <c r="D141" t="s">
        <v>936</v>
      </c>
      <c r="E141">
        <v>172947.453125</v>
      </c>
      <c r="F141">
        <v>2096682.625</v>
      </c>
      <c r="G141">
        <v>547541.625</v>
      </c>
      <c r="H141">
        <v>1879576</v>
      </c>
      <c r="I141">
        <v>66137.578125</v>
      </c>
      <c r="J141">
        <v>94.717819213867188</v>
      </c>
      <c r="K141">
        <v>42.595626831054688</v>
      </c>
      <c r="L141">
        <v>188.06129455566406</v>
      </c>
      <c r="M141">
        <v>58.558662414550781</v>
      </c>
    </row>
    <row r="142" spans="1:13" x14ac:dyDescent="0.3">
      <c r="A142">
        <v>114062003</v>
      </c>
      <c r="B142" t="s">
        <v>373</v>
      </c>
      <c r="C142" t="s">
        <v>604</v>
      </c>
      <c r="D142" t="s">
        <v>938</v>
      </c>
      <c r="E142">
        <v>504351.3125</v>
      </c>
      <c r="F142">
        <v>3294287.25</v>
      </c>
      <c r="G142">
        <v>2111231.25</v>
      </c>
      <c r="H142">
        <v>2929970.5</v>
      </c>
      <c r="I142">
        <v>249945.78125</v>
      </c>
      <c r="J142">
        <v>195.82781982421875</v>
      </c>
      <c r="K142">
        <v>23.644607543945313</v>
      </c>
      <c r="L142">
        <v>96.001739501953125</v>
      </c>
      <c r="M142">
        <v>66.710952758789063</v>
      </c>
    </row>
    <row r="143" spans="1:13" x14ac:dyDescent="0.3">
      <c r="A143">
        <v>112013054</v>
      </c>
      <c r="B143" t="s">
        <v>185</v>
      </c>
      <c r="C143" t="s">
        <v>604</v>
      </c>
      <c r="D143" t="s">
        <v>937</v>
      </c>
      <c r="E143">
        <v>120633.296875</v>
      </c>
      <c r="F143">
        <v>1085820.625</v>
      </c>
      <c r="G143">
        <v>423093.5</v>
      </c>
      <c r="H143">
        <v>966139.75</v>
      </c>
      <c r="I143">
        <v>62420.359375</v>
      </c>
      <c r="J143">
        <v>155.82803344726563</v>
      </c>
      <c r="K143">
        <v>26.106023788452148</v>
      </c>
      <c r="L143">
        <v>117.06124877929688</v>
      </c>
      <c r="M143">
        <v>158.34477233886719</v>
      </c>
    </row>
    <row r="144" spans="1:13" x14ac:dyDescent="0.3">
      <c r="A144">
        <v>105253303</v>
      </c>
      <c r="B144" t="s">
        <v>356</v>
      </c>
      <c r="C144" t="s">
        <v>604</v>
      </c>
      <c r="D144" t="s">
        <v>934</v>
      </c>
      <c r="E144">
        <v>181124.84375</v>
      </c>
      <c r="F144">
        <v>1503135.75</v>
      </c>
      <c r="G144">
        <v>700240.375</v>
      </c>
      <c r="H144">
        <v>1430272.625</v>
      </c>
      <c r="I144">
        <v>86282.71875</v>
      </c>
      <c r="J144">
        <v>225.33247375488281</v>
      </c>
      <c r="K144">
        <v>27.635904312133789</v>
      </c>
      <c r="L144">
        <v>99.864356994628906</v>
      </c>
      <c r="M144">
        <v>154.9405517578125</v>
      </c>
    </row>
    <row r="145" spans="1:13" x14ac:dyDescent="0.3">
      <c r="A145">
        <v>112282004</v>
      </c>
      <c r="B145" t="s">
        <v>204</v>
      </c>
      <c r="C145" t="s">
        <v>604</v>
      </c>
      <c r="D145" t="s">
        <v>937</v>
      </c>
      <c r="E145">
        <v>57183.1484375</v>
      </c>
      <c r="F145">
        <v>544719.5</v>
      </c>
      <c r="G145">
        <v>176181.65625</v>
      </c>
      <c r="H145">
        <v>468969.0625</v>
      </c>
      <c r="I145">
        <v>25630.68359375</v>
      </c>
      <c r="J145">
        <v>114.73030090332031</v>
      </c>
      <c r="K145">
        <v>30.35753059387207</v>
      </c>
      <c r="L145">
        <v>163.57691955566406</v>
      </c>
      <c r="M145">
        <v>165.55516052246094</v>
      </c>
    </row>
    <row r="146" spans="1:13" x14ac:dyDescent="0.3">
      <c r="A146">
        <v>104432503</v>
      </c>
      <c r="B146" t="s">
        <v>130</v>
      </c>
      <c r="C146" t="s">
        <v>604</v>
      </c>
      <c r="D146" t="s">
        <v>933</v>
      </c>
      <c r="E146">
        <v>191456.84375</v>
      </c>
      <c r="F146">
        <v>2121589.75</v>
      </c>
      <c r="G146">
        <v>717763.5</v>
      </c>
      <c r="H146">
        <v>2008208</v>
      </c>
      <c r="I146">
        <v>66148.2265625</v>
      </c>
      <c r="J146">
        <v>41.430225372314453</v>
      </c>
      <c r="K146">
        <v>45.818462371826172</v>
      </c>
      <c r="L146">
        <v>226.90380859375</v>
      </c>
      <c r="M146">
        <v>167.72343444824219</v>
      </c>
    </row>
    <row r="147" spans="1:13" x14ac:dyDescent="0.3">
      <c r="A147">
        <v>108112003</v>
      </c>
      <c r="B147" t="s">
        <v>251</v>
      </c>
      <c r="C147" t="s">
        <v>604</v>
      </c>
      <c r="D147" t="s">
        <v>936</v>
      </c>
      <c r="E147">
        <v>121946.25</v>
      </c>
      <c r="F147">
        <v>1518620.125</v>
      </c>
      <c r="G147">
        <v>420306.78125</v>
      </c>
      <c r="H147">
        <v>1425505.25</v>
      </c>
      <c r="I147">
        <v>36012.4453125</v>
      </c>
      <c r="J147">
        <v>54.404747009277344</v>
      </c>
      <c r="K147">
        <v>57.226692199707031</v>
      </c>
      <c r="L147">
        <v>256.35659790039063</v>
      </c>
      <c r="M147">
        <v>177.53553771972656</v>
      </c>
    </row>
    <row r="148" spans="1:13" x14ac:dyDescent="0.3">
      <c r="A148">
        <v>114062503</v>
      </c>
      <c r="B148" t="s">
        <v>374</v>
      </c>
      <c r="C148" t="s">
        <v>604</v>
      </c>
      <c r="D148" t="s">
        <v>938</v>
      </c>
      <c r="E148">
        <v>295954.0625</v>
      </c>
      <c r="F148">
        <v>1643457</v>
      </c>
      <c r="G148">
        <v>1204749.5</v>
      </c>
      <c r="H148">
        <v>1302019.25</v>
      </c>
      <c r="I148">
        <v>138635.765625</v>
      </c>
      <c r="J148">
        <v>198.60662841796875</v>
      </c>
      <c r="K148">
        <v>22.679288864135742</v>
      </c>
      <c r="L148">
        <v>114.10411071777344</v>
      </c>
      <c r="M148">
        <v>15.796472549438477</v>
      </c>
    </row>
    <row r="149" spans="1:13" x14ac:dyDescent="0.3">
      <c r="A149">
        <v>111292304</v>
      </c>
      <c r="B149" t="s">
        <v>314</v>
      </c>
      <c r="C149" t="s">
        <v>604</v>
      </c>
      <c r="D149" t="s">
        <v>937</v>
      </c>
      <c r="E149">
        <v>51860.3984375</v>
      </c>
      <c r="F149">
        <v>661297</v>
      </c>
      <c r="G149">
        <v>196785.9375</v>
      </c>
      <c r="H149">
        <v>546040.125</v>
      </c>
      <c r="I149">
        <v>23674.107421875</v>
      </c>
      <c r="J149">
        <v>96.066047668457031</v>
      </c>
      <c r="K149">
        <v>38.436225891113281</v>
      </c>
      <c r="L149">
        <v>208.78115844726563</v>
      </c>
      <c r="M149">
        <v>169.54290771484375</v>
      </c>
    </row>
    <row r="150" spans="1:13" x14ac:dyDescent="0.3">
      <c r="A150">
        <v>106272003</v>
      </c>
      <c r="B150" t="s">
        <v>501</v>
      </c>
      <c r="C150" t="s">
        <v>604</v>
      </c>
      <c r="D150" t="s">
        <v>934</v>
      </c>
      <c r="E150">
        <v>75531.6015625</v>
      </c>
      <c r="F150">
        <v>811889.875</v>
      </c>
      <c r="G150">
        <v>282521.125</v>
      </c>
      <c r="H150">
        <v>626877.4375</v>
      </c>
      <c r="I150">
        <v>39322.13671875</v>
      </c>
      <c r="J150">
        <v>146.77862548828125</v>
      </c>
      <c r="K150">
        <v>29.752773284912109</v>
      </c>
      <c r="L150">
        <v>153.31375122070313</v>
      </c>
      <c r="M150">
        <v>146.240478515625</v>
      </c>
    </row>
    <row r="151" spans="1:13" x14ac:dyDescent="0.3">
      <c r="A151">
        <v>119583003</v>
      </c>
      <c r="B151" t="s">
        <v>99</v>
      </c>
      <c r="C151" t="s">
        <v>604</v>
      </c>
      <c r="D151" t="s">
        <v>939</v>
      </c>
      <c r="E151">
        <v>110234.3984375</v>
      </c>
      <c r="F151">
        <v>1119773.375</v>
      </c>
      <c r="G151">
        <v>436135.25</v>
      </c>
      <c r="H151">
        <v>815774.125</v>
      </c>
      <c r="I151">
        <v>48216.78515625</v>
      </c>
      <c r="J151">
        <v>137.30485534667969</v>
      </c>
      <c r="K151">
        <v>34.555248260498047</v>
      </c>
      <c r="L151">
        <v>175.76414489746094</v>
      </c>
      <c r="M151">
        <v>101.97982025146484</v>
      </c>
    </row>
    <row r="152" spans="1:13" x14ac:dyDescent="0.3">
      <c r="A152">
        <v>108112203</v>
      </c>
      <c r="B152" t="s">
        <v>272</v>
      </c>
      <c r="C152" t="s">
        <v>604</v>
      </c>
      <c r="D152" t="s">
        <v>936</v>
      </c>
      <c r="E152">
        <v>246701.25</v>
      </c>
      <c r="F152">
        <v>2860913.75</v>
      </c>
      <c r="G152">
        <v>882997.25</v>
      </c>
      <c r="H152">
        <v>2550463.75</v>
      </c>
      <c r="I152">
        <v>81980.3515625</v>
      </c>
      <c r="J152">
        <v>55.330329895019531</v>
      </c>
      <c r="K152">
        <v>48.677665710449219</v>
      </c>
      <c r="L152">
        <v>255.57630920410156</v>
      </c>
      <c r="M152">
        <v>75.927925109863281</v>
      </c>
    </row>
    <row r="153" spans="1:13" x14ac:dyDescent="0.3">
      <c r="A153">
        <v>101632403</v>
      </c>
      <c r="B153" t="s">
        <v>457</v>
      </c>
      <c r="C153" t="s">
        <v>604</v>
      </c>
      <c r="D153" t="s">
        <v>931</v>
      </c>
      <c r="E153">
        <v>149743.953125</v>
      </c>
      <c r="F153">
        <v>1384598.75</v>
      </c>
      <c r="G153">
        <v>475353.6875</v>
      </c>
      <c r="H153">
        <v>1224284.75</v>
      </c>
      <c r="I153">
        <v>56025.62890625</v>
      </c>
      <c r="J153">
        <v>149.6982421875</v>
      </c>
      <c r="K153">
        <v>35.871021270751953</v>
      </c>
      <c r="L153">
        <v>195.10855102539063</v>
      </c>
      <c r="M153">
        <v>136.38655090332031</v>
      </c>
    </row>
    <row r="154" spans="1:13" x14ac:dyDescent="0.3">
      <c r="A154">
        <v>105253553</v>
      </c>
      <c r="B154" t="s">
        <v>351</v>
      </c>
      <c r="C154" t="s">
        <v>604</v>
      </c>
      <c r="D154" t="s">
        <v>934</v>
      </c>
      <c r="E154">
        <v>225000.453125</v>
      </c>
      <c r="F154">
        <v>2155440.25</v>
      </c>
      <c r="G154">
        <v>906443.25</v>
      </c>
      <c r="H154">
        <v>2020031.625</v>
      </c>
      <c r="I154">
        <v>102464.203125</v>
      </c>
      <c r="J154">
        <v>170.17242431640625</v>
      </c>
      <c r="K154">
        <v>32.078365325927734</v>
      </c>
      <c r="L154">
        <v>145.98025512695313</v>
      </c>
      <c r="M154">
        <v>148.68643188476563</v>
      </c>
    </row>
    <row r="155" spans="1:13" x14ac:dyDescent="0.3">
      <c r="A155">
        <v>103023912</v>
      </c>
      <c r="B155" t="s">
        <v>17</v>
      </c>
      <c r="C155" t="s">
        <v>604</v>
      </c>
      <c r="D155" t="s">
        <v>932</v>
      </c>
      <c r="E155">
        <v>401449.1875</v>
      </c>
      <c r="F155">
        <v>1634743.875</v>
      </c>
      <c r="G155">
        <v>2356294.75</v>
      </c>
      <c r="H155">
        <v>1035698.9375</v>
      </c>
      <c r="I155">
        <v>296713.28125</v>
      </c>
      <c r="J155">
        <v>252.20164489746094</v>
      </c>
      <c r="K155">
        <v>14.803812980651855</v>
      </c>
      <c r="L155">
        <v>73.503250122070313</v>
      </c>
      <c r="M155">
        <v>99.195442199707031</v>
      </c>
    </row>
    <row r="156" spans="1:13" x14ac:dyDescent="0.3">
      <c r="A156">
        <v>106612203</v>
      </c>
      <c r="B156" t="s">
        <v>276</v>
      </c>
      <c r="C156" t="s">
        <v>604</v>
      </c>
      <c r="D156" t="s">
        <v>934</v>
      </c>
      <c r="E156">
        <v>332531.09375</v>
      </c>
      <c r="F156">
        <v>3277729.25</v>
      </c>
      <c r="G156">
        <v>1130273.75</v>
      </c>
      <c r="H156">
        <v>3004779.5</v>
      </c>
      <c r="I156">
        <v>103778.9765625</v>
      </c>
      <c r="J156">
        <v>85.696075439453125</v>
      </c>
      <c r="K156">
        <v>45.679134368896484</v>
      </c>
      <c r="L156">
        <v>204.96835327148438</v>
      </c>
      <c r="M156">
        <v>88.53350830078125</v>
      </c>
    </row>
    <row r="157" spans="1:13" x14ac:dyDescent="0.3">
      <c r="A157">
        <v>107652603</v>
      </c>
      <c r="B157" t="s">
        <v>485</v>
      </c>
      <c r="C157" t="s">
        <v>604</v>
      </c>
      <c r="D157" t="s">
        <v>931</v>
      </c>
      <c r="E157">
        <v>351526.65625</v>
      </c>
      <c r="F157">
        <v>1931518.25</v>
      </c>
      <c r="G157">
        <v>1535259.25</v>
      </c>
      <c r="H157">
        <v>1480892</v>
      </c>
      <c r="I157">
        <v>176223.96875</v>
      </c>
      <c r="J157">
        <v>220.31265258789063</v>
      </c>
      <c r="K157">
        <v>21.667337417602539</v>
      </c>
      <c r="L157">
        <v>102.63373565673828</v>
      </c>
      <c r="M157">
        <v>74.481193542480469</v>
      </c>
    </row>
    <row r="158" spans="1:13" x14ac:dyDescent="0.3">
      <c r="A158">
        <v>101262903</v>
      </c>
      <c r="B158" t="s">
        <v>269</v>
      </c>
      <c r="C158" t="s">
        <v>604</v>
      </c>
      <c r="D158" t="s">
        <v>931</v>
      </c>
      <c r="E158">
        <v>148186.046875</v>
      </c>
      <c r="F158">
        <v>1838548.25</v>
      </c>
      <c r="G158">
        <v>572179.25</v>
      </c>
      <c r="H158">
        <v>1630667.5</v>
      </c>
      <c r="I158">
        <v>56569.37890625</v>
      </c>
      <c r="J158">
        <v>111.67043304443359</v>
      </c>
      <c r="K158">
        <v>45.234958648681641</v>
      </c>
      <c r="L158">
        <v>212.09771728515625</v>
      </c>
      <c r="M158">
        <v>0</v>
      </c>
    </row>
    <row r="159" spans="1:13" x14ac:dyDescent="0.3">
      <c r="A159">
        <v>127042853</v>
      </c>
      <c r="B159" t="s">
        <v>240</v>
      </c>
      <c r="C159" t="s">
        <v>604</v>
      </c>
      <c r="D159" t="s">
        <v>933</v>
      </c>
      <c r="E159">
        <v>207167.703125</v>
      </c>
      <c r="F159">
        <v>2266917.25</v>
      </c>
      <c r="G159">
        <v>666765.6875</v>
      </c>
      <c r="H159">
        <v>2189934.5</v>
      </c>
      <c r="I159">
        <v>70509.046875</v>
      </c>
      <c r="J159">
        <v>129.01014709472656</v>
      </c>
      <c r="K159">
        <v>44.545356750488281</v>
      </c>
      <c r="L159">
        <v>193.51531982421875</v>
      </c>
      <c r="M159">
        <v>128.40177917480469</v>
      </c>
    </row>
    <row r="160" spans="1:13" x14ac:dyDescent="0.3">
      <c r="A160">
        <v>128033053</v>
      </c>
      <c r="B160" t="s">
        <v>30</v>
      </c>
      <c r="C160" t="s">
        <v>604</v>
      </c>
      <c r="D160" t="s">
        <v>936</v>
      </c>
      <c r="E160">
        <v>222306</v>
      </c>
      <c r="F160">
        <v>1967348.25</v>
      </c>
      <c r="G160">
        <v>871553.75</v>
      </c>
      <c r="H160">
        <v>1697505.25</v>
      </c>
      <c r="I160">
        <v>96810.3125</v>
      </c>
      <c r="J160">
        <v>181.68948364257813</v>
      </c>
      <c r="K160">
        <v>31.620681762695313</v>
      </c>
      <c r="L160">
        <v>145.86148071289063</v>
      </c>
      <c r="M160">
        <v>74.220230102539063</v>
      </c>
    </row>
    <row r="161" spans="1:13" x14ac:dyDescent="0.3">
      <c r="A161">
        <v>109532804</v>
      </c>
      <c r="B161" t="s">
        <v>124</v>
      </c>
      <c r="C161" t="s">
        <v>604</v>
      </c>
      <c r="D161" t="s">
        <v>935</v>
      </c>
      <c r="E161">
        <v>48839.55078125</v>
      </c>
      <c r="F161">
        <v>532783.375</v>
      </c>
      <c r="G161">
        <v>177213.953125</v>
      </c>
      <c r="H161">
        <v>500857.4375</v>
      </c>
      <c r="I161">
        <v>23434.505859375</v>
      </c>
      <c r="J161">
        <v>140.1163330078125</v>
      </c>
      <c r="K161">
        <v>32.381175994873047</v>
      </c>
      <c r="L161">
        <v>169.73826599121094</v>
      </c>
      <c r="M161">
        <v>63.336261749267578</v>
      </c>
    </row>
    <row r="162" spans="1:13" x14ac:dyDescent="0.3">
      <c r="A162">
        <v>125234103</v>
      </c>
      <c r="B162" t="s">
        <v>362</v>
      </c>
      <c r="C162" t="s">
        <v>604</v>
      </c>
      <c r="D162" t="s">
        <v>941</v>
      </c>
      <c r="E162">
        <v>347283.4375</v>
      </c>
      <c r="F162">
        <v>1661894.875</v>
      </c>
      <c r="G162">
        <v>2437377.5</v>
      </c>
      <c r="H162">
        <v>1094588.625</v>
      </c>
      <c r="I162">
        <v>323141.28125</v>
      </c>
      <c r="J162">
        <v>289.67489624023438</v>
      </c>
      <c r="K162">
        <v>13.760408401489258</v>
      </c>
      <c r="L162">
        <v>66.872604370117188</v>
      </c>
      <c r="M162">
        <v>46.433635711669922</v>
      </c>
    </row>
    <row r="163" spans="1:13" x14ac:dyDescent="0.3">
      <c r="A163">
        <v>103024102</v>
      </c>
      <c r="B163" t="s">
        <v>154</v>
      </c>
      <c r="C163" t="s">
        <v>604</v>
      </c>
      <c r="D163" t="s">
        <v>932</v>
      </c>
      <c r="E163">
        <v>487451.25</v>
      </c>
      <c r="F163">
        <v>2326238</v>
      </c>
      <c r="G163">
        <v>1877761.625</v>
      </c>
      <c r="H163">
        <v>1866685.25</v>
      </c>
      <c r="I163">
        <v>244058.25</v>
      </c>
      <c r="J163">
        <v>218.79563903808594</v>
      </c>
      <c r="K163">
        <v>19.22266960144043</v>
      </c>
      <c r="L163">
        <v>89.153793334960938</v>
      </c>
      <c r="M163">
        <v>46.15899658203125</v>
      </c>
    </row>
    <row r="164" spans="1:13" x14ac:dyDescent="0.3">
      <c r="A164">
        <v>105253903</v>
      </c>
      <c r="B164" t="s">
        <v>140</v>
      </c>
      <c r="C164" t="s">
        <v>604</v>
      </c>
      <c r="D164" t="s">
        <v>934</v>
      </c>
      <c r="E164">
        <v>289200.15625</v>
      </c>
      <c r="F164">
        <v>2417754.75</v>
      </c>
      <c r="G164">
        <v>1030561.875</v>
      </c>
      <c r="H164">
        <v>2205080.25</v>
      </c>
      <c r="I164">
        <v>106995.453125</v>
      </c>
      <c r="J164">
        <v>127.90042877197266</v>
      </c>
      <c r="K164">
        <v>34.931549072265625</v>
      </c>
      <c r="L164">
        <v>170.74848937988281</v>
      </c>
      <c r="M164">
        <v>128.95082092285156</v>
      </c>
    </row>
    <row r="165" spans="1:13" x14ac:dyDescent="0.3">
      <c r="A165">
        <v>112013753</v>
      </c>
      <c r="B165" t="s">
        <v>64</v>
      </c>
      <c r="C165" t="s">
        <v>604</v>
      </c>
      <c r="D165" t="s">
        <v>937</v>
      </c>
      <c r="E165">
        <v>341122.65625</v>
      </c>
      <c r="F165">
        <v>2355441.25</v>
      </c>
      <c r="G165">
        <v>1302502.875</v>
      </c>
      <c r="H165">
        <v>1768987.5</v>
      </c>
      <c r="I165">
        <v>192583.953125</v>
      </c>
      <c r="J165">
        <v>180.55595397949219</v>
      </c>
      <c r="K165">
        <v>20.765317916870117</v>
      </c>
      <c r="L165">
        <v>104.35734558105469</v>
      </c>
      <c r="M165">
        <v>118.31240844726563</v>
      </c>
    </row>
    <row r="166" spans="1:13" x14ac:dyDescent="0.3">
      <c r="A166">
        <v>105254053</v>
      </c>
      <c r="B166" t="s">
        <v>54</v>
      </c>
      <c r="C166" t="s">
        <v>604</v>
      </c>
      <c r="D166" t="s">
        <v>934</v>
      </c>
      <c r="E166">
        <v>250509.453125</v>
      </c>
      <c r="F166">
        <v>2139449</v>
      </c>
      <c r="G166">
        <v>962947.5625</v>
      </c>
      <c r="H166">
        <v>1995996.625</v>
      </c>
      <c r="I166">
        <v>101804.8359375</v>
      </c>
      <c r="J166">
        <v>93.965812683105469</v>
      </c>
      <c r="K166">
        <v>32.934642791748047</v>
      </c>
      <c r="L166">
        <v>167.62327575683594</v>
      </c>
      <c r="M166">
        <v>97.967628479003906</v>
      </c>
    </row>
    <row r="167" spans="1:13" x14ac:dyDescent="0.3">
      <c r="A167">
        <v>110173003</v>
      </c>
      <c r="B167" t="s">
        <v>125</v>
      </c>
      <c r="C167" t="s">
        <v>604</v>
      </c>
      <c r="D167" t="s">
        <v>935</v>
      </c>
      <c r="E167">
        <v>135803.09375</v>
      </c>
      <c r="F167">
        <v>1566367.625</v>
      </c>
      <c r="G167">
        <v>477842.625</v>
      </c>
      <c r="H167">
        <v>1452752.5</v>
      </c>
      <c r="I167">
        <v>40987.38671875</v>
      </c>
      <c r="J167">
        <v>73.826148986816406</v>
      </c>
      <c r="K167">
        <v>53.187423706054688</v>
      </c>
      <c r="L167">
        <v>236.22470092773438</v>
      </c>
      <c r="M167">
        <v>53.759197235107422</v>
      </c>
    </row>
    <row r="168" spans="1:13" x14ac:dyDescent="0.3">
      <c r="A168">
        <v>114063003</v>
      </c>
      <c r="B168" t="s">
        <v>111</v>
      </c>
      <c r="C168" t="s">
        <v>604</v>
      </c>
      <c r="D168" t="s">
        <v>938</v>
      </c>
      <c r="E168">
        <v>507755.09375</v>
      </c>
      <c r="F168">
        <v>3649381.25</v>
      </c>
      <c r="G168">
        <v>1847800.25</v>
      </c>
      <c r="H168">
        <v>3549813</v>
      </c>
      <c r="I168">
        <v>215390.984375</v>
      </c>
      <c r="J168">
        <v>220.05345153808594</v>
      </c>
      <c r="K168">
        <v>27.879238128662109</v>
      </c>
      <c r="L168">
        <v>97.519706726074219</v>
      </c>
      <c r="M168">
        <v>33.582023620605469</v>
      </c>
    </row>
    <row r="169" spans="1:13" x14ac:dyDescent="0.3">
      <c r="A169">
        <v>124153503</v>
      </c>
      <c r="B169" t="s">
        <v>361</v>
      </c>
      <c r="C169" t="s">
        <v>604</v>
      </c>
      <c r="D169" t="s">
        <v>941</v>
      </c>
      <c r="E169">
        <v>251141.84375</v>
      </c>
      <c r="F169">
        <v>1249331.875</v>
      </c>
      <c r="G169">
        <v>2271756.5</v>
      </c>
      <c r="H169">
        <v>745301.25</v>
      </c>
      <c r="I169">
        <v>317693.71875</v>
      </c>
      <c r="J169">
        <v>311.41238403320313</v>
      </c>
      <c r="K169">
        <v>11.873795509338379</v>
      </c>
      <c r="L169">
        <v>54.082920074462891</v>
      </c>
      <c r="M169">
        <v>113.83747863769531</v>
      </c>
    </row>
    <row r="170" spans="1:13" x14ac:dyDescent="0.3">
      <c r="A170">
        <v>108112502</v>
      </c>
      <c r="B170" t="s">
        <v>372</v>
      </c>
      <c r="C170" t="s">
        <v>604</v>
      </c>
      <c r="D170" t="s">
        <v>936</v>
      </c>
      <c r="E170">
        <v>557662.625</v>
      </c>
      <c r="F170">
        <v>7926387</v>
      </c>
      <c r="G170">
        <v>1764839.625</v>
      </c>
      <c r="H170">
        <v>8090550</v>
      </c>
      <c r="I170">
        <v>189328.375</v>
      </c>
      <c r="J170">
        <v>35.313343048095703</v>
      </c>
      <c r="K170">
        <v>54.132877349853516</v>
      </c>
      <c r="L170">
        <v>200.56578063964844</v>
      </c>
      <c r="M170">
        <v>65.553001403808594</v>
      </c>
    </row>
    <row r="171" spans="1:13" x14ac:dyDescent="0.3">
      <c r="A171">
        <v>107653102</v>
      </c>
      <c r="B171" t="s">
        <v>80</v>
      </c>
      <c r="C171" t="s">
        <v>604</v>
      </c>
      <c r="D171" t="s">
        <v>931</v>
      </c>
      <c r="E171">
        <v>398107.5</v>
      </c>
      <c r="F171">
        <v>3779671.25</v>
      </c>
      <c r="G171">
        <v>1430603.25</v>
      </c>
      <c r="H171">
        <v>3676049.25</v>
      </c>
      <c r="I171">
        <v>173582.578125</v>
      </c>
      <c r="J171">
        <v>173.40583801269531</v>
      </c>
      <c r="K171">
        <v>32.309589385986328</v>
      </c>
      <c r="L171">
        <v>128.04122924804688</v>
      </c>
      <c r="M171">
        <v>38.304271697998047</v>
      </c>
    </row>
    <row r="172" spans="1:13" x14ac:dyDescent="0.3">
      <c r="A172">
        <v>118402603</v>
      </c>
      <c r="B172" t="s">
        <v>320</v>
      </c>
      <c r="C172" t="s">
        <v>604</v>
      </c>
      <c r="D172" t="s">
        <v>939</v>
      </c>
      <c r="E172">
        <v>363552.15625</v>
      </c>
      <c r="F172">
        <v>5266619.5</v>
      </c>
      <c r="G172">
        <v>1216116.375</v>
      </c>
      <c r="H172">
        <v>5413092</v>
      </c>
      <c r="I172">
        <v>99315.0546875</v>
      </c>
      <c r="J172">
        <v>70.505783081054688</v>
      </c>
      <c r="K172">
        <v>68.935050964355469</v>
      </c>
      <c r="L172">
        <v>218.59494018554688</v>
      </c>
      <c r="M172">
        <v>76.023460388183594</v>
      </c>
    </row>
    <row r="173" spans="1:13" x14ac:dyDescent="0.3">
      <c r="A173">
        <v>112283003</v>
      </c>
      <c r="B173" t="s">
        <v>86</v>
      </c>
      <c r="C173" t="s">
        <v>604</v>
      </c>
      <c r="D173" t="s">
        <v>937</v>
      </c>
      <c r="E173">
        <v>261349.046875</v>
      </c>
      <c r="F173">
        <v>3212303</v>
      </c>
      <c r="G173">
        <v>1097366.125</v>
      </c>
      <c r="H173">
        <v>3211715</v>
      </c>
      <c r="I173">
        <v>138511.703125</v>
      </c>
      <c r="J173">
        <v>206.32420349121094</v>
      </c>
      <c r="K173">
        <v>33.000949859619141</v>
      </c>
      <c r="L173">
        <v>109.49185943603516</v>
      </c>
      <c r="M173">
        <v>128.085205078125</v>
      </c>
    </row>
    <row r="174" spans="1:13" x14ac:dyDescent="0.3">
      <c r="A174">
        <v>107653203</v>
      </c>
      <c r="B174" t="s">
        <v>190</v>
      </c>
      <c r="C174" t="s">
        <v>604</v>
      </c>
      <c r="D174" t="s">
        <v>931</v>
      </c>
      <c r="E174">
        <v>396612.59375</v>
      </c>
      <c r="F174">
        <v>3309746</v>
      </c>
      <c r="G174">
        <v>1254080.5</v>
      </c>
      <c r="H174">
        <v>3263909.25</v>
      </c>
      <c r="I174">
        <v>138234.484375</v>
      </c>
      <c r="J174">
        <v>148.24032592773438</v>
      </c>
      <c r="K174">
        <v>35.884235382080078</v>
      </c>
      <c r="L174">
        <v>149.44102478027344</v>
      </c>
      <c r="M174">
        <v>50.182384490966797</v>
      </c>
    </row>
    <row r="175" spans="1:13" x14ac:dyDescent="0.3">
      <c r="A175">
        <v>104432803</v>
      </c>
      <c r="B175" t="s">
        <v>231</v>
      </c>
      <c r="C175" t="s">
        <v>604</v>
      </c>
      <c r="D175" t="s">
        <v>933</v>
      </c>
      <c r="E175">
        <v>210679.796875</v>
      </c>
      <c r="F175">
        <v>1956769.5</v>
      </c>
      <c r="G175">
        <v>788245.5625</v>
      </c>
      <c r="H175">
        <v>1842558</v>
      </c>
      <c r="I175">
        <v>65960.46875</v>
      </c>
      <c r="J175">
        <v>78.559051513671875</v>
      </c>
      <c r="K175">
        <v>44.810092926025391</v>
      </c>
      <c r="L175">
        <v>208.65422058105469</v>
      </c>
      <c r="M175">
        <v>70.845176696777344</v>
      </c>
    </row>
    <row r="176" spans="1:13" x14ac:dyDescent="0.3">
      <c r="A176">
        <v>115503004</v>
      </c>
      <c r="B176" t="s">
        <v>36</v>
      </c>
      <c r="C176" t="s">
        <v>604</v>
      </c>
      <c r="D176" t="s">
        <v>937</v>
      </c>
      <c r="E176">
        <v>99047.3984375</v>
      </c>
      <c r="F176">
        <v>1201275.125</v>
      </c>
      <c r="G176">
        <v>405090.96875</v>
      </c>
      <c r="H176">
        <v>1041145.625</v>
      </c>
      <c r="I176">
        <v>44791.515625</v>
      </c>
      <c r="J176">
        <v>129.37632751464844</v>
      </c>
      <c r="K176">
        <v>38.074478149414063</v>
      </c>
      <c r="L176">
        <v>165.28083801269531</v>
      </c>
      <c r="M176">
        <v>34.207057952880859</v>
      </c>
    </row>
    <row r="177" spans="1:13" x14ac:dyDescent="0.3">
      <c r="A177">
        <v>104432903</v>
      </c>
      <c r="B177" t="s">
        <v>281</v>
      </c>
      <c r="C177" t="s">
        <v>604</v>
      </c>
      <c r="D177" t="s">
        <v>933</v>
      </c>
      <c r="E177">
        <v>251035.203125</v>
      </c>
      <c r="F177">
        <v>1887465.625</v>
      </c>
      <c r="G177">
        <v>1008296.875</v>
      </c>
      <c r="H177">
        <v>1596358.25</v>
      </c>
      <c r="I177">
        <v>114626.3125</v>
      </c>
      <c r="J177">
        <v>109.35308837890625</v>
      </c>
      <c r="K177">
        <v>27.452663421630859</v>
      </c>
      <c r="L177">
        <v>150.79792785644531</v>
      </c>
      <c r="M177">
        <v>80.441078186035156</v>
      </c>
    </row>
    <row r="178" spans="1:13" x14ac:dyDescent="0.3">
      <c r="A178">
        <v>115222504</v>
      </c>
      <c r="B178" t="s">
        <v>23</v>
      </c>
      <c r="C178" t="s">
        <v>604</v>
      </c>
      <c r="D178" t="s">
        <v>937</v>
      </c>
      <c r="E178">
        <v>161485.203125</v>
      </c>
      <c r="F178">
        <v>1265899.125</v>
      </c>
      <c r="G178">
        <v>505479.625</v>
      </c>
      <c r="H178">
        <v>1066344.5</v>
      </c>
      <c r="I178">
        <v>64850.37890625</v>
      </c>
      <c r="J178">
        <v>127.57843780517578</v>
      </c>
      <c r="K178">
        <v>29.804975509643555</v>
      </c>
      <c r="L178">
        <v>164.58059692382813</v>
      </c>
      <c r="M178">
        <v>68.349716186523438</v>
      </c>
    </row>
    <row r="179" spans="1:13" x14ac:dyDescent="0.3">
      <c r="A179">
        <v>114063503</v>
      </c>
      <c r="B179" t="s">
        <v>60</v>
      </c>
      <c r="C179" t="s">
        <v>604</v>
      </c>
      <c r="D179" t="s">
        <v>938</v>
      </c>
      <c r="E179">
        <v>259262.703125</v>
      </c>
      <c r="F179">
        <v>1817670.5</v>
      </c>
      <c r="G179">
        <v>999877.5625</v>
      </c>
      <c r="H179">
        <v>1513541.625</v>
      </c>
      <c r="I179">
        <v>128151.6328125</v>
      </c>
      <c r="J179">
        <v>218.77384948730469</v>
      </c>
      <c r="K179">
        <v>24.00914192199707</v>
      </c>
      <c r="L179">
        <v>123.52960968017578</v>
      </c>
      <c r="M179">
        <v>222.33917236328125</v>
      </c>
    </row>
    <row r="180" spans="1:13" x14ac:dyDescent="0.3">
      <c r="A180">
        <v>103024603</v>
      </c>
      <c r="B180" t="s">
        <v>198</v>
      </c>
      <c r="C180" t="s">
        <v>604</v>
      </c>
      <c r="D180" t="s">
        <v>932</v>
      </c>
      <c r="E180">
        <v>273944.5625</v>
      </c>
      <c r="F180">
        <v>1453192.5</v>
      </c>
      <c r="G180">
        <v>1381192.25</v>
      </c>
      <c r="H180">
        <v>1083660.5</v>
      </c>
      <c r="I180">
        <v>162146.234375</v>
      </c>
      <c r="J180">
        <v>240.24906921386719</v>
      </c>
      <c r="K180">
        <v>19.169912338256836</v>
      </c>
      <c r="L180">
        <v>95.635848999023438</v>
      </c>
      <c r="M180">
        <v>25.113842010498047</v>
      </c>
    </row>
    <row r="181" spans="1:13" x14ac:dyDescent="0.3">
      <c r="A181">
        <v>118403003</v>
      </c>
      <c r="B181" t="s">
        <v>346</v>
      </c>
      <c r="C181" t="s">
        <v>604</v>
      </c>
      <c r="D181" t="s">
        <v>939</v>
      </c>
      <c r="E181">
        <v>363297.3125</v>
      </c>
      <c r="F181">
        <v>4137918.75</v>
      </c>
      <c r="G181">
        <v>1214907.25</v>
      </c>
      <c r="H181">
        <v>4180482.5</v>
      </c>
      <c r="I181">
        <v>104384.5703125</v>
      </c>
      <c r="J181">
        <v>125.59987640380859</v>
      </c>
      <c r="K181">
        <v>54.760231018066406</v>
      </c>
      <c r="L181">
        <v>176.29843139648438</v>
      </c>
      <c r="M181">
        <v>78.317352294921875</v>
      </c>
    </row>
    <row r="182" spans="1:13" x14ac:dyDescent="0.3">
      <c r="A182">
        <v>112672803</v>
      </c>
      <c r="B182" t="s">
        <v>122</v>
      </c>
      <c r="C182" t="s">
        <v>604</v>
      </c>
      <c r="D182" t="s">
        <v>937</v>
      </c>
      <c r="E182">
        <v>228348.59375</v>
      </c>
      <c r="F182">
        <v>2496833.5</v>
      </c>
      <c r="G182">
        <v>991831.25</v>
      </c>
      <c r="H182">
        <v>2462298</v>
      </c>
      <c r="I182">
        <v>111567.2890625</v>
      </c>
      <c r="J182">
        <v>193.29202270507813</v>
      </c>
      <c r="K182">
        <v>33.316333770751953</v>
      </c>
      <c r="L182">
        <v>99.211509704589844</v>
      </c>
      <c r="M182">
        <v>93.7222900390625</v>
      </c>
    </row>
    <row r="183" spans="1:13" x14ac:dyDescent="0.3">
      <c r="A183">
        <v>105254353</v>
      </c>
      <c r="B183" t="s">
        <v>305</v>
      </c>
      <c r="C183" t="s">
        <v>604</v>
      </c>
      <c r="D183" t="s">
        <v>934</v>
      </c>
      <c r="E183">
        <v>241118.09375</v>
      </c>
      <c r="F183">
        <v>2480437.75</v>
      </c>
      <c r="G183">
        <v>944927.75</v>
      </c>
      <c r="H183">
        <v>2256466</v>
      </c>
      <c r="I183">
        <v>107051.890625</v>
      </c>
      <c r="J183">
        <v>176.76905822753906</v>
      </c>
      <c r="K183">
        <v>34.249591827392578</v>
      </c>
      <c r="L183">
        <v>156.27265930175781</v>
      </c>
      <c r="M183">
        <v>126.21295166015625</v>
      </c>
    </row>
    <row r="184" spans="1:13" x14ac:dyDescent="0.3">
      <c r="A184">
        <v>110173504</v>
      </c>
      <c r="B184" t="s">
        <v>454</v>
      </c>
      <c r="C184" t="s">
        <v>604</v>
      </c>
      <c r="D184" t="s">
        <v>935</v>
      </c>
      <c r="E184">
        <v>48561.1484375</v>
      </c>
      <c r="F184">
        <v>592395.625</v>
      </c>
      <c r="G184">
        <v>173925.25</v>
      </c>
      <c r="H184">
        <v>505907.40625</v>
      </c>
      <c r="I184">
        <v>18505.3203125</v>
      </c>
      <c r="J184">
        <v>49.173587799072266</v>
      </c>
      <c r="K184">
        <v>44.035011291503906</v>
      </c>
      <c r="L184">
        <v>245.5692138671875</v>
      </c>
      <c r="M184">
        <v>195.61337280273438</v>
      </c>
    </row>
    <row r="185" spans="1:13" x14ac:dyDescent="0.3">
      <c r="A185">
        <v>115222752</v>
      </c>
      <c r="B185" t="s">
        <v>449</v>
      </c>
      <c r="C185" t="s">
        <v>604</v>
      </c>
      <c r="D185" t="s">
        <v>937</v>
      </c>
      <c r="E185">
        <v>1337404</v>
      </c>
      <c r="F185">
        <v>22033262</v>
      </c>
      <c r="G185">
        <v>3642449</v>
      </c>
      <c r="H185">
        <v>23181268</v>
      </c>
      <c r="I185">
        <v>491121.5625</v>
      </c>
      <c r="J185">
        <v>81.266456604003906</v>
      </c>
      <c r="K185">
        <v>55.002910614013672</v>
      </c>
      <c r="L185">
        <v>191.31591796875</v>
      </c>
      <c r="M185">
        <v>48.531936645507813</v>
      </c>
    </row>
    <row r="186" spans="1:13" x14ac:dyDescent="0.3">
      <c r="A186">
        <v>123463603</v>
      </c>
      <c r="B186" t="s">
        <v>91</v>
      </c>
      <c r="C186" t="s">
        <v>604</v>
      </c>
      <c r="D186" t="s">
        <v>940</v>
      </c>
      <c r="E186">
        <v>390396.59375</v>
      </c>
      <c r="F186">
        <v>1769028.25</v>
      </c>
      <c r="G186">
        <v>2540318</v>
      </c>
      <c r="H186">
        <v>1272267.625</v>
      </c>
      <c r="I186">
        <v>325999.09375</v>
      </c>
      <c r="J186">
        <v>261.84970092773438</v>
      </c>
      <c r="K186">
        <v>14.41642951965332</v>
      </c>
      <c r="L186">
        <v>71.312225341796875</v>
      </c>
      <c r="M186">
        <v>81.826698303222656</v>
      </c>
    </row>
    <row r="187" spans="1:13" x14ac:dyDescent="0.3">
      <c r="A187">
        <v>125234502</v>
      </c>
      <c r="B187" t="s">
        <v>57</v>
      </c>
      <c r="C187" t="s">
        <v>604</v>
      </c>
      <c r="D187" t="s">
        <v>941</v>
      </c>
      <c r="E187">
        <v>455207.40625</v>
      </c>
      <c r="F187">
        <v>1842554.5</v>
      </c>
      <c r="G187">
        <v>3130241.5</v>
      </c>
      <c r="H187">
        <v>1089952.25</v>
      </c>
      <c r="I187">
        <v>372705.03125</v>
      </c>
      <c r="J187">
        <v>304.50137329101563</v>
      </c>
      <c r="K187">
        <v>14.56380558013916</v>
      </c>
      <c r="L187">
        <v>66.056694030761719</v>
      </c>
      <c r="M187">
        <v>52.007556915283203</v>
      </c>
    </row>
    <row r="188" spans="1:13" x14ac:dyDescent="0.3">
      <c r="A188">
        <v>118403302</v>
      </c>
      <c r="B188" t="s">
        <v>15</v>
      </c>
      <c r="C188" t="s">
        <v>604</v>
      </c>
      <c r="D188" t="s">
        <v>939</v>
      </c>
      <c r="E188">
        <v>1155084</v>
      </c>
      <c r="F188">
        <v>23833504</v>
      </c>
      <c r="G188">
        <v>5811830.5</v>
      </c>
      <c r="H188">
        <v>25120104</v>
      </c>
      <c r="I188">
        <v>553301.3125</v>
      </c>
      <c r="J188">
        <v>108.34247589111328</v>
      </c>
      <c r="K188">
        <v>55.6666259765625</v>
      </c>
      <c r="L188">
        <v>172.81475830078125</v>
      </c>
      <c r="M188">
        <v>97.563819885253906</v>
      </c>
    </row>
    <row r="189" spans="1:13" x14ac:dyDescent="0.3">
      <c r="A189">
        <v>113363103</v>
      </c>
      <c r="B189" t="s">
        <v>352</v>
      </c>
      <c r="C189" t="s">
        <v>604</v>
      </c>
      <c r="D189" t="s">
        <v>937</v>
      </c>
      <c r="E189">
        <v>771584.5625</v>
      </c>
      <c r="F189">
        <v>4352607.5</v>
      </c>
      <c r="G189">
        <v>3057636.25</v>
      </c>
      <c r="H189">
        <v>3743064.5</v>
      </c>
      <c r="I189">
        <v>374993.34375</v>
      </c>
      <c r="J189">
        <v>240.81826782226563</v>
      </c>
      <c r="K189">
        <v>21.818595886230469</v>
      </c>
      <c r="L189">
        <v>95.614700317382813</v>
      </c>
      <c r="M189">
        <v>80.174491882324219</v>
      </c>
    </row>
    <row r="190" spans="1:13" x14ac:dyDescent="0.3">
      <c r="A190">
        <v>107653802</v>
      </c>
      <c r="B190" t="s">
        <v>394</v>
      </c>
      <c r="C190" t="s">
        <v>604</v>
      </c>
      <c r="D190" t="s">
        <v>931</v>
      </c>
      <c r="E190">
        <v>614410.1875</v>
      </c>
      <c r="F190">
        <v>5151101</v>
      </c>
      <c r="G190">
        <v>2837919.75</v>
      </c>
      <c r="H190">
        <v>4780335</v>
      </c>
      <c r="I190">
        <v>280979.25</v>
      </c>
      <c r="J190">
        <v>189.86624145507813</v>
      </c>
      <c r="K190">
        <v>30.619453430175781</v>
      </c>
      <c r="L190">
        <v>132.95291137695313</v>
      </c>
      <c r="M190">
        <v>67.017135620117188</v>
      </c>
    </row>
    <row r="191" spans="1:13" x14ac:dyDescent="0.3">
      <c r="A191">
        <v>104433303</v>
      </c>
      <c r="B191" t="s">
        <v>147</v>
      </c>
      <c r="C191" t="s">
        <v>604</v>
      </c>
      <c r="D191" t="s">
        <v>933</v>
      </c>
      <c r="E191">
        <v>234715.5</v>
      </c>
      <c r="F191">
        <v>2538953.75</v>
      </c>
      <c r="G191">
        <v>883898.3125</v>
      </c>
      <c r="H191">
        <v>2466755.5</v>
      </c>
      <c r="I191">
        <v>96858.3984375</v>
      </c>
      <c r="J191">
        <v>176.26036071777344</v>
      </c>
      <c r="K191">
        <v>37.762008666992188</v>
      </c>
      <c r="L191">
        <v>137.03175354003906</v>
      </c>
      <c r="M191">
        <v>81.872940063476563</v>
      </c>
    </row>
    <row r="192" spans="1:13" x14ac:dyDescent="0.3">
      <c r="A192">
        <v>103024753</v>
      </c>
      <c r="B192" t="s">
        <v>182</v>
      </c>
      <c r="C192" t="s">
        <v>604</v>
      </c>
      <c r="D192" t="s">
        <v>932</v>
      </c>
      <c r="E192">
        <v>452622.15625</v>
      </c>
      <c r="F192">
        <v>3576331</v>
      </c>
      <c r="G192">
        <v>1548991.875</v>
      </c>
      <c r="H192">
        <v>3324405.75</v>
      </c>
      <c r="I192">
        <v>128607.7578125</v>
      </c>
      <c r="J192">
        <v>130.95777893066406</v>
      </c>
      <c r="K192">
        <v>43.371761322021484</v>
      </c>
      <c r="L192">
        <v>188.04304504394531</v>
      </c>
      <c r="M192">
        <v>254.79779052734375</v>
      </c>
    </row>
    <row r="193" spans="1:13" x14ac:dyDescent="0.3">
      <c r="A193">
        <v>108073503</v>
      </c>
      <c r="B193" t="s">
        <v>70</v>
      </c>
      <c r="C193" t="s">
        <v>604</v>
      </c>
      <c r="D193" t="s">
        <v>935</v>
      </c>
      <c r="E193">
        <v>381439.9375</v>
      </c>
      <c r="F193">
        <v>2798007.25</v>
      </c>
      <c r="G193">
        <v>1240936</v>
      </c>
      <c r="H193">
        <v>2509323.75</v>
      </c>
      <c r="I193">
        <v>159207.578125</v>
      </c>
      <c r="J193">
        <v>143.33631896972656</v>
      </c>
      <c r="K193">
        <v>27.764904022216797</v>
      </c>
      <c r="L193">
        <v>139.98800659179688</v>
      </c>
      <c r="M193">
        <v>67.60302734375</v>
      </c>
    </row>
    <row r="194" spans="1:13" x14ac:dyDescent="0.3">
      <c r="A194">
        <v>128323303</v>
      </c>
      <c r="B194" t="s">
        <v>414</v>
      </c>
      <c r="C194" t="s">
        <v>604</v>
      </c>
      <c r="D194" t="s">
        <v>936</v>
      </c>
      <c r="E194">
        <v>140848.5</v>
      </c>
      <c r="F194">
        <v>1416038.75</v>
      </c>
      <c r="G194">
        <v>520687.96875</v>
      </c>
      <c r="H194">
        <v>1299484</v>
      </c>
      <c r="I194">
        <v>49880.52734375</v>
      </c>
      <c r="J194">
        <v>103.66863250732422</v>
      </c>
      <c r="K194">
        <v>41.651027679443359</v>
      </c>
      <c r="L194">
        <v>203.45149230957031</v>
      </c>
      <c r="M194">
        <v>104.31952667236328</v>
      </c>
    </row>
    <row r="195" spans="1:13" x14ac:dyDescent="0.3">
      <c r="A195">
        <v>127044103</v>
      </c>
      <c r="B195" t="s">
        <v>201</v>
      </c>
      <c r="C195" t="s">
        <v>604</v>
      </c>
      <c r="D195" t="s">
        <v>933</v>
      </c>
      <c r="E195">
        <v>354954</v>
      </c>
      <c r="F195">
        <v>2387148.75</v>
      </c>
      <c r="G195">
        <v>1217583.5</v>
      </c>
      <c r="H195">
        <v>2012304.125</v>
      </c>
      <c r="I195">
        <v>123313.9140625</v>
      </c>
      <c r="J195">
        <v>164.01451110839844</v>
      </c>
      <c r="K195">
        <v>32.110618591308594</v>
      </c>
      <c r="L195">
        <v>167.34971618652344</v>
      </c>
      <c r="M195">
        <v>55.997802734375</v>
      </c>
    </row>
    <row r="196" spans="1:13" x14ac:dyDescent="0.3">
      <c r="A196">
        <v>111312503</v>
      </c>
      <c r="B196" t="s">
        <v>208</v>
      </c>
      <c r="C196" t="s">
        <v>604</v>
      </c>
      <c r="D196" t="s">
        <v>935</v>
      </c>
      <c r="E196">
        <v>284819.40625</v>
      </c>
      <c r="F196">
        <v>2580221.25</v>
      </c>
      <c r="G196">
        <v>831821</v>
      </c>
      <c r="H196">
        <v>2301475</v>
      </c>
      <c r="I196">
        <v>109533.0859375</v>
      </c>
      <c r="J196">
        <v>109.47011566162109</v>
      </c>
      <c r="K196">
        <v>33.751094818115234</v>
      </c>
      <c r="L196">
        <v>152.09115600585938</v>
      </c>
      <c r="M196">
        <v>35.493602752685547</v>
      </c>
    </row>
    <row r="197" spans="1:13" x14ac:dyDescent="0.3">
      <c r="A197">
        <v>128323703</v>
      </c>
      <c r="B197" t="s">
        <v>40</v>
      </c>
      <c r="C197" t="s">
        <v>604</v>
      </c>
      <c r="D197" t="s">
        <v>936</v>
      </c>
      <c r="E197">
        <v>361059</v>
      </c>
      <c r="F197">
        <v>2499562.75</v>
      </c>
      <c r="G197">
        <v>1409863.5</v>
      </c>
      <c r="H197">
        <v>2083845.5</v>
      </c>
      <c r="I197">
        <v>161365.1875</v>
      </c>
      <c r="J197">
        <v>179.10124206542969</v>
      </c>
      <c r="K197">
        <v>26.464723587036133</v>
      </c>
      <c r="L197">
        <v>127.60021209716797</v>
      </c>
      <c r="M197">
        <v>53.386516571044922</v>
      </c>
    </row>
    <row r="198" spans="1:13" x14ac:dyDescent="0.3">
      <c r="A198">
        <v>125235103</v>
      </c>
      <c r="B198" t="s">
        <v>56</v>
      </c>
      <c r="C198" t="s">
        <v>604</v>
      </c>
      <c r="D198" t="s">
        <v>941</v>
      </c>
      <c r="E198">
        <v>486386.84375</v>
      </c>
      <c r="F198">
        <v>3513147.25</v>
      </c>
      <c r="G198">
        <v>2217515.5</v>
      </c>
      <c r="H198">
        <v>3275384.5</v>
      </c>
      <c r="I198">
        <v>205224.75</v>
      </c>
      <c r="J198">
        <v>225.9815673828125</v>
      </c>
      <c r="K198">
        <v>30.293857574462891</v>
      </c>
      <c r="L198">
        <v>127.54946136474609</v>
      </c>
      <c r="M198">
        <v>99.000770568847656</v>
      </c>
    </row>
    <row r="199" spans="1:13" x14ac:dyDescent="0.3">
      <c r="A199">
        <v>105256553</v>
      </c>
      <c r="B199" t="s">
        <v>307</v>
      </c>
      <c r="C199" t="s">
        <v>604</v>
      </c>
      <c r="D199" t="s">
        <v>934</v>
      </c>
      <c r="E199">
        <v>200545.203125</v>
      </c>
      <c r="F199">
        <v>2662693.5</v>
      </c>
      <c r="G199">
        <v>768310.875</v>
      </c>
      <c r="H199">
        <v>2671625.5</v>
      </c>
      <c r="I199">
        <v>79014.28125</v>
      </c>
      <c r="J199">
        <v>75.313941955566406</v>
      </c>
      <c r="K199">
        <v>45.960674285888672</v>
      </c>
      <c r="L199">
        <v>189.802490234375</v>
      </c>
      <c r="M199">
        <v>143.25863647460938</v>
      </c>
    </row>
    <row r="200" spans="1:13" x14ac:dyDescent="0.3">
      <c r="A200">
        <v>104433604</v>
      </c>
      <c r="B200" t="s">
        <v>335</v>
      </c>
      <c r="C200" t="s">
        <v>604</v>
      </c>
      <c r="D200" t="s">
        <v>933</v>
      </c>
      <c r="E200">
        <v>73179.8984375</v>
      </c>
      <c r="F200">
        <v>677880.0625</v>
      </c>
      <c r="G200">
        <v>240526.25</v>
      </c>
      <c r="H200">
        <v>590378.9375</v>
      </c>
      <c r="I200">
        <v>28072.876953125</v>
      </c>
      <c r="J200">
        <v>102.22803497314453</v>
      </c>
      <c r="K200">
        <v>35.321857452392578</v>
      </c>
      <c r="L200">
        <v>196.14996337890625</v>
      </c>
      <c r="M200">
        <v>137.36244201660156</v>
      </c>
    </row>
    <row r="201" spans="1:13" x14ac:dyDescent="0.3">
      <c r="A201">
        <v>107654103</v>
      </c>
      <c r="B201" t="s">
        <v>136</v>
      </c>
      <c r="C201" t="s">
        <v>604</v>
      </c>
      <c r="D201" t="s">
        <v>931</v>
      </c>
      <c r="E201">
        <v>208923</v>
      </c>
      <c r="F201">
        <v>2333135</v>
      </c>
      <c r="G201">
        <v>527030.6875</v>
      </c>
      <c r="H201">
        <v>2324732.25</v>
      </c>
      <c r="I201">
        <v>60429.29296875</v>
      </c>
      <c r="J201">
        <v>64.792617797851563</v>
      </c>
      <c r="K201">
        <v>50.788097381591797</v>
      </c>
      <c r="L201">
        <v>230.77987670898438</v>
      </c>
      <c r="M201">
        <v>95.9088134765625</v>
      </c>
    </row>
    <row r="202" spans="1:13" x14ac:dyDescent="0.3">
      <c r="A202">
        <v>101303503</v>
      </c>
      <c r="B202" t="s">
        <v>239</v>
      </c>
      <c r="C202" t="s">
        <v>604</v>
      </c>
      <c r="D202" t="s">
        <v>931</v>
      </c>
      <c r="E202">
        <v>141233.703125</v>
      </c>
      <c r="F202">
        <v>1172735.25</v>
      </c>
      <c r="G202">
        <v>483610.5</v>
      </c>
      <c r="H202">
        <v>1035461.75</v>
      </c>
      <c r="I202">
        <v>43703.640625</v>
      </c>
      <c r="J202">
        <v>83.778923034667969</v>
      </c>
      <c r="K202">
        <v>41.131114959716797</v>
      </c>
      <c r="L202">
        <v>224.15974426269531</v>
      </c>
      <c r="M202">
        <v>122.78952026367188</v>
      </c>
    </row>
    <row r="203" spans="1:13" x14ac:dyDescent="0.3">
      <c r="A203">
        <v>123463803</v>
      </c>
      <c r="B203" t="s">
        <v>242</v>
      </c>
      <c r="C203" t="s">
        <v>604</v>
      </c>
      <c r="D203" t="s">
        <v>940</v>
      </c>
      <c r="E203">
        <v>59365.19921875</v>
      </c>
      <c r="F203">
        <v>325977.59375</v>
      </c>
      <c r="G203">
        <v>360941.59375</v>
      </c>
      <c r="H203">
        <v>279152.40625</v>
      </c>
      <c r="I203">
        <v>49555.0234375</v>
      </c>
      <c r="J203">
        <v>256.43954467773438</v>
      </c>
      <c r="K203">
        <v>15.059711456298828</v>
      </c>
      <c r="L203">
        <v>73.103828430175781</v>
      </c>
      <c r="M203">
        <v>44.905780792236328</v>
      </c>
    </row>
    <row r="204" spans="1:13" x14ac:dyDescent="0.3">
      <c r="A204">
        <v>117414003</v>
      </c>
      <c r="B204" t="s">
        <v>384</v>
      </c>
      <c r="C204" t="s">
        <v>604</v>
      </c>
      <c r="D204" t="s">
        <v>935</v>
      </c>
      <c r="E204">
        <v>337182.3125</v>
      </c>
      <c r="F204">
        <v>3133797</v>
      </c>
      <c r="G204">
        <v>1194648.375</v>
      </c>
      <c r="H204">
        <v>2808810.25</v>
      </c>
      <c r="I204">
        <v>126308.265625</v>
      </c>
      <c r="J204">
        <v>102.51088714599609</v>
      </c>
      <c r="K204">
        <v>36.938419342041016</v>
      </c>
      <c r="L204">
        <v>191.71932983398438</v>
      </c>
      <c r="M204">
        <v>79.790519714355469</v>
      </c>
    </row>
    <row r="205" spans="1:13" x14ac:dyDescent="0.3">
      <c r="A205">
        <v>121135003</v>
      </c>
      <c r="B205" t="s">
        <v>334</v>
      </c>
      <c r="C205" t="s">
        <v>604</v>
      </c>
      <c r="D205" t="s">
        <v>938</v>
      </c>
      <c r="E205">
        <v>173576.40625</v>
      </c>
      <c r="F205">
        <v>1316400</v>
      </c>
      <c r="G205">
        <v>768566.125</v>
      </c>
      <c r="H205">
        <v>1070931.375</v>
      </c>
      <c r="I205">
        <v>142993.25</v>
      </c>
      <c r="J205">
        <v>200.40928649902344</v>
      </c>
      <c r="K205">
        <v>15.79474925994873</v>
      </c>
      <c r="L205">
        <v>80.939704895019531</v>
      </c>
      <c r="M205">
        <v>103.40821838378906</v>
      </c>
    </row>
    <row r="206" spans="1:13" x14ac:dyDescent="0.3">
      <c r="A206">
        <v>109243503</v>
      </c>
      <c r="B206" t="s">
        <v>144</v>
      </c>
      <c r="C206" t="s">
        <v>604</v>
      </c>
      <c r="D206" t="s">
        <v>935</v>
      </c>
      <c r="E206">
        <v>95142</v>
      </c>
      <c r="F206">
        <v>1211557.25</v>
      </c>
      <c r="G206">
        <v>342133.9375</v>
      </c>
      <c r="H206">
        <v>1150369.875</v>
      </c>
      <c r="I206">
        <v>30258.060546875</v>
      </c>
      <c r="J206">
        <v>57.426021575927734</v>
      </c>
      <c r="K206">
        <v>54.492362976074219</v>
      </c>
      <c r="L206">
        <v>269.22564697265625</v>
      </c>
      <c r="M206">
        <v>223.400146484375</v>
      </c>
    </row>
    <row r="207" spans="1:13" x14ac:dyDescent="0.3">
      <c r="A207">
        <v>111343603</v>
      </c>
      <c r="B207" t="s">
        <v>490</v>
      </c>
      <c r="C207" t="s">
        <v>604</v>
      </c>
      <c r="D207" t="s">
        <v>937</v>
      </c>
      <c r="E207">
        <v>309378.3125</v>
      </c>
      <c r="F207">
        <v>2977677</v>
      </c>
      <c r="G207">
        <v>1112017</v>
      </c>
      <c r="H207">
        <v>2390482</v>
      </c>
      <c r="I207">
        <v>135565.484375</v>
      </c>
      <c r="J207">
        <v>126.25376129150391</v>
      </c>
      <c r="K207">
        <v>32.449794769287109</v>
      </c>
      <c r="L207">
        <v>155.29313659667969</v>
      </c>
      <c r="M207">
        <v>93.323188781738281</v>
      </c>
    </row>
    <row r="208" spans="1:13" x14ac:dyDescent="0.3">
      <c r="A208">
        <v>111312804</v>
      </c>
      <c r="B208" t="s">
        <v>26</v>
      </c>
      <c r="C208" t="s">
        <v>604</v>
      </c>
      <c r="D208" t="s">
        <v>935</v>
      </c>
      <c r="E208">
        <v>98879.3984375</v>
      </c>
      <c r="F208">
        <v>1495149.75</v>
      </c>
      <c r="G208">
        <v>383958.53125</v>
      </c>
      <c r="H208">
        <v>1428474.25</v>
      </c>
      <c r="I208">
        <v>42475.515625</v>
      </c>
      <c r="J208">
        <v>63.003002166748047</v>
      </c>
      <c r="K208">
        <v>46.567714691162109</v>
      </c>
      <c r="L208">
        <v>202.8126220703125</v>
      </c>
      <c r="M208">
        <v>176.85304260253906</v>
      </c>
    </row>
    <row r="209" spans="1:13" x14ac:dyDescent="0.3">
      <c r="A209">
        <v>109422303</v>
      </c>
      <c r="B209" t="s">
        <v>48</v>
      </c>
      <c r="C209" t="s">
        <v>604</v>
      </c>
      <c r="D209" t="s">
        <v>935</v>
      </c>
      <c r="E209">
        <v>177701.84375</v>
      </c>
      <c r="F209">
        <v>2222754.5</v>
      </c>
      <c r="G209">
        <v>646162.625</v>
      </c>
      <c r="H209">
        <v>2162776.5</v>
      </c>
      <c r="I209">
        <v>54712.81640625</v>
      </c>
      <c r="J209">
        <v>52.612808227539063</v>
      </c>
      <c r="K209">
        <v>55.683826446533203</v>
      </c>
      <c r="L209">
        <v>249.99569702148438</v>
      </c>
      <c r="M209">
        <v>180.27671813964844</v>
      </c>
    </row>
    <row r="210" spans="1:13" x14ac:dyDescent="0.3">
      <c r="A210">
        <v>104103603</v>
      </c>
      <c r="B210" t="s">
        <v>348</v>
      </c>
      <c r="C210" t="s">
        <v>604</v>
      </c>
      <c r="D210" t="s">
        <v>933</v>
      </c>
      <c r="E210">
        <v>210126.59375</v>
      </c>
      <c r="F210">
        <v>2270402</v>
      </c>
      <c r="G210">
        <v>742694.125</v>
      </c>
      <c r="H210">
        <v>1921190.625</v>
      </c>
      <c r="I210">
        <v>71073.8046875</v>
      </c>
      <c r="J210">
        <v>80.768112182617188</v>
      </c>
      <c r="K210">
        <v>45.350357055664063</v>
      </c>
      <c r="L210">
        <v>233.98820495605469</v>
      </c>
      <c r="M210">
        <v>130.25337219238281</v>
      </c>
    </row>
    <row r="211" spans="1:13" x14ac:dyDescent="0.3">
      <c r="A211">
        <v>124154003</v>
      </c>
      <c r="B211" t="s">
        <v>205</v>
      </c>
      <c r="C211" t="s">
        <v>604</v>
      </c>
      <c r="D211" t="s">
        <v>941</v>
      </c>
      <c r="E211">
        <v>330098.5625</v>
      </c>
      <c r="F211">
        <v>2218512.75</v>
      </c>
      <c r="G211">
        <v>1739009</v>
      </c>
      <c r="H211">
        <v>1787586.5</v>
      </c>
      <c r="I211">
        <v>272998.8125</v>
      </c>
      <c r="J211">
        <v>248.73822021484375</v>
      </c>
      <c r="K211">
        <v>15.705636024475098</v>
      </c>
      <c r="L211">
        <v>72.5830078125</v>
      </c>
      <c r="M211">
        <v>36.009674072265625</v>
      </c>
    </row>
    <row r="212" spans="1:13" x14ac:dyDescent="0.3">
      <c r="A212">
        <v>106166503</v>
      </c>
      <c r="B212" t="s">
        <v>217</v>
      </c>
      <c r="C212" t="s">
        <v>604</v>
      </c>
      <c r="D212" t="s">
        <v>933</v>
      </c>
      <c r="E212">
        <v>161831.25</v>
      </c>
      <c r="F212">
        <v>1839216</v>
      </c>
      <c r="G212">
        <v>539560.5625</v>
      </c>
      <c r="H212">
        <v>1678454.125</v>
      </c>
      <c r="I212">
        <v>49888.16015625</v>
      </c>
      <c r="J212">
        <v>76.76446533203125</v>
      </c>
      <c r="K212">
        <v>50.926067352294922</v>
      </c>
      <c r="L212">
        <v>233.91114807128906</v>
      </c>
      <c r="M212">
        <v>133.77302551269531</v>
      </c>
    </row>
    <row r="213" spans="1:13" x14ac:dyDescent="0.3">
      <c r="A213">
        <v>110183602</v>
      </c>
      <c r="B213" t="s">
        <v>495</v>
      </c>
      <c r="C213" t="s">
        <v>604</v>
      </c>
      <c r="D213" t="s">
        <v>935</v>
      </c>
      <c r="E213">
        <v>639310.0625</v>
      </c>
      <c r="F213">
        <v>5409699</v>
      </c>
      <c r="G213">
        <v>2168754.25</v>
      </c>
      <c r="H213">
        <v>4653643</v>
      </c>
      <c r="I213">
        <v>227031.78125</v>
      </c>
      <c r="J213">
        <v>108.47914886474609</v>
      </c>
      <c r="K213">
        <v>36.196533203125</v>
      </c>
      <c r="L213">
        <v>181.1060791015625</v>
      </c>
      <c r="M213">
        <v>91.616378784179688</v>
      </c>
    </row>
    <row r="214" spans="1:13" x14ac:dyDescent="0.3">
      <c r="A214">
        <v>103025002</v>
      </c>
      <c r="B214" t="s">
        <v>455</v>
      </c>
      <c r="C214" t="s">
        <v>604</v>
      </c>
      <c r="D214" t="s">
        <v>932</v>
      </c>
      <c r="E214">
        <v>271298.84375</v>
      </c>
      <c r="F214">
        <v>1301063.875</v>
      </c>
      <c r="G214">
        <v>1064419.125</v>
      </c>
      <c r="H214">
        <v>1075213.75</v>
      </c>
      <c r="I214">
        <v>126851.359375</v>
      </c>
      <c r="J214">
        <v>217.0057373046875</v>
      </c>
      <c r="K214">
        <v>20.786392211914063</v>
      </c>
      <c r="L214">
        <v>101.43651580810547</v>
      </c>
      <c r="M214">
        <v>91.368019104003906</v>
      </c>
    </row>
    <row r="215" spans="1:13" x14ac:dyDescent="0.3">
      <c r="A215">
        <v>107654403</v>
      </c>
      <c r="B215" t="s">
        <v>423</v>
      </c>
      <c r="C215" t="s">
        <v>604</v>
      </c>
      <c r="D215" t="s">
        <v>931</v>
      </c>
      <c r="E215">
        <v>504477.75</v>
      </c>
      <c r="F215">
        <v>4454914</v>
      </c>
      <c r="G215">
        <v>1784241</v>
      </c>
      <c r="H215">
        <v>4102703</v>
      </c>
      <c r="I215">
        <v>175550</v>
      </c>
      <c r="J215">
        <v>136.71614074707031</v>
      </c>
      <c r="K215">
        <v>38.414314270019531</v>
      </c>
      <c r="L215">
        <v>178.1298828125</v>
      </c>
      <c r="M215">
        <v>34.747821807861328</v>
      </c>
    </row>
    <row r="216" spans="1:13" x14ac:dyDescent="0.3">
      <c r="A216">
        <v>104107803</v>
      </c>
      <c r="B216" t="s">
        <v>248</v>
      </c>
      <c r="C216" t="s">
        <v>604</v>
      </c>
      <c r="D216" t="s">
        <v>933</v>
      </c>
      <c r="E216">
        <v>247535.40625</v>
      </c>
      <c r="F216">
        <v>1960118.375</v>
      </c>
      <c r="G216">
        <v>855976.25</v>
      </c>
      <c r="H216">
        <v>1515647.75</v>
      </c>
      <c r="I216">
        <v>102272.859375</v>
      </c>
      <c r="J216">
        <v>158.24917602539063</v>
      </c>
      <c r="K216">
        <v>29.955453872680664</v>
      </c>
      <c r="L216">
        <v>151.42298889160156</v>
      </c>
      <c r="M216">
        <v>110.83802032470703</v>
      </c>
    </row>
    <row r="217" spans="1:13" x14ac:dyDescent="0.3">
      <c r="A217">
        <v>114064003</v>
      </c>
      <c r="B217" t="s">
        <v>355</v>
      </c>
      <c r="C217" t="s">
        <v>604</v>
      </c>
      <c r="D217" t="s">
        <v>938</v>
      </c>
      <c r="E217">
        <v>177499.953125</v>
      </c>
      <c r="F217">
        <v>1056839.5</v>
      </c>
      <c r="G217">
        <v>753636.3125</v>
      </c>
      <c r="H217">
        <v>786374.25</v>
      </c>
      <c r="I217">
        <v>111937.4921875</v>
      </c>
      <c r="J217">
        <v>186.91265869140625</v>
      </c>
      <c r="K217">
        <v>17.759695053100586</v>
      </c>
      <c r="L217">
        <v>87.088363647460938</v>
      </c>
      <c r="M217">
        <v>42.793033599853516</v>
      </c>
    </row>
    <row r="218" spans="1:13" x14ac:dyDescent="0.3">
      <c r="A218">
        <v>119665003</v>
      </c>
      <c r="B218" t="s">
        <v>389</v>
      </c>
      <c r="C218" t="s">
        <v>604</v>
      </c>
      <c r="D218" t="s">
        <v>939</v>
      </c>
      <c r="E218">
        <v>176643.59375</v>
      </c>
      <c r="F218">
        <v>1438723.375</v>
      </c>
      <c r="G218">
        <v>579995.25</v>
      </c>
      <c r="H218">
        <v>1201774.875</v>
      </c>
      <c r="I218">
        <v>62997.671875</v>
      </c>
      <c r="J218">
        <v>146.50852966308594</v>
      </c>
      <c r="K218">
        <v>34.848308563232422</v>
      </c>
      <c r="L218">
        <v>172.19049072265625</v>
      </c>
      <c r="M218">
        <v>120.31068420410156</v>
      </c>
    </row>
    <row r="219" spans="1:13" x14ac:dyDescent="0.3">
      <c r="A219">
        <v>118403903</v>
      </c>
      <c r="B219" t="s">
        <v>195</v>
      </c>
      <c r="C219" t="s">
        <v>604</v>
      </c>
      <c r="D219" t="s">
        <v>939</v>
      </c>
      <c r="E219">
        <v>217072.953125</v>
      </c>
      <c r="F219">
        <v>1731453.375</v>
      </c>
      <c r="G219">
        <v>753673.25</v>
      </c>
      <c r="H219">
        <v>1303457.875</v>
      </c>
      <c r="I219">
        <v>92139.6640625</v>
      </c>
      <c r="J219">
        <v>159.28176879882813</v>
      </c>
      <c r="K219">
        <v>29.327213287353516</v>
      </c>
      <c r="L219">
        <v>150.81259155273438</v>
      </c>
      <c r="M219">
        <v>89.234970092773438</v>
      </c>
    </row>
    <row r="220" spans="1:13" x14ac:dyDescent="0.3">
      <c r="A220">
        <v>119354603</v>
      </c>
      <c r="B220" t="s">
        <v>496</v>
      </c>
      <c r="C220" t="s">
        <v>604</v>
      </c>
      <c r="D220" t="s">
        <v>939</v>
      </c>
      <c r="E220">
        <v>189653.09375</v>
      </c>
      <c r="F220">
        <v>1619239.25</v>
      </c>
      <c r="G220">
        <v>638518.5</v>
      </c>
      <c r="H220">
        <v>1257721</v>
      </c>
      <c r="I220">
        <v>72041.3515625</v>
      </c>
      <c r="J220">
        <v>157.76112365722656</v>
      </c>
      <c r="K220">
        <v>33.972309112548828</v>
      </c>
      <c r="L220">
        <v>157.02679443359375</v>
      </c>
      <c r="M220">
        <v>42.657291412353516</v>
      </c>
    </row>
    <row r="221" spans="1:13" x14ac:dyDescent="0.3">
      <c r="A221">
        <v>104433903</v>
      </c>
      <c r="B221" t="s">
        <v>187</v>
      </c>
      <c r="C221" t="s">
        <v>604</v>
      </c>
      <c r="D221" t="s">
        <v>933</v>
      </c>
      <c r="E221">
        <v>132414.59375</v>
      </c>
      <c r="F221">
        <v>1432922.75</v>
      </c>
      <c r="G221">
        <v>474313.0625</v>
      </c>
      <c r="H221">
        <v>1204157</v>
      </c>
      <c r="I221">
        <v>55968.015625</v>
      </c>
      <c r="J221">
        <v>85.600677490234375</v>
      </c>
      <c r="K221">
        <v>36.443145751953125</v>
      </c>
      <c r="L221">
        <v>208.78376770019531</v>
      </c>
      <c r="M221">
        <v>118.87611389160156</v>
      </c>
    </row>
    <row r="222" spans="1:13" x14ac:dyDescent="0.3">
      <c r="A222">
        <v>113363603</v>
      </c>
      <c r="B222" t="s">
        <v>184</v>
      </c>
      <c r="C222" t="s">
        <v>604</v>
      </c>
      <c r="D222" t="s">
        <v>937</v>
      </c>
      <c r="E222">
        <v>273176.09375</v>
      </c>
      <c r="F222">
        <v>1603923.125</v>
      </c>
      <c r="G222">
        <v>1244049.375</v>
      </c>
      <c r="H222">
        <v>1325401.5</v>
      </c>
      <c r="I222">
        <v>158277.453125</v>
      </c>
      <c r="J222">
        <v>251.95782470703125</v>
      </c>
      <c r="K222">
        <v>19.719476699829102</v>
      </c>
      <c r="L222">
        <v>86.119430541992188</v>
      </c>
      <c r="M222">
        <v>96.710548400878906</v>
      </c>
    </row>
    <row r="223" spans="1:13" x14ac:dyDescent="0.3">
      <c r="A223">
        <v>113364002</v>
      </c>
      <c r="B223" t="s">
        <v>65</v>
      </c>
      <c r="C223" t="s">
        <v>604</v>
      </c>
      <c r="D223" t="s">
        <v>937</v>
      </c>
      <c r="E223">
        <v>1977098.75</v>
      </c>
      <c r="F223">
        <v>17862572</v>
      </c>
      <c r="G223">
        <v>7398659</v>
      </c>
      <c r="H223">
        <v>17273836</v>
      </c>
      <c r="I223">
        <v>732313.375</v>
      </c>
      <c r="J223">
        <v>106.39099884033203</v>
      </c>
      <c r="K223">
        <v>37.194908142089844</v>
      </c>
      <c r="L223">
        <v>172.13705444335938</v>
      </c>
      <c r="M223">
        <v>10.362465858459473</v>
      </c>
    </row>
    <row r="224" spans="1:13" x14ac:dyDescent="0.3">
      <c r="A224">
        <v>104374003</v>
      </c>
      <c r="B224" t="s">
        <v>87</v>
      </c>
      <c r="C224" t="s">
        <v>604</v>
      </c>
      <c r="D224" t="s">
        <v>933</v>
      </c>
      <c r="E224">
        <v>136593</v>
      </c>
      <c r="F224">
        <v>1499724.25</v>
      </c>
      <c r="G224">
        <v>533245.9375</v>
      </c>
      <c r="H224">
        <v>1351601.75</v>
      </c>
      <c r="I224">
        <v>55727.4765625</v>
      </c>
      <c r="J224">
        <v>88.610923767089844</v>
      </c>
      <c r="K224">
        <v>38.931659698486328</v>
      </c>
      <c r="L224">
        <v>223.11817932128906</v>
      </c>
      <c r="M224">
        <v>129.89439392089844</v>
      </c>
    </row>
    <row r="225" spans="1:13" x14ac:dyDescent="0.3">
      <c r="A225">
        <v>101264003</v>
      </c>
      <c r="B225" t="s">
        <v>158</v>
      </c>
      <c r="C225" t="s">
        <v>604</v>
      </c>
      <c r="D225" t="s">
        <v>931</v>
      </c>
      <c r="E225">
        <v>466982.40625</v>
      </c>
      <c r="F225">
        <v>4120300.5</v>
      </c>
      <c r="G225">
        <v>1572770.25</v>
      </c>
      <c r="H225">
        <v>3776858.25</v>
      </c>
      <c r="I225">
        <v>158740.21875</v>
      </c>
      <c r="J225">
        <v>132.29362487792969</v>
      </c>
      <c r="K225">
        <v>38.805873870849609</v>
      </c>
      <c r="L225">
        <v>175.33230590820313</v>
      </c>
      <c r="M225">
        <v>24.852775573730469</v>
      </c>
    </row>
    <row r="226" spans="1:13" x14ac:dyDescent="0.3">
      <c r="A226">
        <v>113384603</v>
      </c>
      <c r="B226" t="s">
        <v>364</v>
      </c>
      <c r="C226" t="s">
        <v>604</v>
      </c>
      <c r="D226" t="s">
        <v>937</v>
      </c>
      <c r="E226">
        <v>829216.5</v>
      </c>
      <c r="F226">
        <v>14404270</v>
      </c>
      <c r="G226">
        <v>3254837.75</v>
      </c>
      <c r="H226">
        <v>15106652</v>
      </c>
      <c r="I226">
        <v>252297.890625</v>
      </c>
      <c r="J226">
        <v>70.312515258789063</v>
      </c>
      <c r="K226">
        <v>73.279739379882813</v>
      </c>
      <c r="L226">
        <v>232.04971313476563</v>
      </c>
      <c r="M226">
        <v>170.06398010253906</v>
      </c>
    </row>
    <row r="227" spans="1:13" x14ac:dyDescent="0.3">
      <c r="A227">
        <v>128034503</v>
      </c>
      <c r="B227" t="s">
        <v>409</v>
      </c>
      <c r="C227" t="s">
        <v>604</v>
      </c>
      <c r="D227" t="s">
        <v>936</v>
      </c>
      <c r="E227">
        <v>119243.1015625</v>
      </c>
      <c r="F227">
        <v>991965.25</v>
      </c>
      <c r="G227">
        <v>466822.5</v>
      </c>
      <c r="H227">
        <v>861197</v>
      </c>
      <c r="I227">
        <v>43423.79296875</v>
      </c>
      <c r="J227">
        <v>116.87021636962891</v>
      </c>
      <c r="K227">
        <v>36.340236663818359</v>
      </c>
      <c r="L227">
        <v>184.3323974609375</v>
      </c>
      <c r="M227">
        <v>130.25634765625</v>
      </c>
    </row>
    <row r="228" spans="1:13" x14ac:dyDescent="0.3">
      <c r="A228">
        <v>121135503</v>
      </c>
      <c r="B228" t="s">
        <v>448</v>
      </c>
      <c r="C228" t="s">
        <v>604</v>
      </c>
      <c r="D228" t="s">
        <v>938</v>
      </c>
      <c r="E228">
        <v>352071</v>
      </c>
      <c r="F228">
        <v>2926860.25</v>
      </c>
      <c r="G228">
        <v>1133798.5</v>
      </c>
      <c r="H228">
        <v>2872321.5</v>
      </c>
      <c r="I228">
        <v>137841.640625</v>
      </c>
      <c r="J228">
        <v>131.93759155273438</v>
      </c>
      <c r="K228">
        <v>32.013038635253906</v>
      </c>
      <c r="L228">
        <v>141.55609130859375</v>
      </c>
      <c r="M228">
        <v>104.16570281982422</v>
      </c>
    </row>
    <row r="229" spans="1:13" x14ac:dyDescent="0.3">
      <c r="A229">
        <v>116604003</v>
      </c>
      <c r="B229" t="s">
        <v>262</v>
      </c>
      <c r="C229" t="s">
        <v>604</v>
      </c>
      <c r="D229" t="s">
        <v>935</v>
      </c>
      <c r="E229">
        <v>201790.203125</v>
      </c>
      <c r="F229">
        <v>1372880.625</v>
      </c>
      <c r="G229">
        <v>835651.9375</v>
      </c>
      <c r="H229">
        <v>1177410.5</v>
      </c>
      <c r="I229">
        <v>135827.09375</v>
      </c>
      <c r="J229">
        <v>148.93154907226563</v>
      </c>
      <c r="K229">
        <v>17.745523452758789</v>
      </c>
      <c r="L229">
        <v>78.576408386230469</v>
      </c>
      <c r="M229">
        <v>60.388599395751953</v>
      </c>
    </row>
    <row r="230" spans="1:13" x14ac:dyDescent="0.3">
      <c r="A230">
        <v>107654903</v>
      </c>
      <c r="B230" t="s">
        <v>238</v>
      </c>
      <c r="C230" t="s">
        <v>604</v>
      </c>
      <c r="D230" t="s">
        <v>931</v>
      </c>
      <c r="E230">
        <v>196439.703125</v>
      </c>
      <c r="F230">
        <v>1568532.375</v>
      </c>
      <c r="G230">
        <v>663924.8125</v>
      </c>
      <c r="H230">
        <v>1169165.25</v>
      </c>
      <c r="I230">
        <v>92255.109375</v>
      </c>
      <c r="J230">
        <v>163.16691589355469</v>
      </c>
      <c r="K230">
        <v>26.328048706054688</v>
      </c>
      <c r="L230">
        <v>134.13128662109375</v>
      </c>
      <c r="M230">
        <v>107.95421600341797</v>
      </c>
    </row>
    <row r="231" spans="1:13" x14ac:dyDescent="0.3">
      <c r="A231">
        <v>116493503</v>
      </c>
      <c r="B231" t="s">
        <v>107</v>
      </c>
      <c r="C231" t="s">
        <v>604</v>
      </c>
      <c r="D231" t="s">
        <v>939</v>
      </c>
      <c r="E231">
        <v>155776.796875</v>
      </c>
      <c r="F231">
        <v>1828405</v>
      </c>
      <c r="G231">
        <v>546061.4375</v>
      </c>
      <c r="H231">
        <v>1519043.75</v>
      </c>
      <c r="I231">
        <v>64423.515625</v>
      </c>
      <c r="J231">
        <v>90.206314086914063</v>
      </c>
      <c r="K231">
        <v>39.275150299072266</v>
      </c>
      <c r="L231">
        <v>186.493408203125</v>
      </c>
      <c r="M231">
        <v>137.01634216308594</v>
      </c>
    </row>
    <row r="232" spans="1:13" x14ac:dyDescent="0.3">
      <c r="A232">
        <v>112015203</v>
      </c>
      <c r="B232" t="s">
        <v>326</v>
      </c>
      <c r="C232" t="s">
        <v>604</v>
      </c>
      <c r="D232" t="s">
        <v>937</v>
      </c>
      <c r="E232">
        <v>244423.5</v>
      </c>
      <c r="F232">
        <v>2052757.625</v>
      </c>
      <c r="G232">
        <v>900635</v>
      </c>
      <c r="H232">
        <v>1911982.625</v>
      </c>
      <c r="I232">
        <v>112105.1640625</v>
      </c>
      <c r="J232">
        <v>148.26182556152344</v>
      </c>
      <c r="K232">
        <v>28.525144577026367</v>
      </c>
      <c r="L232">
        <v>124.76768493652344</v>
      </c>
      <c r="M232">
        <v>105.22314453125</v>
      </c>
    </row>
    <row r="233" spans="1:13" x14ac:dyDescent="0.3">
      <c r="A233">
        <v>115224003</v>
      </c>
      <c r="B233" t="s">
        <v>39</v>
      </c>
      <c r="C233" t="s">
        <v>604</v>
      </c>
      <c r="D233" t="s">
        <v>937</v>
      </c>
      <c r="E233">
        <v>442208.25</v>
      </c>
      <c r="F233">
        <v>3320914</v>
      </c>
      <c r="G233">
        <v>1606194</v>
      </c>
      <c r="H233">
        <v>2993390.5</v>
      </c>
      <c r="I233">
        <v>191390.71875</v>
      </c>
      <c r="J233">
        <v>184.62063598632813</v>
      </c>
      <c r="K233">
        <v>28.05421257019043</v>
      </c>
      <c r="L233">
        <v>121.57356262207031</v>
      </c>
      <c r="M233">
        <v>66.529624938964844</v>
      </c>
    </row>
    <row r="234" spans="1:13" x14ac:dyDescent="0.3">
      <c r="A234">
        <v>123464502</v>
      </c>
      <c r="B234" t="s">
        <v>467</v>
      </c>
      <c r="C234" t="s">
        <v>604</v>
      </c>
      <c r="D234" t="s">
        <v>940</v>
      </c>
      <c r="E234">
        <v>529516.5</v>
      </c>
      <c r="F234">
        <v>2592361</v>
      </c>
      <c r="G234">
        <v>6307901</v>
      </c>
      <c r="H234">
        <v>1060878.625</v>
      </c>
      <c r="I234">
        <v>836914.6875</v>
      </c>
      <c r="J234">
        <v>307.45578002929688</v>
      </c>
      <c r="K234">
        <v>11.267311096191406</v>
      </c>
      <c r="L234">
        <v>52.052883148193359</v>
      </c>
      <c r="M234">
        <v>21.670978546142578</v>
      </c>
    </row>
    <row r="235" spans="1:13" x14ac:dyDescent="0.3">
      <c r="A235">
        <v>123464603</v>
      </c>
      <c r="B235" t="s">
        <v>330</v>
      </c>
      <c r="C235" t="s">
        <v>604</v>
      </c>
      <c r="D235" t="s">
        <v>940</v>
      </c>
      <c r="E235">
        <v>163504.796875</v>
      </c>
      <c r="F235">
        <v>907208.75</v>
      </c>
      <c r="G235">
        <v>1114488.875</v>
      </c>
      <c r="H235">
        <v>619918.375</v>
      </c>
      <c r="I235">
        <v>155697.28125</v>
      </c>
      <c r="J235">
        <v>278.03549194335938</v>
      </c>
      <c r="K235">
        <v>14.034943580627441</v>
      </c>
      <c r="L235">
        <v>70.269584655761719</v>
      </c>
      <c r="M235">
        <v>33.268829345703125</v>
      </c>
    </row>
    <row r="236" spans="1:13" x14ac:dyDescent="0.3">
      <c r="A236">
        <v>117414203</v>
      </c>
      <c r="B236" t="s">
        <v>437</v>
      </c>
      <c r="C236" t="s">
        <v>604</v>
      </c>
      <c r="D236" t="s">
        <v>935</v>
      </c>
      <c r="E236">
        <v>150733.34375</v>
      </c>
      <c r="F236">
        <v>1555865.5</v>
      </c>
      <c r="G236">
        <v>603938.125</v>
      </c>
      <c r="H236">
        <v>1568358.875</v>
      </c>
      <c r="I236">
        <v>73785.1640625</v>
      </c>
      <c r="J236">
        <v>147.55088806152344</v>
      </c>
      <c r="K236">
        <v>31.314384460449219</v>
      </c>
      <c r="L236">
        <v>110.44085693359375</v>
      </c>
      <c r="M236">
        <v>133.62709045410156</v>
      </c>
    </row>
    <row r="237" spans="1:13" x14ac:dyDescent="0.3">
      <c r="A237">
        <v>129544503</v>
      </c>
      <c r="B237" t="s">
        <v>291</v>
      </c>
      <c r="C237" t="s">
        <v>604</v>
      </c>
      <c r="D237" t="s">
        <v>938</v>
      </c>
      <c r="E237">
        <v>226756.046875</v>
      </c>
      <c r="F237">
        <v>2291039.5</v>
      </c>
      <c r="G237">
        <v>791820.5</v>
      </c>
      <c r="H237">
        <v>2160689.5</v>
      </c>
      <c r="I237">
        <v>64472.45703125</v>
      </c>
      <c r="J237">
        <v>62.581096649169922</v>
      </c>
      <c r="K237">
        <v>51.333797454833984</v>
      </c>
      <c r="L237">
        <v>216.53706359863281</v>
      </c>
      <c r="M237">
        <v>55.048778533935547</v>
      </c>
    </row>
    <row r="238" spans="1:13" x14ac:dyDescent="0.3">
      <c r="A238">
        <v>113364403</v>
      </c>
      <c r="B238" t="s">
        <v>89</v>
      </c>
      <c r="C238" t="s">
        <v>604</v>
      </c>
      <c r="D238" t="s">
        <v>937</v>
      </c>
      <c r="E238">
        <v>289356.3125</v>
      </c>
      <c r="F238">
        <v>2440796.75</v>
      </c>
      <c r="G238">
        <v>1255539.625</v>
      </c>
      <c r="H238">
        <v>2110474.75</v>
      </c>
      <c r="I238">
        <v>171197.859375</v>
      </c>
      <c r="J238">
        <v>225.83505249023438</v>
      </c>
      <c r="K238">
        <v>23.281206130981445</v>
      </c>
      <c r="L238">
        <v>102.45896911621094</v>
      </c>
      <c r="M238">
        <v>161.87870788574219</v>
      </c>
    </row>
    <row r="239" spans="1:13" x14ac:dyDescent="0.3">
      <c r="A239">
        <v>113364503</v>
      </c>
      <c r="B239" t="s">
        <v>452</v>
      </c>
      <c r="C239" t="s">
        <v>604</v>
      </c>
      <c r="D239" t="s">
        <v>937</v>
      </c>
      <c r="E239">
        <v>467636.25</v>
      </c>
      <c r="F239">
        <v>3932527</v>
      </c>
      <c r="G239">
        <v>2293650.25</v>
      </c>
      <c r="H239">
        <v>3689229.5</v>
      </c>
      <c r="I239">
        <v>303748.28125</v>
      </c>
      <c r="J239">
        <v>252.19596862792969</v>
      </c>
      <c r="K239">
        <v>22.037368774414063</v>
      </c>
      <c r="L239">
        <v>75.278114318847656</v>
      </c>
      <c r="M239">
        <v>70.170738220214844</v>
      </c>
    </row>
    <row r="240" spans="1:13" x14ac:dyDescent="0.3">
      <c r="A240">
        <v>128325203</v>
      </c>
      <c r="B240" t="s">
        <v>21</v>
      </c>
      <c r="C240" t="s">
        <v>604</v>
      </c>
      <c r="D240" t="s">
        <v>936</v>
      </c>
      <c r="E240">
        <v>218875.046875</v>
      </c>
      <c r="F240">
        <v>2345757.75</v>
      </c>
      <c r="G240">
        <v>820276.4375</v>
      </c>
      <c r="H240">
        <v>2007153.875</v>
      </c>
      <c r="I240">
        <v>75305.921875</v>
      </c>
      <c r="J240">
        <v>77.285957336425781</v>
      </c>
      <c r="K240">
        <v>44.948780059814453</v>
      </c>
      <c r="L240">
        <v>227.24424743652344</v>
      </c>
      <c r="M240">
        <v>53.566795349121094</v>
      </c>
    </row>
    <row r="241" spans="1:13" x14ac:dyDescent="0.3">
      <c r="A241">
        <v>125235502</v>
      </c>
      <c r="B241" t="s">
        <v>55</v>
      </c>
      <c r="C241" t="s">
        <v>604</v>
      </c>
      <c r="D241" t="s">
        <v>941</v>
      </c>
      <c r="E241">
        <v>271047.59375</v>
      </c>
      <c r="F241">
        <v>1112945.5</v>
      </c>
      <c r="G241">
        <v>1923182.625</v>
      </c>
      <c r="H241">
        <v>634224.75</v>
      </c>
      <c r="I241">
        <v>278862.75</v>
      </c>
      <c r="J241">
        <v>297.30474853515625</v>
      </c>
      <c r="K241">
        <v>11.85951042175293</v>
      </c>
      <c r="L241">
        <v>58.331470489501953</v>
      </c>
      <c r="M241">
        <v>59.867202758789063</v>
      </c>
    </row>
    <row r="242" spans="1:13" x14ac:dyDescent="0.3">
      <c r="A242">
        <v>104105003</v>
      </c>
      <c r="B242" t="s">
        <v>428</v>
      </c>
      <c r="C242" t="s">
        <v>604</v>
      </c>
      <c r="D242" t="s">
        <v>933</v>
      </c>
      <c r="E242">
        <v>198828.453125</v>
      </c>
      <c r="F242">
        <v>1548385.75</v>
      </c>
      <c r="G242">
        <v>1133618.125</v>
      </c>
      <c r="H242">
        <v>1230829.25</v>
      </c>
      <c r="I242">
        <v>148195.171875</v>
      </c>
      <c r="J242">
        <v>222.21881103515625</v>
      </c>
      <c r="K242">
        <v>19.439449310302734</v>
      </c>
      <c r="L242">
        <v>98.262504577636719</v>
      </c>
      <c r="M242">
        <v>61.789005279541016</v>
      </c>
    </row>
    <row r="243" spans="1:13" x14ac:dyDescent="0.3">
      <c r="A243">
        <v>101633903</v>
      </c>
      <c r="B243" t="s">
        <v>132</v>
      </c>
      <c r="C243" t="s">
        <v>604</v>
      </c>
      <c r="D243" t="s">
        <v>931</v>
      </c>
      <c r="E243">
        <v>259708.203125</v>
      </c>
      <c r="F243">
        <v>2239885.25</v>
      </c>
      <c r="G243">
        <v>823747.5</v>
      </c>
      <c r="H243">
        <v>1912965.625</v>
      </c>
      <c r="I243">
        <v>91639.34375</v>
      </c>
      <c r="J243">
        <v>125.75130462646484</v>
      </c>
      <c r="K243">
        <v>36.265438079833984</v>
      </c>
      <c r="L243">
        <v>193.89523315429688</v>
      </c>
      <c r="M243">
        <v>63.169822692871094</v>
      </c>
    </row>
    <row r="244" spans="1:13" x14ac:dyDescent="0.3">
      <c r="A244">
        <v>103026002</v>
      </c>
      <c r="B244" t="s">
        <v>285</v>
      </c>
      <c r="C244" t="s">
        <v>604</v>
      </c>
      <c r="D244" t="s">
        <v>932</v>
      </c>
      <c r="E244">
        <v>778313.25</v>
      </c>
      <c r="F244">
        <v>8904585</v>
      </c>
      <c r="G244">
        <v>2360923</v>
      </c>
      <c r="H244">
        <v>9009444</v>
      </c>
      <c r="I244">
        <v>212909.28125</v>
      </c>
      <c r="J244">
        <v>64.917488098144531</v>
      </c>
      <c r="K244">
        <v>56.567852020263672</v>
      </c>
      <c r="L244">
        <v>232.99755859375</v>
      </c>
      <c r="M244">
        <v>115.25013732910156</v>
      </c>
    </row>
    <row r="245" spans="1:13" x14ac:dyDescent="0.3">
      <c r="A245">
        <v>115216503</v>
      </c>
      <c r="B245" t="s">
        <v>109</v>
      </c>
      <c r="C245" t="s">
        <v>604</v>
      </c>
      <c r="D245" t="s">
        <v>937</v>
      </c>
      <c r="E245">
        <v>421239.4375</v>
      </c>
      <c r="F245">
        <v>3192685</v>
      </c>
      <c r="G245">
        <v>1886848</v>
      </c>
      <c r="H245">
        <v>2952067.5</v>
      </c>
      <c r="I245">
        <v>235313.25</v>
      </c>
      <c r="J245">
        <v>216.3526611328125</v>
      </c>
      <c r="K245">
        <v>23.376382827758789</v>
      </c>
      <c r="L245">
        <v>89.3660888671875</v>
      </c>
      <c r="M245">
        <v>82.927619934082031</v>
      </c>
    </row>
    <row r="246" spans="1:13" x14ac:dyDescent="0.3">
      <c r="A246">
        <v>104435003</v>
      </c>
      <c r="B246" t="s">
        <v>432</v>
      </c>
      <c r="C246" t="s">
        <v>604</v>
      </c>
      <c r="D246" t="s">
        <v>933</v>
      </c>
      <c r="E246">
        <v>169708.5</v>
      </c>
      <c r="F246">
        <v>1514573.625</v>
      </c>
      <c r="G246">
        <v>506277.25</v>
      </c>
      <c r="H246">
        <v>1399099.375</v>
      </c>
      <c r="I246">
        <v>63825.20703125</v>
      </c>
      <c r="J246">
        <v>90.207305908203125</v>
      </c>
      <c r="K246">
        <v>34.32122802734375</v>
      </c>
      <c r="L246">
        <v>160.37864685058594</v>
      </c>
      <c r="M246">
        <v>10.794167518615723</v>
      </c>
    </row>
    <row r="247" spans="1:13" x14ac:dyDescent="0.3">
      <c r="A247">
        <v>123465303</v>
      </c>
      <c r="B247" t="s">
        <v>63</v>
      </c>
      <c r="C247" t="s">
        <v>604</v>
      </c>
      <c r="D247" t="s">
        <v>940</v>
      </c>
      <c r="E247">
        <v>418159.8125</v>
      </c>
      <c r="F247">
        <v>2211101.25</v>
      </c>
      <c r="G247">
        <v>2422148.5</v>
      </c>
      <c r="H247">
        <v>1475154</v>
      </c>
      <c r="I247">
        <v>340309.5</v>
      </c>
      <c r="J247">
        <v>258.66256713867188</v>
      </c>
      <c r="K247">
        <v>14.843574523925781</v>
      </c>
      <c r="L247">
        <v>74.739471435546875</v>
      </c>
      <c r="M247">
        <v>27.584880828857422</v>
      </c>
    </row>
    <row r="248" spans="1:13" x14ac:dyDescent="0.3">
      <c r="A248">
        <v>108565203</v>
      </c>
      <c r="B248" t="s">
        <v>134</v>
      </c>
      <c r="C248" t="s">
        <v>604</v>
      </c>
      <c r="D248" t="s">
        <v>936</v>
      </c>
      <c r="E248">
        <v>117190.796875</v>
      </c>
      <c r="F248">
        <v>1491968.875</v>
      </c>
      <c r="G248">
        <v>463247.1875</v>
      </c>
      <c r="H248">
        <v>1323316.375</v>
      </c>
      <c r="I248">
        <v>46109.59765625</v>
      </c>
      <c r="J248">
        <v>50.263698577880859</v>
      </c>
      <c r="K248">
        <v>44.945236206054688</v>
      </c>
      <c r="L248">
        <v>245.555908203125</v>
      </c>
      <c r="M248">
        <v>145.13394165039063</v>
      </c>
    </row>
    <row r="249" spans="1:13" x14ac:dyDescent="0.3">
      <c r="A249">
        <v>119355503</v>
      </c>
      <c r="B249" t="s">
        <v>461</v>
      </c>
      <c r="C249" t="s">
        <v>604</v>
      </c>
      <c r="D249" t="s">
        <v>939</v>
      </c>
      <c r="E249">
        <v>196955.546875</v>
      </c>
      <c r="F249">
        <v>2194400.75</v>
      </c>
      <c r="G249">
        <v>780090.0625</v>
      </c>
      <c r="H249">
        <v>2185635.25</v>
      </c>
      <c r="I249">
        <v>93724.1015625</v>
      </c>
      <c r="J249">
        <v>190.55575561523438</v>
      </c>
      <c r="K249">
        <v>33.838108062744141</v>
      </c>
      <c r="L249">
        <v>114.46643829345703</v>
      </c>
      <c r="M249">
        <v>35.336097717285156</v>
      </c>
    </row>
    <row r="250" spans="1:13" x14ac:dyDescent="0.3">
      <c r="A250">
        <v>116555003</v>
      </c>
      <c r="B250" t="s">
        <v>142</v>
      </c>
      <c r="C250" t="s">
        <v>604</v>
      </c>
      <c r="D250" t="s">
        <v>935</v>
      </c>
      <c r="E250">
        <v>290203.8125</v>
      </c>
      <c r="F250">
        <v>2459613.75</v>
      </c>
      <c r="G250">
        <v>290203.8125</v>
      </c>
      <c r="H250">
        <v>2630824.25</v>
      </c>
      <c r="I250">
        <v>112373.9140625</v>
      </c>
      <c r="J250">
        <v>104.14511871337891</v>
      </c>
      <c r="K250">
        <v>27.052730560302734</v>
      </c>
      <c r="L250">
        <v>161.76451110839844</v>
      </c>
      <c r="M250">
        <v>65.150398254394531</v>
      </c>
    </row>
    <row r="251" spans="1:13" x14ac:dyDescent="0.3">
      <c r="A251">
        <v>115226003</v>
      </c>
      <c r="B251" t="s">
        <v>35</v>
      </c>
      <c r="C251" t="s">
        <v>604</v>
      </c>
      <c r="D251" t="s">
        <v>937</v>
      </c>
      <c r="E251">
        <v>342200.25</v>
      </c>
      <c r="F251">
        <v>2647906.25</v>
      </c>
      <c r="G251">
        <v>1244225.625</v>
      </c>
      <c r="H251">
        <v>2509787.5</v>
      </c>
      <c r="I251">
        <v>151480.3125</v>
      </c>
      <c r="J251">
        <v>175.99470520019531</v>
      </c>
      <c r="K251">
        <v>27.953018188476563</v>
      </c>
      <c r="L251">
        <v>118.18170928955078</v>
      </c>
      <c r="M251">
        <v>108.54939270019531</v>
      </c>
    </row>
    <row r="252" spans="1:13" x14ac:dyDescent="0.3">
      <c r="A252">
        <v>127045303</v>
      </c>
      <c r="B252" t="s">
        <v>408</v>
      </c>
      <c r="C252" t="s">
        <v>604</v>
      </c>
      <c r="D252" t="s">
        <v>933</v>
      </c>
      <c r="E252">
        <v>50433.1484375</v>
      </c>
      <c r="F252">
        <v>767756.1875</v>
      </c>
      <c r="G252">
        <v>133621.421875</v>
      </c>
      <c r="H252">
        <v>783532.3125</v>
      </c>
      <c r="I252">
        <v>18401.9453125</v>
      </c>
      <c r="J252">
        <v>29.365047454833984</v>
      </c>
      <c r="K252">
        <v>51.723377227783203</v>
      </c>
      <c r="L252">
        <v>255.62490844726563</v>
      </c>
      <c r="M252">
        <v>194.262451171875</v>
      </c>
    </row>
    <row r="253" spans="1:13" x14ac:dyDescent="0.3">
      <c r="A253">
        <v>111444602</v>
      </c>
      <c r="B253" t="s">
        <v>446</v>
      </c>
      <c r="C253" t="s">
        <v>604</v>
      </c>
      <c r="D253" t="s">
        <v>935</v>
      </c>
      <c r="E253">
        <v>674802.625</v>
      </c>
      <c r="F253">
        <v>7806673.5</v>
      </c>
      <c r="G253">
        <v>2283237</v>
      </c>
      <c r="H253">
        <v>7385521</v>
      </c>
      <c r="I253">
        <v>243860.28125</v>
      </c>
      <c r="J253">
        <v>104.09344482421875</v>
      </c>
      <c r="K253">
        <v>44.142951965332031</v>
      </c>
      <c r="L253">
        <v>179.23532104492188</v>
      </c>
      <c r="M253">
        <v>111.19577026367188</v>
      </c>
    </row>
    <row r="254" spans="1:13" x14ac:dyDescent="0.3">
      <c r="A254">
        <v>116605003</v>
      </c>
      <c r="B254" t="s">
        <v>166</v>
      </c>
      <c r="C254" t="s">
        <v>604</v>
      </c>
      <c r="D254" t="s">
        <v>935</v>
      </c>
      <c r="E254">
        <v>245749.203125</v>
      </c>
      <c r="F254">
        <v>2160340.25</v>
      </c>
      <c r="G254">
        <v>861323.9375</v>
      </c>
      <c r="H254">
        <v>2010403.125</v>
      </c>
      <c r="I254">
        <v>112314.5859375</v>
      </c>
      <c r="J254">
        <v>117.68292236328125</v>
      </c>
      <c r="K254">
        <v>29.091621398925781</v>
      </c>
      <c r="L254">
        <v>141.51205444335938</v>
      </c>
      <c r="M254">
        <v>160.41091918945313</v>
      </c>
    </row>
    <row r="255" spans="1:13" x14ac:dyDescent="0.3">
      <c r="A255">
        <v>105257602</v>
      </c>
      <c r="B255" t="s">
        <v>378</v>
      </c>
      <c r="C255" t="s">
        <v>604</v>
      </c>
      <c r="D255" t="s">
        <v>934</v>
      </c>
      <c r="E255">
        <v>716689.0625</v>
      </c>
      <c r="F255">
        <v>4753294.5</v>
      </c>
      <c r="G255">
        <v>2561360.75</v>
      </c>
      <c r="H255">
        <v>4296126</v>
      </c>
      <c r="I255">
        <v>307467.6875</v>
      </c>
      <c r="J255">
        <v>198.55818176269531</v>
      </c>
      <c r="K255">
        <v>26.120937347412109</v>
      </c>
      <c r="L255">
        <v>109.59995269775391</v>
      </c>
      <c r="M255">
        <v>69.13555908203125</v>
      </c>
    </row>
    <row r="256" spans="1:13" x14ac:dyDescent="0.3">
      <c r="A256">
        <v>115226103</v>
      </c>
      <c r="B256" t="s">
        <v>441</v>
      </c>
      <c r="C256" t="s">
        <v>604</v>
      </c>
      <c r="D256" t="s">
        <v>937</v>
      </c>
      <c r="E256">
        <v>130199.8515625</v>
      </c>
      <c r="F256">
        <v>1132494.5</v>
      </c>
      <c r="G256">
        <v>414435.0625</v>
      </c>
      <c r="H256">
        <v>1075974.375</v>
      </c>
      <c r="I256">
        <v>50602.6796875</v>
      </c>
      <c r="J256">
        <v>124.63881683349609</v>
      </c>
      <c r="K256">
        <v>33.143096923828125</v>
      </c>
      <c r="L256">
        <v>147.35430908203125</v>
      </c>
      <c r="M256">
        <v>91.951393127441406</v>
      </c>
    </row>
    <row r="257" spans="1:13" x14ac:dyDescent="0.3">
      <c r="A257">
        <v>116195004</v>
      </c>
      <c r="B257" t="s">
        <v>241</v>
      </c>
      <c r="C257" t="s">
        <v>604</v>
      </c>
      <c r="D257" t="s">
        <v>939</v>
      </c>
      <c r="E257">
        <v>96271.203125</v>
      </c>
      <c r="F257">
        <v>926820.9375</v>
      </c>
      <c r="G257">
        <v>329216.4375</v>
      </c>
      <c r="H257">
        <v>785753.5625</v>
      </c>
      <c r="I257">
        <v>39302.17578125</v>
      </c>
      <c r="J257">
        <v>118.48911285400391</v>
      </c>
      <c r="K257">
        <v>34.407981872558594</v>
      </c>
      <c r="L257">
        <v>182.84577941894531</v>
      </c>
      <c r="M257">
        <v>167.41246032714844</v>
      </c>
    </row>
    <row r="258" spans="1:13" x14ac:dyDescent="0.3">
      <c r="A258">
        <v>116495003</v>
      </c>
      <c r="B258" t="s">
        <v>328</v>
      </c>
      <c r="C258" t="s">
        <v>604</v>
      </c>
      <c r="D258" t="s">
        <v>939</v>
      </c>
      <c r="E258">
        <v>292556.25</v>
      </c>
      <c r="F258">
        <v>2480595.5</v>
      </c>
      <c r="G258">
        <v>1067834.75</v>
      </c>
      <c r="H258">
        <v>2271692.5</v>
      </c>
      <c r="I258">
        <v>105800.71875</v>
      </c>
      <c r="J258">
        <v>114.12728118896484</v>
      </c>
      <c r="K258">
        <v>36.303974151611328</v>
      </c>
      <c r="L258">
        <v>169.37773132324219</v>
      </c>
      <c r="M258">
        <v>80.603118896484375</v>
      </c>
    </row>
    <row r="259" spans="1:13" x14ac:dyDescent="0.3">
      <c r="A259">
        <v>129544703</v>
      </c>
      <c r="B259" t="s">
        <v>293</v>
      </c>
      <c r="C259" t="s">
        <v>604</v>
      </c>
      <c r="D259" t="s">
        <v>938</v>
      </c>
      <c r="E259">
        <v>209823.59375</v>
      </c>
      <c r="F259">
        <v>2560738.75</v>
      </c>
      <c r="G259">
        <v>642399.625</v>
      </c>
      <c r="H259">
        <v>2607507.25</v>
      </c>
      <c r="I259">
        <v>63272.02734375</v>
      </c>
      <c r="J259">
        <v>114.17367553710938</v>
      </c>
      <c r="K259">
        <v>53.941089630126953</v>
      </c>
      <c r="L259">
        <v>178.76805114746094</v>
      </c>
      <c r="M259">
        <v>75.043212890625</v>
      </c>
    </row>
    <row r="260" spans="1:13" x14ac:dyDescent="0.3">
      <c r="A260">
        <v>104375003</v>
      </c>
      <c r="B260" t="s">
        <v>101</v>
      </c>
      <c r="C260" t="s">
        <v>604</v>
      </c>
      <c r="D260" t="s">
        <v>933</v>
      </c>
      <c r="E260">
        <v>205225.5</v>
      </c>
      <c r="F260">
        <v>2271826.75</v>
      </c>
      <c r="G260">
        <v>803831.125</v>
      </c>
      <c r="H260">
        <v>2055911</v>
      </c>
      <c r="I260">
        <v>75745.8203125</v>
      </c>
      <c r="J260">
        <v>81.03509521484375</v>
      </c>
      <c r="K260">
        <v>43.314384460449219</v>
      </c>
      <c r="L260">
        <v>225.83085632324219</v>
      </c>
      <c r="M260">
        <v>130.74606323242188</v>
      </c>
    </row>
    <row r="261" spans="1:13" x14ac:dyDescent="0.3">
      <c r="A261">
        <v>107655803</v>
      </c>
      <c r="B261" t="s">
        <v>38</v>
      </c>
      <c r="C261" t="s">
        <v>604</v>
      </c>
      <c r="D261" t="s">
        <v>931</v>
      </c>
      <c r="E261">
        <v>148656.296875</v>
      </c>
      <c r="F261">
        <v>1363315.375</v>
      </c>
      <c r="G261">
        <v>510033.0625</v>
      </c>
      <c r="H261">
        <v>1275263</v>
      </c>
      <c r="I261">
        <v>47631.6328125</v>
      </c>
      <c r="J261">
        <v>73.670036315917969</v>
      </c>
      <c r="K261">
        <v>42.450881958007813</v>
      </c>
      <c r="L261">
        <v>233.14103698730469</v>
      </c>
      <c r="M261">
        <v>118.11908721923828</v>
      </c>
    </row>
    <row r="262" spans="1:13" x14ac:dyDescent="0.3">
      <c r="A262">
        <v>104105353</v>
      </c>
      <c r="B262" t="s">
        <v>416</v>
      </c>
      <c r="C262" t="s">
        <v>604</v>
      </c>
      <c r="D262" t="s">
        <v>933</v>
      </c>
      <c r="E262">
        <v>189178.65625</v>
      </c>
      <c r="F262">
        <v>1900692.75</v>
      </c>
      <c r="G262">
        <v>635795.625</v>
      </c>
      <c r="H262">
        <v>1575627.25</v>
      </c>
      <c r="I262">
        <v>61792.9453125</v>
      </c>
      <c r="J262">
        <v>91.485603332519531</v>
      </c>
      <c r="K262">
        <v>44.10968017578125</v>
      </c>
      <c r="L262">
        <v>226.8505859375</v>
      </c>
      <c r="M262">
        <v>134.24314880371094</v>
      </c>
    </row>
    <row r="263" spans="1:13" x14ac:dyDescent="0.3">
      <c r="A263">
        <v>117415004</v>
      </c>
      <c r="B263" t="s">
        <v>235</v>
      </c>
      <c r="C263" t="s">
        <v>604</v>
      </c>
      <c r="D263" t="s">
        <v>935</v>
      </c>
      <c r="E263">
        <v>119325.6015625</v>
      </c>
      <c r="F263">
        <v>1362264.25</v>
      </c>
      <c r="G263">
        <v>470582.40625</v>
      </c>
      <c r="H263">
        <v>1281781.125</v>
      </c>
      <c r="I263">
        <v>51030.3984375</v>
      </c>
      <c r="J263">
        <v>97.263206481933594</v>
      </c>
      <c r="K263">
        <v>38.255084991455078</v>
      </c>
      <c r="L263">
        <v>192.63043212890625</v>
      </c>
      <c r="M263">
        <v>139.88467407226563</v>
      </c>
    </row>
    <row r="264" spans="1:13" x14ac:dyDescent="0.3">
      <c r="A264">
        <v>103026303</v>
      </c>
      <c r="B264" t="s">
        <v>228</v>
      </c>
      <c r="C264" t="s">
        <v>604</v>
      </c>
      <c r="D264" t="s">
        <v>932</v>
      </c>
      <c r="E264">
        <v>300971.09375</v>
      </c>
      <c r="F264">
        <v>1381575.125</v>
      </c>
      <c r="G264">
        <v>1571479.25</v>
      </c>
      <c r="H264">
        <v>1038550.8125</v>
      </c>
      <c r="I264">
        <v>252631.171875</v>
      </c>
      <c r="J264">
        <v>191.21820068359375</v>
      </c>
      <c r="K264">
        <v>12.880537986755371</v>
      </c>
      <c r="L264">
        <v>60.112312316894531</v>
      </c>
      <c r="M264">
        <v>102.94009399414063</v>
      </c>
    </row>
    <row r="265" spans="1:13" x14ac:dyDescent="0.3">
      <c r="A265">
        <v>117415103</v>
      </c>
      <c r="B265" t="s">
        <v>469</v>
      </c>
      <c r="C265" t="s">
        <v>604</v>
      </c>
      <c r="D265" t="s">
        <v>935</v>
      </c>
      <c r="E265">
        <v>235494.296875</v>
      </c>
      <c r="F265">
        <v>2156859</v>
      </c>
      <c r="G265">
        <v>779749.25</v>
      </c>
      <c r="H265">
        <v>2066831</v>
      </c>
      <c r="I265">
        <v>92467.0625</v>
      </c>
      <c r="J265">
        <v>138.60740661621094</v>
      </c>
      <c r="K265">
        <v>34.305213928222656</v>
      </c>
      <c r="L265">
        <v>149.16401672363281</v>
      </c>
      <c r="M265">
        <v>41.221824645996094</v>
      </c>
    </row>
    <row r="266" spans="1:13" x14ac:dyDescent="0.3">
      <c r="A266">
        <v>119584503</v>
      </c>
      <c r="B266" t="s">
        <v>447</v>
      </c>
      <c r="C266" t="s">
        <v>604</v>
      </c>
      <c r="D266" t="s">
        <v>939</v>
      </c>
      <c r="E266">
        <v>197881.953125</v>
      </c>
      <c r="F266">
        <v>1848564.5</v>
      </c>
      <c r="G266">
        <v>685742.4375</v>
      </c>
      <c r="H266">
        <v>1460681.875</v>
      </c>
      <c r="I266">
        <v>82234.6875</v>
      </c>
      <c r="J266">
        <v>131.5872802734375</v>
      </c>
      <c r="K266">
        <v>33.224288940429688</v>
      </c>
      <c r="L266">
        <v>181.82211303710938</v>
      </c>
      <c r="M266">
        <v>33.841316223144531</v>
      </c>
    </row>
    <row r="267" spans="1:13" x14ac:dyDescent="0.3">
      <c r="A267">
        <v>103026343</v>
      </c>
      <c r="B267" t="s">
        <v>331</v>
      </c>
      <c r="C267" t="s">
        <v>604</v>
      </c>
      <c r="D267" t="s">
        <v>932</v>
      </c>
      <c r="E267">
        <v>392818.34375</v>
      </c>
      <c r="F267">
        <v>2087845.125</v>
      </c>
      <c r="G267">
        <v>1817468</v>
      </c>
      <c r="H267">
        <v>1623829.75</v>
      </c>
      <c r="I267">
        <v>272285.03125</v>
      </c>
      <c r="J267">
        <v>217.073486328125</v>
      </c>
      <c r="K267">
        <v>15.785412788391113</v>
      </c>
      <c r="L267">
        <v>73.357963562011719</v>
      </c>
      <c r="M267">
        <v>74.928466796875</v>
      </c>
    </row>
    <row r="268" spans="1:13" x14ac:dyDescent="0.3">
      <c r="A268">
        <v>122097203</v>
      </c>
      <c r="B268" t="s">
        <v>33</v>
      </c>
      <c r="C268" t="s">
        <v>604</v>
      </c>
      <c r="D268" t="s">
        <v>940</v>
      </c>
      <c r="E268">
        <v>152672.40625</v>
      </c>
      <c r="F268">
        <v>1111886.625</v>
      </c>
      <c r="G268">
        <v>485010.21875</v>
      </c>
      <c r="H268">
        <v>1145786.75</v>
      </c>
      <c r="I268">
        <v>67947.859375</v>
      </c>
      <c r="J268">
        <v>213.21621704101563</v>
      </c>
      <c r="K268">
        <v>25.748703002929688</v>
      </c>
      <c r="L268">
        <v>108.88527679443359</v>
      </c>
      <c r="M268">
        <v>0</v>
      </c>
    </row>
    <row r="269" spans="1:13" x14ac:dyDescent="0.3">
      <c r="A269">
        <v>110175003</v>
      </c>
      <c r="B269" t="s">
        <v>118</v>
      </c>
      <c r="C269" t="s">
        <v>604</v>
      </c>
      <c r="D269" t="s">
        <v>935</v>
      </c>
      <c r="E269">
        <v>150695.84375</v>
      </c>
      <c r="F269">
        <v>1677622.125</v>
      </c>
      <c r="G269">
        <v>455374</v>
      </c>
      <c r="H269">
        <v>1538273.875</v>
      </c>
      <c r="I269">
        <v>53818.0234375</v>
      </c>
      <c r="J269">
        <v>50.788303375244141</v>
      </c>
      <c r="K269">
        <v>42.433589935302734</v>
      </c>
      <c r="L269">
        <v>213.60537719726563</v>
      </c>
      <c r="M269">
        <v>140.38011169433594</v>
      </c>
    </row>
    <row r="270" spans="1:13" x14ac:dyDescent="0.3">
      <c r="A270">
        <v>103026402</v>
      </c>
      <c r="B270" t="s">
        <v>96</v>
      </c>
      <c r="C270" t="s">
        <v>604</v>
      </c>
      <c r="D270" t="s">
        <v>932</v>
      </c>
      <c r="E270">
        <v>522340.9375</v>
      </c>
      <c r="F270">
        <v>2008853</v>
      </c>
      <c r="G270">
        <v>2604343</v>
      </c>
      <c r="H270">
        <v>1543886.75</v>
      </c>
      <c r="I270">
        <v>307217.125</v>
      </c>
      <c r="J270">
        <v>249.49296569824219</v>
      </c>
      <c r="K270">
        <v>16.716310501098633</v>
      </c>
      <c r="L270">
        <v>82.144172668457031</v>
      </c>
      <c r="M270">
        <v>16.761423110961914</v>
      </c>
    </row>
    <row r="271" spans="1:13" x14ac:dyDescent="0.3">
      <c r="A271">
        <v>111316003</v>
      </c>
      <c r="B271" t="s">
        <v>317</v>
      </c>
      <c r="C271" t="s">
        <v>604</v>
      </c>
      <c r="D271" t="s">
        <v>935</v>
      </c>
      <c r="E271">
        <v>187698.59375</v>
      </c>
      <c r="F271">
        <v>2540429.75</v>
      </c>
      <c r="G271">
        <v>682210.375</v>
      </c>
      <c r="H271">
        <v>2444907.5</v>
      </c>
      <c r="I271">
        <v>72579.2109375</v>
      </c>
      <c r="J271">
        <v>56.073909759521484</v>
      </c>
      <c r="K271">
        <v>46.987815856933594</v>
      </c>
      <c r="L271">
        <v>212.60929870605469</v>
      </c>
      <c r="M271">
        <v>31.293643951416016</v>
      </c>
    </row>
    <row r="272" spans="1:13" x14ac:dyDescent="0.3">
      <c r="A272">
        <v>119584603</v>
      </c>
      <c r="B272" t="s">
        <v>44</v>
      </c>
      <c r="C272" t="s">
        <v>604</v>
      </c>
      <c r="D272" t="s">
        <v>939</v>
      </c>
      <c r="E272">
        <v>139161.90625</v>
      </c>
      <c r="F272">
        <v>1265039.625</v>
      </c>
      <c r="G272">
        <v>516835.0625</v>
      </c>
      <c r="H272">
        <v>1007847.4375</v>
      </c>
      <c r="I272">
        <v>62510.6953125</v>
      </c>
      <c r="J272">
        <v>142.48255920410156</v>
      </c>
      <c r="K272">
        <v>30.731325149536133</v>
      </c>
      <c r="L272">
        <v>168.15310668945313</v>
      </c>
      <c r="M272">
        <v>0</v>
      </c>
    </row>
    <row r="273" spans="1:13" x14ac:dyDescent="0.3">
      <c r="A273">
        <v>116495103</v>
      </c>
      <c r="B273" t="s">
        <v>181</v>
      </c>
      <c r="C273" t="s">
        <v>604</v>
      </c>
      <c r="D273" t="s">
        <v>939</v>
      </c>
      <c r="E273">
        <v>288373.65625</v>
      </c>
      <c r="F273">
        <v>3093683</v>
      </c>
      <c r="G273">
        <v>862483.25</v>
      </c>
      <c r="H273">
        <v>3148816.25</v>
      </c>
      <c r="I273">
        <v>65185.6484375</v>
      </c>
      <c r="J273">
        <v>50.819713592529297</v>
      </c>
      <c r="K273">
        <v>65.114639282226563</v>
      </c>
      <c r="L273">
        <v>239.94558715820313</v>
      </c>
      <c r="M273">
        <v>57.686363220214844</v>
      </c>
    </row>
    <row r="274" spans="1:13" x14ac:dyDescent="0.3">
      <c r="A274">
        <v>107655903</v>
      </c>
      <c r="B274" t="s">
        <v>206</v>
      </c>
      <c r="C274" t="s">
        <v>604</v>
      </c>
      <c r="D274" t="s">
        <v>931</v>
      </c>
      <c r="E274">
        <v>270771.4375</v>
      </c>
      <c r="F274">
        <v>2669448.5</v>
      </c>
      <c r="G274">
        <v>842434.1875</v>
      </c>
      <c r="H274">
        <v>2300264.5</v>
      </c>
      <c r="I274">
        <v>105444.421875</v>
      </c>
      <c r="J274">
        <v>127.48722076416016</v>
      </c>
      <c r="K274">
        <v>35.873439788818359</v>
      </c>
      <c r="L274">
        <v>164.08589172363281</v>
      </c>
      <c r="M274">
        <v>51.750476837158203</v>
      </c>
    </row>
    <row r="275" spans="1:13" x14ac:dyDescent="0.3">
      <c r="A275">
        <v>114065503</v>
      </c>
      <c r="B275" t="s">
        <v>221</v>
      </c>
      <c r="C275" t="s">
        <v>604</v>
      </c>
      <c r="D275" t="s">
        <v>938</v>
      </c>
      <c r="E275">
        <v>466623.15625</v>
      </c>
      <c r="F275">
        <v>4628643.5</v>
      </c>
      <c r="G275">
        <v>2116876.25</v>
      </c>
      <c r="H275">
        <v>4634119</v>
      </c>
      <c r="I275">
        <v>190070.796875</v>
      </c>
      <c r="J275">
        <v>231.41989135742188</v>
      </c>
      <c r="K275">
        <v>37.944507598876953</v>
      </c>
      <c r="L275">
        <v>113.11851501464844</v>
      </c>
      <c r="M275">
        <v>130.19566345214844</v>
      </c>
    </row>
    <row r="276" spans="1:13" x14ac:dyDescent="0.3">
      <c r="A276">
        <v>117415303</v>
      </c>
      <c r="B276" t="s">
        <v>468</v>
      </c>
      <c r="C276" t="s">
        <v>604</v>
      </c>
      <c r="D276" t="s">
        <v>935</v>
      </c>
      <c r="E276">
        <v>121788</v>
      </c>
      <c r="F276">
        <v>973021.5625</v>
      </c>
      <c r="G276">
        <v>448992.25</v>
      </c>
      <c r="H276">
        <v>898504.4375</v>
      </c>
      <c r="I276">
        <v>54646.1171875</v>
      </c>
      <c r="J276">
        <v>139.06640625</v>
      </c>
      <c r="K276">
        <v>28.250896453857422</v>
      </c>
      <c r="L276">
        <v>141.24208068847656</v>
      </c>
      <c r="M276">
        <v>65.171676635742188</v>
      </c>
    </row>
    <row r="277" spans="1:13" x14ac:dyDescent="0.3">
      <c r="A277">
        <v>120484803</v>
      </c>
      <c r="B277" t="s">
        <v>42</v>
      </c>
      <c r="C277" t="s">
        <v>604</v>
      </c>
      <c r="D277" t="s">
        <v>938</v>
      </c>
      <c r="E277">
        <v>409828.34375</v>
      </c>
      <c r="F277">
        <v>2774788.75</v>
      </c>
      <c r="G277">
        <v>2134280.25</v>
      </c>
      <c r="H277">
        <v>2216402.75</v>
      </c>
      <c r="I277">
        <v>274588.5625</v>
      </c>
      <c r="J277">
        <v>234.64862060546875</v>
      </c>
      <c r="K277">
        <v>19.370424270629883</v>
      </c>
      <c r="L277">
        <v>92.06671142578125</v>
      </c>
      <c r="M277">
        <v>122.42166137695313</v>
      </c>
    </row>
    <row r="278" spans="1:13" x14ac:dyDescent="0.3">
      <c r="A278">
        <v>122097502</v>
      </c>
      <c r="B278" t="s">
        <v>28</v>
      </c>
      <c r="C278" t="s">
        <v>604</v>
      </c>
      <c r="D278" t="s">
        <v>940</v>
      </c>
      <c r="E278">
        <v>1210402.25</v>
      </c>
      <c r="F278">
        <v>4267606.5</v>
      </c>
      <c r="G278">
        <v>4557575.5</v>
      </c>
      <c r="H278">
        <v>3307074.75</v>
      </c>
      <c r="I278">
        <v>609035.5625</v>
      </c>
      <c r="J278">
        <v>223.99449157714844</v>
      </c>
      <c r="K278">
        <v>16.477828979492188</v>
      </c>
      <c r="L278">
        <v>79.357917785644531</v>
      </c>
      <c r="M278">
        <v>47.321815490722656</v>
      </c>
    </row>
    <row r="279" spans="1:13" x14ac:dyDescent="0.3">
      <c r="A279">
        <v>104375203</v>
      </c>
      <c r="B279" t="s">
        <v>162</v>
      </c>
      <c r="C279" t="s">
        <v>604</v>
      </c>
      <c r="D279" t="s">
        <v>933</v>
      </c>
      <c r="E279">
        <v>129064.046875</v>
      </c>
      <c r="F279">
        <v>933168.75</v>
      </c>
      <c r="G279">
        <v>510679.25</v>
      </c>
      <c r="H279">
        <v>842593.4375</v>
      </c>
      <c r="I279">
        <v>60884.1484375</v>
      </c>
      <c r="J279">
        <v>217.76536560058594</v>
      </c>
      <c r="K279">
        <v>25.834506988525391</v>
      </c>
      <c r="L279">
        <v>113.57391357421875</v>
      </c>
      <c r="M279">
        <v>124.48322296142578</v>
      </c>
    </row>
    <row r="280" spans="1:13" x14ac:dyDescent="0.3">
      <c r="A280">
        <v>127045653</v>
      </c>
      <c r="B280" t="s">
        <v>214</v>
      </c>
      <c r="C280" t="s">
        <v>604</v>
      </c>
      <c r="D280" t="s">
        <v>933</v>
      </c>
      <c r="E280">
        <v>293341.9375</v>
      </c>
      <c r="F280">
        <v>2867631.5</v>
      </c>
      <c r="G280">
        <v>921295</v>
      </c>
      <c r="H280">
        <v>2710141</v>
      </c>
      <c r="I280">
        <v>75299.0859375</v>
      </c>
      <c r="J280">
        <v>79.163818359375</v>
      </c>
      <c r="K280">
        <v>54.21405029296875</v>
      </c>
      <c r="L280">
        <v>243.79225158691406</v>
      </c>
      <c r="M280">
        <v>182.14993286132813</v>
      </c>
    </row>
    <row r="281" spans="1:13" x14ac:dyDescent="0.3">
      <c r="A281">
        <v>104375302</v>
      </c>
      <c r="B281" t="s">
        <v>178</v>
      </c>
      <c r="C281" t="s">
        <v>604</v>
      </c>
      <c r="D281" t="s">
        <v>933</v>
      </c>
      <c r="E281">
        <v>502543.0625</v>
      </c>
      <c r="F281">
        <v>7058468.5</v>
      </c>
      <c r="G281">
        <v>2203560.25</v>
      </c>
      <c r="H281">
        <v>6980558</v>
      </c>
      <c r="I281">
        <v>172281.859375</v>
      </c>
      <c r="J281">
        <v>39.638526916503906</v>
      </c>
      <c r="K281">
        <v>56.677886962890625</v>
      </c>
      <c r="L281">
        <v>245.35232543945313</v>
      </c>
      <c r="M281">
        <v>65.201156616210938</v>
      </c>
    </row>
    <row r="282" spans="1:13" x14ac:dyDescent="0.3">
      <c r="A282">
        <v>122097604</v>
      </c>
      <c r="B282" t="s">
        <v>483</v>
      </c>
      <c r="C282" t="s">
        <v>604</v>
      </c>
      <c r="D282" t="s">
        <v>940</v>
      </c>
      <c r="E282">
        <v>82691.1015625</v>
      </c>
      <c r="F282">
        <v>514440.875</v>
      </c>
      <c r="G282">
        <v>935309</v>
      </c>
      <c r="H282">
        <v>243541.546875</v>
      </c>
      <c r="I282">
        <v>123302.53125</v>
      </c>
      <c r="J282">
        <v>274.26266479492188</v>
      </c>
      <c r="K282">
        <v>12.428300857543945</v>
      </c>
      <c r="L282">
        <v>58.231475830078125</v>
      </c>
      <c r="M282">
        <v>181.16825866699219</v>
      </c>
    </row>
    <row r="283" spans="1:13" x14ac:dyDescent="0.3">
      <c r="A283">
        <v>107656303</v>
      </c>
      <c r="B283" t="s">
        <v>94</v>
      </c>
      <c r="C283" t="s">
        <v>604</v>
      </c>
      <c r="D283" t="s">
        <v>931</v>
      </c>
      <c r="E283">
        <v>451566.90625</v>
      </c>
      <c r="F283">
        <v>4363158.5</v>
      </c>
      <c r="G283">
        <v>1389276</v>
      </c>
      <c r="H283">
        <v>4221819.5</v>
      </c>
      <c r="I283">
        <v>118735.796875</v>
      </c>
      <c r="J283">
        <v>79.781707763671875</v>
      </c>
      <c r="K283">
        <v>52.250473022460938</v>
      </c>
      <c r="L283">
        <v>210.20159912109375</v>
      </c>
      <c r="M283">
        <v>46.175140380859375</v>
      </c>
    </row>
    <row r="284" spans="1:13" x14ac:dyDescent="0.3">
      <c r="A284">
        <v>115504003</v>
      </c>
      <c r="B284" t="s">
        <v>404</v>
      </c>
      <c r="C284" t="s">
        <v>604</v>
      </c>
      <c r="D284" t="s">
        <v>937</v>
      </c>
      <c r="E284">
        <v>187993.796875</v>
      </c>
      <c r="F284">
        <v>1493669.375</v>
      </c>
      <c r="G284">
        <v>583579.4375</v>
      </c>
      <c r="H284">
        <v>1357039.875</v>
      </c>
      <c r="I284">
        <v>71401.59375</v>
      </c>
      <c r="J284">
        <v>99.171585083007813</v>
      </c>
      <c r="K284">
        <v>31.725378036499023</v>
      </c>
      <c r="L284">
        <v>158.41714477539063</v>
      </c>
      <c r="M284">
        <v>92.120620727539063</v>
      </c>
    </row>
    <row r="285" spans="1:13" x14ac:dyDescent="0.3">
      <c r="A285">
        <v>123465602</v>
      </c>
      <c r="B285" t="s">
        <v>29</v>
      </c>
      <c r="C285" t="s">
        <v>604</v>
      </c>
      <c r="D285" t="s">
        <v>940</v>
      </c>
      <c r="E285">
        <v>1068345.625</v>
      </c>
      <c r="F285">
        <v>11127954</v>
      </c>
      <c r="G285">
        <v>4182321.5</v>
      </c>
      <c r="H285">
        <v>11494534</v>
      </c>
      <c r="I285">
        <v>479820</v>
      </c>
      <c r="J285">
        <v>212.32406616210938</v>
      </c>
      <c r="K285">
        <v>34.134929656982422</v>
      </c>
      <c r="L285">
        <v>97.003890991210938</v>
      </c>
      <c r="M285">
        <v>116.44970703125</v>
      </c>
    </row>
    <row r="286" spans="1:13" x14ac:dyDescent="0.3">
      <c r="A286">
        <v>103026852</v>
      </c>
      <c r="B286" t="s">
        <v>473</v>
      </c>
      <c r="C286" t="s">
        <v>604</v>
      </c>
      <c r="D286" t="s">
        <v>932</v>
      </c>
      <c r="E286">
        <v>702844.625</v>
      </c>
      <c r="F286">
        <v>3534786.25</v>
      </c>
      <c r="G286">
        <v>4144803</v>
      </c>
      <c r="H286">
        <v>2362613.75</v>
      </c>
      <c r="I286">
        <v>519426.875</v>
      </c>
      <c r="J286">
        <v>238.93959045410156</v>
      </c>
      <c r="K286">
        <v>16.137851715087891</v>
      </c>
      <c r="L286">
        <v>75.894378662109375</v>
      </c>
      <c r="M286">
        <v>53.842075347900391</v>
      </c>
    </row>
    <row r="287" spans="1:13" x14ac:dyDescent="0.3">
      <c r="A287">
        <v>106167504</v>
      </c>
      <c r="B287" t="s">
        <v>20</v>
      </c>
      <c r="C287" t="s">
        <v>604</v>
      </c>
      <c r="D287" t="s">
        <v>933</v>
      </c>
      <c r="E287">
        <v>75033.296875</v>
      </c>
      <c r="F287">
        <v>857465.375</v>
      </c>
      <c r="G287">
        <v>318441.625</v>
      </c>
      <c r="H287">
        <v>763813.6875</v>
      </c>
      <c r="I287">
        <v>29308.1796875</v>
      </c>
      <c r="J287">
        <v>105.11000823974609</v>
      </c>
      <c r="K287">
        <v>42.682289123535156</v>
      </c>
      <c r="L287">
        <v>207.53277587890625</v>
      </c>
      <c r="M287">
        <v>72.273712158203125</v>
      </c>
    </row>
    <row r="288" spans="1:13" x14ac:dyDescent="0.3">
      <c r="A288">
        <v>105258303</v>
      </c>
      <c r="B288" t="s">
        <v>286</v>
      </c>
      <c r="C288" t="s">
        <v>604</v>
      </c>
      <c r="D288" t="s">
        <v>934</v>
      </c>
      <c r="E288">
        <v>223430.546875</v>
      </c>
      <c r="F288">
        <v>2402251</v>
      </c>
      <c r="G288">
        <v>862315.5</v>
      </c>
      <c r="H288">
        <v>2326966.5</v>
      </c>
      <c r="I288">
        <v>86943.03125</v>
      </c>
      <c r="J288">
        <v>103.03223419189453</v>
      </c>
      <c r="K288">
        <v>40.118190765380859</v>
      </c>
      <c r="L288">
        <v>186.10037231445313</v>
      </c>
      <c r="M288">
        <v>121.12141418457031</v>
      </c>
    </row>
    <row r="289" spans="1:13" x14ac:dyDescent="0.3">
      <c r="A289">
        <v>103026902</v>
      </c>
      <c r="B289" t="s">
        <v>395</v>
      </c>
      <c r="C289" t="s">
        <v>604</v>
      </c>
      <c r="D289" t="s">
        <v>932</v>
      </c>
      <c r="E289">
        <v>474168.3125</v>
      </c>
      <c r="F289">
        <v>2373187</v>
      </c>
      <c r="G289">
        <v>2044756.25</v>
      </c>
      <c r="H289">
        <v>1932123.75</v>
      </c>
      <c r="I289">
        <v>247282.75</v>
      </c>
      <c r="J289">
        <v>223.60916137695313</v>
      </c>
      <c r="K289">
        <v>19.783472061157227</v>
      </c>
      <c r="L289">
        <v>89.049980163574219</v>
      </c>
      <c r="M289">
        <v>53.437702178955078</v>
      </c>
    </row>
    <row r="290" spans="1:13" x14ac:dyDescent="0.3">
      <c r="A290">
        <v>123465702</v>
      </c>
      <c r="B290" t="s">
        <v>100</v>
      </c>
      <c r="C290" t="s">
        <v>604</v>
      </c>
      <c r="D290" t="s">
        <v>940</v>
      </c>
      <c r="E290">
        <v>1203803.875</v>
      </c>
      <c r="F290">
        <v>4650358</v>
      </c>
      <c r="G290">
        <v>6839922</v>
      </c>
      <c r="H290">
        <v>3164935</v>
      </c>
      <c r="I290">
        <v>825719.125</v>
      </c>
      <c r="J290">
        <v>259.4207763671875</v>
      </c>
      <c r="K290">
        <v>15.373368263244629</v>
      </c>
      <c r="L290">
        <v>70.491958618164063</v>
      </c>
      <c r="M290">
        <v>89.908531188964844</v>
      </c>
    </row>
    <row r="291" spans="1:13" x14ac:dyDescent="0.3">
      <c r="A291">
        <v>119356503</v>
      </c>
      <c r="B291" t="s">
        <v>462</v>
      </c>
      <c r="C291" t="s">
        <v>604</v>
      </c>
      <c r="D291" t="s">
        <v>939</v>
      </c>
      <c r="E291">
        <v>353515.8125</v>
      </c>
      <c r="F291">
        <v>2561171.75</v>
      </c>
      <c r="G291">
        <v>1356909</v>
      </c>
      <c r="H291">
        <v>1878883.75</v>
      </c>
      <c r="I291">
        <v>171440.828125</v>
      </c>
      <c r="J291">
        <v>204.22087097167969</v>
      </c>
      <c r="K291">
        <v>24.915864944458008</v>
      </c>
      <c r="L291">
        <v>126.82888031005859</v>
      </c>
      <c r="M291">
        <v>25.654642105102539</v>
      </c>
    </row>
    <row r="292" spans="1:13" x14ac:dyDescent="0.3">
      <c r="A292">
        <v>129545003</v>
      </c>
      <c r="B292" t="s">
        <v>196</v>
      </c>
      <c r="C292" t="s">
        <v>604</v>
      </c>
      <c r="D292" t="s">
        <v>938</v>
      </c>
      <c r="E292">
        <v>318213.15625</v>
      </c>
      <c r="F292">
        <v>3314829</v>
      </c>
      <c r="G292">
        <v>1110702.375</v>
      </c>
      <c r="H292">
        <v>3024864.5</v>
      </c>
      <c r="I292">
        <v>110523.5859375</v>
      </c>
      <c r="J292">
        <v>83.409072875976563</v>
      </c>
      <c r="K292">
        <v>42.920654296875</v>
      </c>
      <c r="L292">
        <v>168.27214050292969</v>
      </c>
      <c r="M292">
        <v>72.186447143554688</v>
      </c>
    </row>
    <row r="293" spans="1:13" x14ac:dyDescent="0.3">
      <c r="A293">
        <v>108565503</v>
      </c>
      <c r="B293" t="s">
        <v>278</v>
      </c>
      <c r="C293" t="s">
        <v>604</v>
      </c>
      <c r="D293" t="s">
        <v>936</v>
      </c>
      <c r="E293">
        <v>156889.34375</v>
      </c>
      <c r="F293">
        <v>1923074</v>
      </c>
      <c r="G293">
        <v>553711.625</v>
      </c>
      <c r="H293">
        <v>1708967.125</v>
      </c>
      <c r="I293">
        <v>54131.140625</v>
      </c>
      <c r="J293">
        <v>80.518440246582031</v>
      </c>
      <c r="K293">
        <v>48.653602600097656</v>
      </c>
      <c r="L293">
        <v>239.01420593261719</v>
      </c>
      <c r="M293">
        <v>251.11726379394531</v>
      </c>
    </row>
    <row r="294" spans="1:13" x14ac:dyDescent="0.3">
      <c r="A294">
        <v>120484903</v>
      </c>
      <c r="B294" t="s">
        <v>481</v>
      </c>
      <c r="C294" t="s">
        <v>604</v>
      </c>
      <c r="D294" t="s">
        <v>938</v>
      </c>
      <c r="E294">
        <v>623872.1875</v>
      </c>
      <c r="F294">
        <v>4371712</v>
      </c>
      <c r="G294">
        <v>2535631</v>
      </c>
      <c r="H294">
        <v>3676779</v>
      </c>
      <c r="I294">
        <v>328474.46875</v>
      </c>
      <c r="J294">
        <v>215.21717834472656</v>
      </c>
      <c r="K294">
        <v>22.927854537963867</v>
      </c>
      <c r="L294">
        <v>106.26483154296875</v>
      </c>
      <c r="M294">
        <v>48.186233520507813</v>
      </c>
    </row>
    <row r="295" spans="1:13" x14ac:dyDescent="0.3">
      <c r="A295">
        <v>117083004</v>
      </c>
      <c r="B295" t="s">
        <v>360</v>
      </c>
      <c r="C295" t="s">
        <v>604</v>
      </c>
      <c r="D295" t="s">
        <v>939</v>
      </c>
      <c r="E295">
        <v>110232.1484375</v>
      </c>
      <c r="F295">
        <v>1365316.25</v>
      </c>
      <c r="G295">
        <v>423072.4375</v>
      </c>
      <c r="H295">
        <v>1195155.375</v>
      </c>
      <c r="I295">
        <v>43294.6484375</v>
      </c>
      <c r="J295">
        <v>87.580406188964844</v>
      </c>
      <c r="K295">
        <v>43.853473663330078</v>
      </c>
      <c r="L295">
        <v>220.74882507324219</v>
      </c>
      <c r="M295">
        <v>173.11662292480469</v>
      </c>
    </row>
    <row r="296" spans="1:13" x14ac:dyDescent="0.3">
      <c r="A296">
        <v>112674403</v>
      </c>
      <c r="B296" t="s">
        <v>244</v>
      </c>
      <c r="C296" t="s">
        <v>604</v>
      </c>
      <c r="D296" t="s">
        <v>937</v>
      </c>
      <c r="E296">
        <v>435669.4375</v>
      </c>
      <c r="F296">
        <v>3583528</v>
      </c>
      <c r="G296">
        <v>1896636.75</v>
      </c>
      <c r="H296">
        <v>3188829.5</v>
      </c>
      <c r="I296">
        <v>216319.21875</v>
      </c>
      <c r="J296">
        <v>223.00727844238281</v>
      </c>
      <c r="K296">
        <v>27.34770393371582</v>
      </c>
      <c r="L296">
        <v>124.08966827392578</v>
      </c>
      <c r="M296">
        <v>119.07389831542969</v>
      </c>
    </row>
    <row r="297" spans="1:13" x14ac:dyDescent="0.3">
      <c r="A297">
        <v>108056004</v>
      </c>
      <c r="B297" t="s">
        <v>194</v>
      </c>
      <c r="C297" t="s">
        <v>604</v>
      </c>
      <c r="D297" t="s">
        <v>936</v>
      </c>
      <c r="E297">
        <v>111228.8984375</v>
      </c>
      <c r="F297">
        <v>1432453.875</v>
      </c>
      <c r="G297">
        <v>434385.15625</v>
      </c>
      <c r="H297">
        <v>1298973.625</v>
      </c>
      <c r="I297">
        <v>43796.375</v>
      </c>
      <c r="J297">
        <v>75.102195739746094</v>
      </c>
      <c r="K297">
        <v>45.165103912353516</v>
      </c>
      <c r="L297">
        <v>221.54005432128906</v>
      </c>
      <c r="M297">
        <v>147.60530090332031</v>
      </c>
    </row>
    <row r="298" spans="1:13" x14ac:dyDescent="0.3">
      <c r="A298">
        <v>108114503</v>
      </c>
      <c r="B298" t="s">
        <v>398</v>
      </c>
      <c r="C298" t="s">
        <v>604</v>
      </c>
      <c r="D298" t="s">
        <v>936</v>
      </c>
      <c r="E298">
        <v>155061.15625</v>
      </c>
      <c r="F298">
        <v>2253754.25</v>
      </c>
      <c r="G298">
        <v>541039.875</v>
      </c>
      <c r="H298">
        <v>2022431.5</v>
      </c>
      <c r="I298">
        <v>56804.09375</v>
      </c>
      <c r="J298">
        <v>50.172439575195313</v>
      </c>
      <c r="K298">
        <v>51.930332183837891</v>
      </c>
      <c r="L298">
        <v>254.78739929199219</v>
      </c>
      <c r="M298">
        <v>57.745414733886719</v>
      </c>
    </row>
    <row r="299" spans="1:13" x14ac:dyDescent="0.3">
      <c r="A299">
        <v>113385003</v>
      </c>
      <c r="B299" t="s">
        <v>365</v>
      </c>
      <c r="C299" t="s">
        <v>604</v>
      </c>
      <c r="D299" t="s">
        <v>937</v>
      </c>
      <c r="E299">
        <v>263162.40625</v>
      </c>
      <c r="F299">
        <v>2836737.75</v>
      </c>
      <c r="G299">
        <v>747650</v>
      </c>
      <c r="H299">
        <v>2544855.5</v>
      </c>
      <c r="I299">
        <v>121732.703125</v>
      </c>
      <c r="J299">
        <v>206.67481994628906</v>
      </c>
      <c r="K299">
        <v>31.606546401977539</v>
      </c>
      <c r="L299">
        <v>137.38713073730469</v>
      </c>
      <c r="M299">
        <v>125.64739227294922</v>
      </c>
    </row>
    <row r="300" spans="1:13" x14ac:dyDescent="0.3">
      <c r="A300">
        <v>121394503</v>
      </c>
      <c r="B300" t="s">
        <v>316</v>
      </c>
      <c r="C300" t="s">
        <v>604</v>
      </c>
      <c r="D300" t="s">
        <v>938</v>
      </c>
      <c r="E300">
        <v>261692.09375</v>
      </c>
      <c r="F300">
        <v>1694613</v>
      </c>
      <c r="G300">
        <v>922936.875</v>
      </c>
      <c r="H300">
        <v>1448512.625</v>
      </c>
      <c r="I300">
        <v>98123.5234375</v>
      </c>
      <c r="J300">
        <v>180.26213073730469</v>
      </c>
      <c r="K300">
        <v>29.343034744262695</v>
      </c>
      <c r="L300">
        <v>150.15913391113281</v>
      </c>
      <c r="M300">
        <v>180.37245178222656</v>
      </c>
    </row>
    <row r="301" spans="1:13" x14ac:dyDescent="0.3">
      <c r="A301">
        <v>109535504</v>
      </c>
      <c r="B301" t="s">
        <v>499</v>
      </c>
      <c r="C301" t="s">
        <v>604</v>
      </c>
      <c r="D301" t="s">
        <v>935</v>
      </c>
      <c r="E301">
        <v>82288.046875</v>
      </c>
      <c r="F301">
        <v>978222.3125</v>
      </c>
      <c r="G301">
        <v>287380.84375</v>
      </c>
      <c r="H301">
        <v>849370.5</v>
      </c>
      <c r="I301">
        <v>35048.25390625</v>
      </c>
      <c r="J301">
        <v>89.608688354492188</v>
      </c>
      <c r="K301">
        <v>38.458156585693359</v>
      </c>
      <c r="L301">
        <v>210.063232421875</v>
      </c>
      <c r="M301">
        <v>176.2098388671875</v>
      </c>
    </row>
    <row r="302" spans="1:13" x14ac:dyDescent="0.3">
      <c r="A302">
        <v>117596003</v>
      </c>
      <c r="B302" t="s">
        <v>82</v>
      </c>
      <c r="C302" t="s">
        <v>604</v>
      </c>
      <c r="D302" t="s">
        <v>935</v>
      </c>
      <c r="E302">
        <v>336624.4375</v>
      </c>
      <c r="F302">
        <v>3952065</v>
      </c>
      <c r="G302">
        <v>1232553.25</v>
      </c>
      <c r="H302">
        <v>3650069.75</v>
      </c>
      <c r="I302">
        <v>107028.5078125</v>
      </c>
      <c r="J302">
        <v>84.335456848144531</v>
      </c>
      <c r="K302">
        <v>51.586658477783203</v>
      </c>
      <c r="L302">
        <v>217.76113891601563</v>
      </c>
      <c r="M302">
        <v>146.97990417480469</v>
      </c>
    </row>
    <row r="303" spans="1:13" x14ac:dyDescent="0.3">
      <c r="A303">
        <v>115674603</v>
      </c>
      <c r="B303" t="s">
        <v>174</v>
      </c>
      <c r="C303" t="s">
        <v>604</v>
      </c>
      <c r="D303" t="s">
        <v>937</v>
      </c>
      <c r="E303">
        <v>363680.09375</v>
      </c>
      <c r="F303">
        <v>3304458</v>
      </c>
      <c r="G303">
        <v>1326280</v>
      </c>
      <c r="H303">
        <v>3026263.75</v>
      </c>
      <c r="I303">
        <v>174670.546875</v>
      </c>
      <c r="J303">
        <v>186.04986572265625</v>
      </c>
      <c r="K303">
        <v>28.593360900878906</v>
      </c>
      <c r="L303">
        <v>106.67975616455078</v>
      </c>
      <c r="M303">
        <v>76.094558715820313</v>
      </c>
    </row>
    <row r="304" spans="1:13" x14ac:dyDescent="0.3">
      <c r="A304">
        <v>103026873</v>
      </c>
      <c r="B304" t="s">
        <v>149</v>
      </c>
      <c r="C304" t="s">
        <v>604</v>
      </c>
      <c r="D304" t="s">
        <v>932</v>
      </c>
      <c r="E304">
        <v>193912.34375</v>
      </c>
      <c r="F304">
        <v>1002650.625</v>
      </c>
      <c r="G304">
        <v>664108.875</v>
      </c>
      <c r="H304">
        <v>903009.125</v>
      </c>
      <c r="I304">
        <v>74497.6484375</v>
      </c>
      <c r="J304">
        <v>172.60494995117188</v>
      </c>
      <c r="K304">
        <v>24.976249694824219</v>
      </c>
      <c r="L304">
        <v>125.18443298339844</v>
      </c>
      <c r="M304">
        <v>138.93563842773438</v>
      </c>
    </row>
    <row r="305" spans="1:13" x14ac:dyDescent="0.3">
      <c r="A305">
        <v>118406003</v>
      </c>
      <c r="B305" t="s">
        <v>339</v>
      </c>
      <c r="C305" t="s">
        <v>604</v>
      </c>
      <c r="D305" t="s">
        <v>939</v>
      </c>
      <c r="E305">
        <v>168026.84375</v>
      </c>
      <c r="F305">
        <v>1571529.25</v>
      </c>
      <c r="G305">
        <v>482977.4375</v>
      </c>
      <c r="H305">
        <v>1287335.625</v>
      </c>
      <c r="I305">
        <v>60547.64453125</v>
      </c>
      <c r="J305">
        <v>108.61849212646484</v>
      </c>
      <c r="K305">
        <v>36.707183837890625</v>
      </c>
      <c r="L305">
        <v>201.72023010253906</v>
      </c>
      <c r="M305">
        <v>0.75038427114486694</v>
      </c>
    </row>
    <row r="306" spans="1:13" x14ac:dyDescent="0.3">
      <c r="A306">
        <v>105258503</v>
      </c>
      <c r="B306" t="s">
        <v>179</v>
      </c>
      <c r="C306" t="s">
        <v>604</v>
      </c>
      <c r="D306" t="s">
        <v>934</v>
      </c>
      <c r="E306">
        <v>226589.546875</v>
      </c>
      <c r="F306">
        <v>2151341.5</v>
      </c>
      <c r="G306">
        <v>713477.5625</v>
      </c>
      <c r="H306">
        <v>1916305.75</v>
      </c>
      <c r="I306">
        <v>68024.3359375</v>
      </c>
      <c r="J306">
        <v>68.088516235351563</v>
      </c>
      <c r="K306">
        <v>45.445625305175781</v>
      </c>
      <c r="L306">
        <v>226.74693298339844</v>
      </c>
      <c r="M306">
        <v>217.59848022460938</v>
      </c>
    </row>
    <row r="307" spans="1:13" x14ac:dyDescent="0.3">
      <c r="A307">
        <v>121394603</v>
      </c>
      <c r="B307" t="s">
        <v>342</v>
      </c>
      <c r="C307" t="s">
        <v>604</v>
      </c>
      <c r="D307" t="s">
        <v>938</v>
      </c>
      <c r="E307">
        <v>248364.59375</v>
      </c>
      <c r="F307">
        <v>1517073.5</v>
      </c>
      <c r="G307">
        <v>1048036</v>
      </c>
      <c r="H307">
        <v>1134966.75</v>
      </c>
      <c r="I307">
        <v>130451.9453125</v>
      </c>
      <c r="J307">
        <v>236.74728393554688</v>
      </c>
      <c r="K307">
        <v>21.567129135131836</v>
      </c>
      <c r="L307">
        <v>109.07586669921875</v>
      </c>
      <c r="M307">
        <v>144.03419494628906</v>
      </c>
    </row>
    <row r="308" spans="1:13" x14ac:dyDescent="0.3">
      <c r="A308">
        <v>107656502</v>
      </c>
      <c r="B308" t="s">
        <v>160</v>
      </c>
      <c r="C308" t="s">
        <v>604</v>
      </c>
      <c r="D308" t="s">
        <v>931</v>
      </c>
      <c r="E308">
        <v>531763.375</v>
      </c>
      <c r="F308">
        <v>5465186</v>
      </c>
      <c r="G308">
        <v>2137290</v>
      </c>
      <c r="H308">
        <v>5299657</v>
      </c>
      <c r="I308">
        <v>220610.203125</v>
      </c>
      <c r="J308">
        <v>173.60829162597656</v>
      </c>
      <c r="K308">
        <v>36.871547698974609</v>
      </c>
      <c r="L308">
        <v>146.81869506835938</v>
      </c>
      <c r="M308">
        <v>35.01800537109375</v>
      </c>
    </row>
    <row r="309" spans="1:13" x14ac:dyDescent="0.3">
      <c r="A309">
        <v>124156503</v>
      </c>
      <c r="B309" t="s">
        <v>280</v>
      </c>
      <c r="C309" t="s">
        <v>604</v>
      </c>
      <c r="D309" t="s">
        <v>941</v>
      </c>
      <c r="E309">
        <v>274345.65625</v>
      </c>
      <c r="F309">
        <v>1871694.25</v>
      </c>
      <c r="G309">
        <v>1067839.875</v>
      </c>
      <c r="H309">
        <v>1473120.5</v>
      </c>
      <c r="I309">
        <v>159828</v>
      </c>
      <c r="J309">
        <v>222.03562927246094</v>
      </c>
      <c r="K309">
        <v>20.108366012573242</v>
      </c>
      <c r="L309">
        <v>102.18582153320313</v>
      </c>
      <c r="M309">
        <v>95.593391418457031</v>
      </c>
    </row>
    <row r="310" spans="1:13" x14ac:dyDescent="0.3">
      <c r="A310">
        <v>106616203</v>
      </c>
      <c r="B310" t="s">
        <v>3</v>
      </c>
      <c r="C310" t="s">
        <v>604</v>
      </c>
      <c r="D310" t="s">
        <v>934</v>
      </c>
      <c r="E310">
        <v>315938.5625</v>
      </c>
      <c r="F310">
        <v>3738180.25</v>
      </c>
      <c r="G310">
        <v>1115270</v>
      </c>
      <c r="H310">
        <v>3511746.75</v>
      </c>
      <c r="I310">
        <v>100602.46875</v>
      </c>
      <c r="J310">
        <v>45.509479522705078</v>
      </c>
      <c r="K310">
        <v>51.384315490722656</v>
      </c>
      <c r="L310">
        <v>255.55667114257813</v>
      </c>
      <c r="M310">
        <v>144.75650024414063</v>
      </c>
    </row>
    <row r="311" spans="1:13" x14ac:dyDescent="0.3">
      <c r="A311">
        <v>119356603</v>
      </c>
      <c r="B311" t="s">
        <v>146</v>
      </c>
      <c r="C311" t="s">
        <v>604</v>
      </c>
      <c r="D311" t="s">
        <v>939</v>
      </c>
      <c r="E311">
        <v>120969.1484375</v>
      </c>
      <c r="F311">
        <v>1828665</v>
      </c>
      <c r="G311">
        <v>434762.09375</v>
      </c>
      <c r="H311">
        <v>1991200.75</v>
      </c>
      <c r="I311">
        <v>55969.390625</v>
      </c>
      <c r="J311">
        <v>120.61827087402344</v>
      </c>
      <c r="K311">
        <v>42.601791381835938</v>
      </c>
      <c r="L311">
        <v>128.3714599609375</v>
      </c>
      <c r="M311">
        <v>8.9922904968261719</v>
      </c>
    </row>
    <row r="312" spans="1:13" x14ac:dyDescent="0.3">
      <c r="A312">
        <v>114066503</v>
      </c>
      <c r="B312" t="s">
        <v>337</v>
      </c>
      <c r="C312" t="s">
        <v>604</v>
      </c>
      <c r="D312" t="s">
        <v>938</v>
      </c>
      <c r="E312">
        <v>203056.046875</v>
      </c>
      <c r="F312">
        <v>1078042.625</v>
      </c>
      <c r="G312">
        <v>755478.3125</v>
      </c>
      <c r="H312">
        <v>805698.375</v>
      </c>
      <c r="I312">
        <v>101106.71875</v>
      </c>
      <c r="J312">
        <v>216.85142517089844</v>
      </c>
      <c r="K312">
        <v>20.142845153808594</v>
      </c>
      <c r="L312">
        <v>102.8734130859375</v>
      </c>
      <c r="M312">
        <v>37.221324920654297</v>
      </c>
    </row>
    <row r="313" spans="1:13" x14ac:dyDescent="0.3">
      <c r="A313">
        <v>109537504</v>
      </c>
      <c r="B313" t="s">
        <v>58</v>
      </c>
      <c r="C313" t="s">
        <v>604</v>
      </c>
      <c r="D313" t="s">
        <v>935</v>
      </c>
      <c r="E313">
        <v>73824.296875</v>
      </c>
      <c r="F313">
        <v>949540.1875</v>
      </c>
      <c r="G313">
        <v>248989.390625</v>
      </c>
      <c r="H313">
        <v>845025.75</v>
      </c>
      <c r="I313">
        <v>26002.341796875</v>
      </c>
      <c r="J313">
        <v>81.714912414550781</v>
      </c>
      <c r="K313">
        <v>48.932281494140625</v>
      </c>
      <c r="L313">
        <v>239.07215881347656</v>
      </c>
      <c r="M313">
        <v>120.23301696777344</v>
      </c>
    </row>
    <row r="314" spans="1:13" x14ac:dyDescent="0.3">
      <c r="A314">
        <v>109426003</v>
      </c>
      <c r="B314" t="s">
        <v>255</v>
      </c>
      <c r="C314" t="s">
        <v>604</v>
      </c>
      <c r="D314" t="s">
        <v>935</v>
      </c>
      <c r="E314">
        <v>110303.546875</v>
      </c>
      <c r="F314">
        <v>1253108.625</v>
      </c>
      <c r="G314">
        <v>407198.125</v>
      </c>
      <c r="H314">
        <v>1127984.125</v>
      </c>
      <c r="I314">
        <v>33251.42578125</v>
      </c>
      <c r="J314">
        <v>44.666175842285156</v>
      </c>
      <c r="K314">
        <v>53.249153137207031</v>
      </c>
      <c r="L314">
        <v>277.03985595703125</v>
      </c>
      <c r="M314">
        <v>121.67033386230469</v>
      </c>
    </row>
    <row r="315" spans="1:13" x14ac:dyDescent="0.3">
      <c r="A315">
        <v>124156603</v>
      </c>
      <c r="B315" t="s">
        <v>422</v>
      </c>
      <c r="C315" t="s">
        <v>604</v>
      </c>
      <c r="D315" t="s">
        <v>941</v>
      </c>
      <c r="E315">
        <v>445133.09375</v>
      </c>
      <c r="F315">
        <v>2297340.25</v>
      </c>
      <c r="G315">
        <v>2447813.75</v>
      </c>
      <c r="H315">
        <v>1523934</v>
      </c>
      <c r="I315">
        <v>337822.96875</v>
      </c>
      <c r="J315">
        <v>241.88751220703125</v>
      </c>
      <c r="K315">
        <v>15.363925933837891</v>
      </c>
      <c r="L315">
        <v>75.200157165527344</v>
      </c>
      <c r="M315">
        <v>50.386093139648438</v>
      </c>
    </row>
    <row r="316" spans="1:13" x14ac:dyDescent="0.3">
      <c r="A316">
        <v>124156703</v>
      </c>
      <c r="B316" t="s">
        <v>188</v>
      </c>
      <c r="C316" t="s">
        <v>604</v>
      </c>
      <c r="D316" t="s">
        <v>941</v>
      </c>
      <c r="E316">
        <v>485833.5</v>
      </c>
      <c r="F316">
        <v>4851215</v>
      </c>
      <c r="G316">
        <v>1718649.25</v>
      </c>
      <c r="H316">
        <v>4729502</v>
      </c>
      <c r="I316">
        <v>225656.3125</v>
      </c>
      <c r="J316">
        <v>178.6651611328125</v>
      </c>
      <c r="K316">
        <v>31.267452239990234</v>
      </c>
      <c r="L316">
        <v>124.20506286621094</v>
      </c>
      <c r="M316">
        <v>42.970691680908203</v>
      </c>
    </row>
    <row r="317" spans="1:13" x14ac:dyDescent="0.3">
      <c r="A317">
        <v>122098003</v>
      </c>
      <c r="B317" t="s">
        <v>119</v>
      </c>
      <c r="C317" t="s">
        <v>604</v>
      </c>
      <c r="D317" t="s">
        <v>940</v>
      </c>
      <c r="E317">
        <v>160489.65625</v>
      </c>
      <c r="F317">
        <v>836724.75</v>
      </c>
      <c r="G317">
        <v>981753.625</v>
      </c>
      <c r="H317">
        <v>541705.5625</v>
      </c>
      <c r="I317">
        <v>127982.0703125</v>
      </c>
      <c r="J317">
        <v>230.9744873046875</v>
      </c>
      <c r="K317">
        <v>15.46285343170166</v>
      </c>
      <c r="L317">
        <v>83.426498413085938</v>
      </c>
      <c r="M317">
        <v>205.64292907714844</v>
      </c>
    </row>
    <row r="318" spans="1:13" x14ac:dyDescent="0.3">
      <c r="A318">
        <v>121136503</v>
      </c>
      <c r="B318" t="s">
        <v>492</v>
      </c>
      <c r="C318" t="s">
        <v>604</v>
      </c>
      <c r="D318" t="s">
        <v>938</v>
      </c>
      <c r="E318">
        <v>270163.1875</v>
      </c>
      <c r="F318">
        <v>1958601.625</v>
      </c>
      <c r="G318">
        <v>948206.0625</v>
      </c>
      <c r="H318">
        <v>1828995</v>
      </c>
      <c r="I318">
        <v>100574.3125</v>
      </c>
      <c r="J318">
        <v>189.55194091796875</v>
      </c>
      <c r="K318">
        <v>31.588291168212891</v>
      </c>
      <c r="L318">
        <v>140.61260986328125</v>
      </c>
      <c r="M318">
        <v>122.21335601806641</v>
      </c>
    </row>
    <row r="319" spans="1:13" x14ac:dyDescent="0.3">
      <c r="A319">
        <v>113385303</v>
      </c>
      <c r="B319" t="s">
        <v>116</v>
      </c>
      <c r="C319" t="s">
        <v>604</v>
      </c>
      <c r="D319" t="s">
        <v>937</v>
      </c>
      <c r="E319">
        <v>356087.84375</v>
      </c>
      <c r="F319">
        <v>3686932.5</v>
      </c>
      <c r="G319">
        <v>1450527.625</v>
      </c>
      <c r="H319">
        <v>3713218.75</v>
      </c>
      <c r="I319">
        <v>168208.5</v>
      </c>
      <c r="J319">
        <v>223.90742492675781</v>
      </c>
      <c r="K319">
        <v>32.659156799316406</v>
      </c>
      <c r="L319">
        <v>103.04888153076172</v>
      </c>
      <c r="M319">
        <v>49.816001892089844</v>
      </c>
    </row>
    <row r="320" spans="1:13" x14ac:dyDescent="0.3">
      <c r="A320">
        <v>121136603</v>
      </c>
      <c r="B320" t="s">
        <v>493</v>
      </c>
      <c r="C320" t="s">
        <v>604</v>
      </c>
      <c r="D320" t="s">
        <v>938</v>
      </c>
      <c r="E320">
        <v>374943.59375</v>
      </c>
      <c r="F320">
        <v>4461481.5</v>
      </c>
      <c r="G320">
        <v>967400.5</v>
      </c>
      <c r="H320">
        <v>4628715</v>
      </c>
      <c r="I320">
        <v>98578.5234375</v>
      </c>
      <c r="J320">
        <v>84.867210388183594</v>
      </c>
      <c r="K320">
        <v>58.875152587890625</v>
      </c>
      <c r="L320">
        <v>179.74575805664063</v>
      </c>
      <c r="M320">
        <v>86.762771606445313</v>
      </c>
    </row>
    <row r="321" spans="1:13" x14ac:dyDescent="0.3">
      <c r="A321">
        <v>121395103</v>
      </c>
      <c r="B321" t="s">
        <v>450</v>
      </c>
      <c r="C321" t="s">
        <v>604</v>
      </c>
      <c r="D321" t="s">
        <v>938</v>
      </c>
      <c r="E321">
        <v>663137.875</v>
      </c>
      <c r="F321">
        <v>3733395.75</v>
      </c>
      <c r="G321">
        <v>4457913.5</v>
      </c>
      <c r="H321">
        <v>2668634.75</v>
      </c>
      <c r="I321">
        <v>568586.6875</v>
      </c>
      <c r="J321">
        <v>265.76873779296875</v>
      </c>
      <c r="K321">
        <v>15.57273006439209</v>
      </c>
      <c r="L321">
        <v>69.131683349609375</v>
      </c>
      <c r="M321">
        <v>56.567588806152344</v>
      </c>
    </row>
    <row r="322" spans="1:13" x14ac:dyDescent="0.3">
      <c r="A322">
        <v>120485603</v>
      </c>
      <c r="B322" t="s">
        <v>388</v>
      </c>
      <c r="C322" t="s">
        <v>604</v>
      </c>
      <c r="D322" t="s">
        <v>938</v>
      </c>
      <c r="E322">
        <v>219669.296875</v>
      </c>
      <c r="F322">
        <v>1288078.375</v>
      </c>
      <c r="G322">
        <v>780759.6875</v>
      </c>
      <c r="H322">
        <v>1088611</v>
      </c>
      <c r="I322">
        <v>92886.640625</v>
      </c>
      <c r="J322">
        <v>179.14053344726563</v>
      </c>
      <c r="K322">
        <v>24.637636184692383</v>
      </c>
      <c r="L322">
        <v>121.06343841552734</v>
      </c>
      <c r="M322">
        <v>88.976699829101563</v>
      </c>
    </row>
    <row r="323" spans="1:13" x14ac:dyDescent="0.3">
      <c r="A323">
        <v>108116003</v>
      </c>
      <c r="B323" t="s">
        <v>287</v>
      </c>
      <c r="C323" t="s">
        <v>604</v>
      </c>
      <c r="D323" t="s">
        <v>936</v>
      </c>
      <c r="E323">
        <v>225356.09375</v>
      </c>
      <c r="F323">
        <v>2413766.75</v>
      </c>
      <c r="G323">
        <v>758497.25</v>
      </c>
      <c r="H323">
        <v>2141771</v>
      </c>
      <c r="I323">
        <v>73492.03125</v>
      </c>
      <c r="J323">
        <v>79.7440185546875</v>
      </c>
      <c r="K323">
        <v>46.231136322021484</v>
      </c>
      <c r="L323">
        <v>231.01600646972656</v>
      </c>
      <c r="M323">
        <v>130.73359680175781</v>
      </c>
    </row>
    <row r="324" spans="1:13" x14ac:dyDescent="0.3">
      <c r="A324">
        <v>103027352</v>
      </c>
      <c r="B324" t="s">
        <v>259</v>
      </c>
      <c r="C324" t="s">
        <v>604</v>
      </c>
      <c r="D324" t="s">
        <v>932</v>
      </c>
      <c r="E324">
        <v>762947.5625</v>
      </c>
      <c r="F324">
        <v>6804774.5</v>
      </c>
      <c r="G324">
        <v>2121785.5</v>
      </c>
      <c r="H324">
        <v>6644468</v>
      </c>
      <c r="I324">
        <v>254361.578125</v>
      </c>
      <c r="J324">
        <v>171.49497985839844</v>
      </c>
      <c r="K324">
        <v>38.093441009521484</v>
      </c>
      <c r="L324">
        <v>145.37330627441406</v>
      </c>
      <c r="M324">
        <v>65.281669616699219</v>
      </c>
    </row>
    <row r="325" spans="1:13" x14ac:dyDescent="0.3">
      <c r="A325">
        <v>113365203</v>
      </c>
      <c r="B325" t="s">
        <v>102</v>
      </c>
      <c r="C325" t="s">
        <v>604</v>
      </c>
      <c r="D325" t="s">
        <v>937</v>
      </c>
      <c r="E325">
        <v>635065.0625</v>
      </c>
      <c r="F325">
        <v>5912582.5</v>
      </c>
      <c r="G325">
        <v>2286749.75</v>
      </c>
      <c r="H325">
        <v>5717626</v>
      </c>
      <c r="I325">
        <v>269031.78125</v>
      </c>
      <c r="J325">
        <v>209.6173095703125</v>
      </c>
      <c r="K325">
        <v>32.837745666503906</v>
      </c>
      <c r="L325">
        <v>110.66361999511719</v>
      </c>
      <c r="M325">
        <v>85.606613159179688</v>
      </c>
    </row>
    <row r="326" spans="1:13" x14ac:dyDescent="0.3">
      <c r="A326">
        <v>107657103</v>
      </c>
      <c r="B326" t="s">
        <v>349</v>
      </c>
      <c r="C326" t="s">
        <v>604</v>
      </c>
      <c r="D326" t="s">
        <v>931</v>
      </c>
      <c r="E326">
        <v>447576.4375</v>
      </c>
      <c r="F326">
        <v>3346867</v>
      </c>
      <c r="G326">
        <v>1660046.25</v>
      </c>
      <c r="H326">
        <v>2909054.75</v>
      </c>
      <c r="I326">
        <v>189302.640625</v>
      </c>
      <c r="J326">
        <v>151.16973876953125</v>
      </c>
      <c r="K326">
        <v>28.813596725463867</v>
      </c>
      <c r="L326">
        <v>144.98341369628906</v>
      </c>
      <c r="M326">
        <v>35.002120971679688</v>
      </c>
    </row>
    <row r="327" spans="1:13" x14ac:dyDescent="0.3">
      <c r="A327">
        <v>125236903</v>
      </c>
      <c r="B327" t="s">
        <v>110</v>
      </c>
      <c r="C327" t="s">
        <v>604</v>
      </c>
      <c r="D327" t="s">
        <v>941</v>
      </c>
      <c r="E327">
        <v>404050.5</v>
      </c>
      <c r="F327">
        <v>1960520.5</v>
      </c>
      <c r="G327">
        <v>1581002.25</v>
      </c>
      <c r="H327">
        <v>1711532.875</v>
      </c>
      <c r="I327">
        <v>188247.671875</v>
      </c>
      <c r="J327">
        <v>250.37957763671875</v>
      </c>
      <c r="K327">
        <v>20.959480285644531</v>
      </c>
      <c r="L327">
        <v>100.61003112792969</v>
      </c>
      <c r="M327">
        <v>118.41058349609375</v>
      </c>
    </row>
    <row r="328" spans="1:13" x14ac:dyDescent="0.3">
      <c r="A328">
        <v>105204703</v>
      </c>
      <c r="B328" t="s">
        <v>197</v>
      </c>
      <c r="C328" t="s">
        <v>604</v>
      </c>
      <c r="D328" t="s">
        <v>934</v>
      </c>
      <c r="E328">
        <v>458100.4375</v>
      </c>
      <c r="F328">
        <v>4258811.5</v>
      </c>
      <c r="G328">
        <v>1612354.75</v>
      </c>
      <c r="H328">
        <v>3442811.75</v>
      </c>
      <c r="I328">
        <v>155676.453125</v>
      </c>
      <c r="J328">
        <v>92.666664123535156</v>
      </c>
      <c r="K328">
        <v>40.656547546386719</v>
      </c>
      <c r="L328">
        <v>212.07884216308594</v>
      </c>
      <c r="M328">
        <v>94.514450073242188</v>
      </c>
    </row>
    <row r="329" spans="1:13" x14ac:dyDescent="0.3">
      <c r="A329">
        <v>122098103</v>
      </c>
      <c r="B329" t="s">
        <v>5</v>
      </c>
      <c r="C329" t="s">
        <v>604</v>
      </c>
      <c r="D329" t="s">
        <v>940</v>
      </c>
      <c r="E329">
        <v>624063.3125</v>
      </c>
      <c r="F329">
        <v>3238629.5</v>
      </c>
      <c r="G329">
        <v>3331425.25</v>
      </c>
      <c r="H329">
        <v>2497499.5</v>
      </c>
      <c r="I329">
        <v>435921.46875</v>
      </c>
      <c r="J329">
        <v>193.56874084472656</v>
      </c>
      <c r="K329">
        <v>16.503242492675781</v>
      </c>
      <c r="L329">
        <v>81.747390747070313</v>
      </c>
      <c r="M329">
        <v>84.956329345703125</v>
      </c>
    </row>
    <row r="330" spans="1:13" x14ac:dyDescent="0.3">
      <c r="A330">
        <v>128326303</v>
      </c>
      <c r="B330" t="s">
        <v>310</v>
      </c>
      <c r="C330" t="s">
        <v>604</v>
      </c>
      <c r="D330" t="s">
        <v>936</v>
      </c>
      <c r="E330">
        <v>158232.296875</v>
      </c>
      <c r="F330">
        <v>1631929.625</v>
      </c>
      <c r="G330">
        <v>548655.3125</v>
      </c>
      <c r="H330">
        <v>1350539.375</v>
      </c>
      <c r="I330">
        <v>52700.30078125</v>
      </c>
      <c r="J330">
        <v>67.980278015136719</v>
      </c>
      <c r="K330">
        <v>44.379581451416016</v>
      </c>
      <c r="L330">
        <v>241.84141540527344</v>
      </c>
      <c r="M330">
        <v>110.26387023925781</v>
      </c>
    </row>
    <row r="331" spans="1:13" x14ac:dyDescent="0.3">
      <c r="A331">
        <v>110147003</v>
      </c>
      <c r="B331" t="s">
        <v>340</v>
      </c>
      <c r="C331" t="s">
        <v>604</v>
      </c>
      <c r="D331" t="s">
        <v>935</v>
      </c>
      <c r="E331">
        <v>176352.59375</v>
      </c>
      <c r="F331">
        <v>1822461.125</v>
      </c>
      <c r="G331">
        <v>595089.4375</v>
      </c>
      <c r="H331">
        <v>1638413</v>
      </c>
      <c r="I331">
        <v>84313</v>
      </c>
      <c r="J331">
        <v>166.48577880859375</v>
      </c>
      <c r="K331">
        <v>30.765163421630859</v>
      </c>
      <c r="L331">
        <v>142.48509216308594</v>
      </c>
      <c r="M331">
        <v>269.83633422851563</v>
      </c>
    </row>
    <row r="332" spans="1:13" x14ac:dyDescent="0.3">
      <c r="A332">
        <v>122098202</v>
      </c>
      <c r="B332" t="s">
        <v>97</v>
      </c>
      <c r="C332" t="s">
        <v>604</v>
      </c>
      <c r="D332" t="s">
        <v>940</v>
      </c>
      <c r="E332">
        <v>1057980.875</v>
      </c>
      <c r="F332">
        <v>4647594</v>
      </c>
      <c r="G332">
        <v>5503325.5</v>
      </c>
      <c r="H332">
        <v>3513446</v>
      </c>
      <c r="I332">
        <v>641233.8125</v>
      </c>
      <c r="J332">
        <v>270.1248779296875</v>
      </c>
      <c r="K332">
        <v>17.480207443237305</v>
      </c>
      <c r="L332">
        <v>86.397689819335938</v>
      </c>
      <c r="M332">
        <v>30.4195556640625</v>
      </c>
    </row>
    <row r="333" spans="1:13" x14ac:dyDescent="0.3">
      <c r="A333">
        <v>113365303</v>
      </c>
      <c r="B333" t="s">
        <v>123</v>
      </c>
      <c r="C333" t="s">
        <v>604</v>
      </c>
      <c r="D333" t="s">
        <v>937</v>
      </c>
      <c r="E333">
        <v>142545.15625</v>
      </c>
      <c r="F333">
        <v>955429.125</v>
      </c>
      <c r="G333">
        <v>705932.75</v>
      </c>
      <c r="H333">
        <v>611508.125</v>
      </c>
      <c r="I333">
        <v>113608.546875</v>
      </c>
      <c r="J333">
        <v>257.75070190429688</v>
      </c>
      <c r="K333">
        <v>15.878268241882324</v>
      </c>
      <c r="L333">
        <v>78.524658203125</v>
      </c>
      <c r="M333">
        <v>287.19134521484375</v>
      </c>
    </row>
    <row r="334" spans="1:13" x14ac:dyDescent="0.3">
      <c r="A334">
        <v>123466103</v>
      </c>
      <c r="B334" t="s">
        <v>399</v>
      </c>
      <c r="C334" t="s">
        <v>604</v>
      </c>
      <c r="D334" t="s">
        <v>940</v>
      </c>
      <c r="E334">
        <v>485127.75</v>
      </c>
      <c r="F334">
        <v>2293963.5</v>
      </c>
      <c r="G334">
        <v>2612359.75</v>
      </c>
      <c r="H334">
        <v>1569008.75</v>
      </c>
      <c r="I334">
        <v>328529.21875</v>
      </c>
      <c r="J334">
        <v>232.33778381347656</v>
      </c>
      <c r="K334">
        <v>16.410871505737305</v>
      </c>
      <c r="L334">
        <v>79.148963928222656</v>
      </c>
      <c r="M334">
        <v>58.335792541503906</v>
      </c>
    </row>
    <row r="335" spans="1:13" x14ac:dyDescent="0.3">
      <c r="A335">
        <v>101636503</v>
      </c>
      <c r="B335" t="s">
        <v>202</v>
      </c>
      <c r="C335" t="s">
        <v>604</v>
      </c>
      <c r="D335" t="s">
        <v>931</v>
      </c>
      <c r="E335">
        <v>284045.6875</v>
      </c>
      <c r="F335">
        <v>1662142.375</v>
      </c>
      <c r="G335">
        <v>1617481.5</v>
      </c>
      <c r="H335">
        <v>1217583.375</v>
      </c>
      <c r="I335">
        <v>208428.59375</v>
      </c>
      <c r="J335">
        <v>243.97325134277344</v>
      </c>
      <c r="K335">
        <v>17.097795486450195</v>
      </c>
      <c r="L335">
        <v>83.2318115234375</v>
      </c>
      <c r="M335">
        <v>47.437892913818359</v>
      </c>
    </row>
    <row r="336" spans="1:13" x14ac:dyDescent="0.3">
      <c r="A336">
        <v>126515001</v>
      </c>
      <c r="B336" t="s">
        <v>438</v>
      </c>
      <c r="C336" t="s">
        <v>604</v>
      </c>
      <c r="D336" t="s">
        <v>941</v>
      </c>
      <c r="E336">
        <v>27777264</v>
      </c>
      <c r="F336">
        <v>396260960</v>
      </c>
      <c r="G336">
        <v>83612912</v>
      </c>
      <c r="H336">
        <v>406470208</v>
      </c>
      <c r="I336">
        <v>11639434</v>
      </c>
      <c r="J336">
        <v>92.860099792480469</v>
      </c>
      <c r="K336">
        <v>43.614761352539063</v>
      </c>
      <c r="L336">
        <v>161.34712219238281</v>
      </c>
      <c r="M336">
        <v>51.398853302001953</v>
      </c>
    </row>
    <row r="337" spans="1:13" x14ac:dyDescent="0.3">
      <c r="A337">
        <v>110177003</v>
      </c>
      <c r="B337" t="s">
        <v>83</v>
      </c>
      <c r="C337" t="s">
        <v>604</v>
      </c>
      <c r="D337" t="s">
        <v>935</v>
      </c>
      <c r="E337">
        <v>289938.3125</v>
      </c>
      <c r="F337">
        <v>2935870</v>
      </c>
      <c r="G337">
        <v>984358.75</v>
      </c>
      <c r="H337">
        <v>2632814.25</v>
      </c>
      <c r="I337">
        <v>98635.3671875</v>
      </c>
      <c r="J337">
        <v>101.93537139892578</v>
      </c>
      <c r="K337">
        <v>42.684150695800781</v>
      </c>
      <c r="L337">
        <v>209.20278930664063</v>
      </c>
      <c r="M337">
        <v>50.560970306396484</v>
      </c>
    </row>
    <row r="338" spans="1:13" x14ac:dyDescent="0.3">
      <c r="A338">
        <v>124157203</v>
      </c>
      <c r="B338" t="s">
        <v>256</v>
      </c>
      <c r="C338" t="s">
        <v>604</v>
      </c>
      <c r="D338" t="s">
        <v>941</v>
      </c>
      <c r="E338">
        <v>291775.34375</v>
      </c>
      <c r="F338">
        <v>1659882.125</v>
      </c>
      <c r="G338">
        <v>1937452</v>
      </c>
      <c r="H338">
        <v>1164968.75</v>
      </c>
      <c r="I338">
        <v>275540.0625</v>
      </c>
      <c r="J338">
        <v>269.90078735351563</v>
      </c>
      <c r="K338">
        <v>14.114497184753418</v>
      </c>
      <c r="L338">
        <v>69.166557312011719</v>
      </c>
      <c r="M338">
        <v>154.67002868652344</v>
      </c>
    </row>
    <row r="339" spans="1:13" x14ac:dyDescent="0.3">
      <c r="A339">
        <v>129546003</v>
      </c>
      <c r="B339" t="s">
        <v>14</v>
      </c>
      <c r="C339" t="s">
        <v>604</v>
      </c>
      <c r="D339" t="s">
        <v>938</v>
      </c>
      <c r="E339">
        <v>181729.5</v>
      </c>
      <c r="F339">
        <v>1892793.375</v>
      </c>
      <c r="G339">
        <v>690713.1875</v>
      </c>
      <c r="H339">
        <v>1734255.625</v>
      </c>
      <c r="I339">
        <v>77204.4140625</v>
      </c>
      <c r="J339">
        <v>148.69111633300781</v>
      </c>
      <c r="K339">
        <v>35.817070007324219</v>
      </c>
      <c r="L339">
        <v>169.21989440917969</v>
      </c>
      <c r="M339">
        <v>95.542167663574219</v>
      </c>
    </row>
    <row r="340" spans="1:13" x14ac:dyDescent="0.3">
      <c r="A340">
        <v>103021003</v>
      </c>
      <c r="B340" t="s">
        <v>363</v>
      </c>
      <c r="C340" t="s">
        <v>604</v>
      </c>
      <c r="D340" t="s">
        <v>932</v>
      </c>
      <c r="E340">
        <v>317484.90625</v>
      </c>
      <c r="F340">
        <v>1882514.375</v>
      </c>
      <c r="G340">
        <v>1896751.25</v>
      </c>
      <c r="H340">
        <v>1224717.25</v>
      </c>
      <c r="I340">
        <v>302119.5</v>
      </c>
      <c r="J340">
        <v>213.78689575195313</v>
      </c>
      <c r="K340">
        <v>13.560033798217773</v>
      </c>
      <c r="L340">
        <v>66.188941955566406</v>
      </c>
      <c r="M340">
        <v>107.20259857177734</v>
      </c>
    </row>
    <row r="341" spans="1:13" x14ac:dyDescent="0.3">
      <c r="A341">
        <v>102027451</v>
      </c>
      <c r="B341" t="s">
        <v>233</v>
      </c>
      <c r="C341" t="s">
        <v>604</v>
      </c>
      <c r="D341" t="s">
        <v>932</v>
      </c>
      <c r="E341">
        <v>4603984</v>
      </c>
      <c r="F341">
        <v>33744952</v>
      </c>
      <c r="G341">
        <v>10471490</v>
      </c>
      <c r="H341">
        <v>32600840</v>
      </c>
      <c r="I341">
        <v>2046861</v>
      </c>
      <c r="J341">
        <v>89.961708068847656</v>
      </c>
      <c r="K341">
        <v>23.851362228393555</v>
      </c>
      <c r="L341">
        <v>146.52452087402344</v>
      </c>
      <c r="M341">
        <v>110.58753967285156</v>
      </c>
    </row>
    <row r="342" spans="1:13" x14ac:dyDescent="0.3">
      <c r="A342">
        <v>118406602</v>
      </c>
      <c r="B342" t="s">
        <v>213</v>
      </c>
      <c r="C342" t="s">
        <v>604</v>
      </c>
      <c r="D342" t="s">
        <v>939</v>
      </c>
      <c r="E342">
        <v>365848.8125</v>
      </c>
      <c r="F342">
        <v>3992104.5</v>
      </c>
      <c r="G342">
        <v>1411780.5</v>
      </c>
      <c r="H342">
        <v>3733237</v>
      </c>
      <c r="I342">
        <v>166111.515625</v>
      </c>
      <c r="J342">
        <v>162.17935180664063</v>
      </c>
      <c r="K342">
        <v>34.734100341796875</v>
      </c>
      <c r="L342">
        <v>135.81126403808594</v>
      </c>
      <c r="M342">
        <v>50.920112609863281</v>
      </c>
    </row>
    <row r="343" spans="1:13" x14ac:dyDescent="0.3">
      <c r="A343">
        <v>120455203</v>
      </c>
      <c r="B343" t="s">
        <v>85</v>
      </c>
      <c r="C343" t="s">
        <v>604</v>
      </c>
      <c r="D343" t="s">
        <v>939</v>
      </c>
      <c r="E343">
        <v>726640.375</v>
      </c>
      <c r="F343">
        <v>7263332.5</v>
      </c>
      <c r="G343">
        <v>2505758.5</v>
      </c>
      <c r="H343">
        <v>6880533</v>
      </c>
      <c r="I343">
        <v>291965.875</v>
      </c>
      <c r="J343">
        <v>164.12301635742188</v>
      </c>
      <c r="K343">
        <v>35.948490142822266</v>
      </c>
      <c r="L343">
        <v>161.48503112792969</v>
      </c>
      <c r="M343">
        <v>107.11709594726563</v>
      </c>
    </row>
    <row r="344" spans="1:13" x14ac:dyDescent="0.3">
      <c r="A344">
        <v>103027503</v>
      </c>
      <c r="B344" t="s">
        <v>45</v>
      </c>
      <c r="C344" t="s">
        <v>604</v>
      </c>
      <c r="D344" t="s">
        <v>932</v>
      </c>
      <c r="E344">
        <v>496270.5</v>
      </c>
      <c r="F344">
        <v>3488774</v>
      </c>
      <c r="G344">
        <v>1917472.75</v>
      </c>
      <c r="H344">
        <v>3174887.5</v>
      </c>
      <c r="I344">
        <v>220068.046875</v>
      </c>
      <c r="J344">
        <v>155.15240478515625</v>
      </c>
      <c r="K344">
        <v>26.821327209472656</v>
      </c>
      <c r="L344">
        <v>126.83023834228516</v>
      </c>
      <c r="M344">
        <v>69.678558349609375</v>
      </c>
    </row>
    <row r="345" spans="1:13" x14ac:dyDescent="0.3">
      <c r="A345">
        <v>120455403</v>
      </c>
      <c r="B345" t="s">
        <v>59</v>
      </c>
      <c r="C345" t="s">
        <v>604</v>
      </c>
      <c r="D345" t="s">
        <v>939</v>
      </c>
      <c r="E345">
        <v>1261751.875</v>
      </c>
      <c r="F345">
        <v>9917358</v>
      </c>
      <c r="G345">
        <v>5275479</v>
      </c>
      <c r="H345">
        <v>9200324</v>
      </c>
      <c r="I345">
        <v>645068.625</v>
      </c>
      <c r="J345">
        <v>206.7230224609375</v>
      </c>
      <c r="K345">
        <v>25.508275985717773</v>
      </c>
      <c r="L345">
        <v>110.95185089111328</v>
      </c>
      <c r="M345">
        <v>31.744762420654297</v>
      </c>
    </row>
    <row r="346" spans="1:13" x14ac:dyDescent="0.3">
      <c r="A346">
        <v>109426303</v>
      </c>
      <c r="B346" t="s">
        <v>156</v>
      </c>
      <c r="C346" t="s">
        <v>604</v>
      </c>
      <c r="D346" t="s">
        <v>935</v>
      </c>
      <c r="E346">
        <v>157879.203125</v>
      </c>
      <c r="F346">
        <v>2145126.25</v>
      </c>
      <c r="G346">
        <v>538766.625</v>
      </c>
      <c r="H346">
        <v>2115265.75</v>
      </c>
      <c r="I346">
        <v>45721.20703125</v>
      </c>
      <c r="J346">
        <v>48.665973663330078</v>
      </c>
      <c r="K346">
        <v>62.154350280761719</v>
      </c>
      <c r="L346">
        <v>263.00326538085938</v>
      </c>
      <c r="M346">
        <v>259.11654663085938</v>
      </c>
    </row>
    <row r="347" spans="1:13" x14ac:dyDescent="0.3">
      <c r="A347">
        <v>108116303</v>
      </c>
      <c r="B347" t="s">
        <v>301</v>
      </c>
      <c r="C347" t="s">
        <v>604</v>
      </c>
      <c r="D347" t="s">
        <v>936</v>
      </c>
      <c r="E347">
        <v>118613.25</v>
      </c>
      <c r="F347">
        <v>1517063.625</v>
      </c>
      <c r="G347">
        <v>472851.4375</v>
      </c>
      <c r="H347">
        <v>1435259.625</v>
      </c>
      <c r="I347">
        <v>44173.640625</v>
      </c>
      <c r="J347">
        <v>45.545261383056641</v>
      </c>
      <c r="K347">
        <v>47.73272705078125</v>
      </c>
      <c r="L347">
        <v>243.03166198730469</v>
      </c>
      <c r="M347">
        <v>163.10978698730469</v>
      </c>
    </row>
    <row r="348" spans="1:13" x14ac:dyDescent="0.3">
      <c r="A348">
        <v>123466303</v>
      </c>
      <c r="B348" t="s">
        <v>440</v>
      </c>
      <c r="C348" t="s">
        <v>604</v>
      </c>
      <c r="D348" t="s">
        <v>940</v>
      </c>
      <c r="E348">
        <v>420292.5</v>
      </c>
      <c r="F348">
        <v>2691792.5</v>
      </c>
      <c r="G348">
        <v>1722146.5</v>
      </c>
      <c r="H348">
        <v>2357367.5</v>
      </c>
      <c r="I348">
        <v>207465.15625</v>
      </c>
      <c r="J348">
        <v>201.34208679199219</v>
      </c>
      <c r="K348">
        <v>23.301414489746094</v>
      </c>
      <c r="L348">
        <v>104.97084808349609</v>
      </c>
      <c r="M348">
        <v>127.256591796875</v>
      </c>
    </row>
    <row r="349" spans="1:13" x14ac:dyDescent="0.3">
      <c r="A349">
        <v>123466403</v>
      </c>
      <c r="B349" t="s">
        <v>425</v>
      </c>
      <c r="C349" t="s">
        <v>604</v>
      </c>
      <c r="D349" t="s">
        <v>940</v>
      </c>
      <c r="E349">
        <v>549105.75</v>
      </c>
      <c r="F349">
        <v>6776349</v>
      </c>
      <c r="G349">
        <v>2370451.5</v>
      </c>
      <c r="H349">
        <v>7015987.5</v>
      </c>
      <c r="I349">
        <v>204356</v>
      </c>
      <c r="J349">
        <v>133.27334594726563</v>
      </c>
      <c r="K349">
        <v>47.446151733398438</v>
      </c>
      <c r="L349">
        <v>167.75675964355469</v>
      </c>
      <c r="M349">
        <v>120.1341552734375</v>
      </c>
    </row>
    <row r="350" spans="1:13" x14ac:dyDescent="0.3">
      <c r="A350">
        <v>129546103</v>
      </c>
      <c r="B350" t="s">
        <v>475</v>
      </c>
      <c r="C350" t="s">
        <v>604</v>
      </c>
      <c r="D350" t="s">
        <v>938</v>
      </c>
      <c r="E350">
        <v>427084.8125</v>
      </c>
      <c r="F350">
        <v>4751654</v>
      </c>
      <c r="G350">
        <v>1348357</v>
      </c>
      <c r="H350">
        <v>4828429.5</v>
      </c>
      <c r="I350">
        <v>119670.8359375</v>
      </c>
      <c r="J350">
        <v>93.321205139160156</v>
      </c>
      <c r="K350">
        <v>54.542076110839844</v>
      </c>
      <c r="L350">
        <v>199.75262451171875</v>
      </c>
      <c r="M350">
        <v>190.29708862304688</v>
      </c>
    </row>
    <row r="351" spans="1:13" x14ac:dyDescent="0.3">
      <c r="A351">
        <v>106338003</v>
      </c>
      <c r="B351" t="s">
        <v>225</v>
      </c>
      <c r="C351" t="s">
        <v>604</v>
      </c>
      <c r="D351" t="s">
        <v>936</v>
      </c>
      <c r="E351">
        <v>348010.34375</v>
      </c>
      <c r="F351">
        <v>3957147.25</v>
      </c>
      <c r="G351">
        <v>1078068.5</v>
      </c>
      <c r="H351">
        <v>3293554.5</v>
      </c>
      <c r="I351">
        <v>120516.5859375</v>
      </c>
      <c r="J351">
        <v>60.574085235595703</v>
      </c>
      <c r="K351">
        <v>44.667926788330078</v>
      </c>
      <c r="L351">
        <v>228.89045715332031</v>
      </c>
      <c r="M351">
        <v>135.22964477539063</v>
      </c>
    </row>
    <row r="352" spans="1:13" x14ac:dyDescent="0.3">
      <c r="A352">
        <v>128327303</v>
      </c>
      <c r="B352" t="s">
        <v>480</v>
      </c>
      <c r="C352" t="s">
        <v>604</v>
      </c>
      <c r="D352" t="s">
        <v>936</v>
      </c>
      <c r="E352">
        <v>167829.453125</v>
      </c>
      <c r="F352">
        <v>1923924</v>
      </c>
      <c r="G352">
        <v>586701.5</v>
      </c>
      <c r="H352">
        <v>1576185</v>
      </c>
      <c r="I352">
        <v>56855.58984375</v>
      </c>
      <c r="J352">
        <v>44.477790832519531</v>
      </c>
      <c r="K352">
        <v>47.109790802001953</v>
      </c>
      <c r="L352">
        <v>259.13601684570313</v>
      </c>
      <c r="M352">
        <v>144.29534912109375</v>
      </c>
    </row>
    <row r="353" spans="1:13" x14ac:dyDescent="0.3">
      <c r="A353">
        <v>103027753</v>
      </c>
      <c r="B353" t="s">
        <v>153</v>
      </c>
      <c r="C353" t="s">
        <v>604</v>
      </c>
      <c r="D353" t="s">
        <v>932</v>
      </c>
      <c r="E353">
        <v>141648.296875</v>
      </c>
      <c r="F353">
        <v>718592.1875</v>
      </c>
      <c r="G353">
        <v>1032502.375</v>
      </c>
      <c r="H353">
        <v>474119.40625</v>
      </c>
      <c r="I353">
        <v>153947.09375</v>
      </c>
      <c r="J353">
        <v>260.38687133789063</v>
      </c>
      <c r="K353">
        <v>12.294761657714844</v>
      </c>
      <c r="L353">
        <v>57.780544281005859</v>
      </c>
      <c r="M353">
        <v>57.388442993164063</v>
      </c>
    </row>
    <row r="354" spans="1:13" x14ac:dyDescent="0.3">
      <c r="A354">
        <v>122098403</v>
      </c>
      <c r="B354" t="s">
        <v>491</v>
      </c>
      <c r="C354" t="s">
        <v>604</v>
      </c>
      <c r="D354" t="s">
        <v>940</v>
      </c>
      <c r="E354">
        <v>555934.1875</v>
      </c>
      <c r="F354">
        <v>2932587.75</v>
      </c>
      <c r="G354">
        <v>2353117</v>
      </c>
      <c r="H354">
        <v>2364169</v>
      </c>
      <c r="I354">
        <v>324298.8125</v>
      </c>
      <c r="J354">
        <v>220.92762756347656</v>
      </c>
      <c r="K354">
        <v>18.013137817382813</v>
      </c>
      <c r="L354">
        <v>89.461380004882813</v>
      </c>
      <c r="M354">
        <v>118.26101684570313</v>
      </c>
    </row>
    <row r="355" spans="1:13" x14ac:dyDescent="0.3">
      <c r="A355">
        <v>125237603</v>
      </c>
      <c r="B355" t="s">
        <v>53</v>
      </c>
      <c r="C355" t="s">
        <v>604</v>
      </c>
      <c r="D355" t="s">
        <v>941</v>
      </c>
      <c r="E355">
        <v>212521.796875</v>
      </c>
      <c r="F355">
        <v>1033438.8125</v>
      </c>
      <c r="G355">
        <v>2114804.25</v>
      </c>
      <c r="H355">
        <v>554101.1875</v>
      </c>
      <c r="I355">
        <v>297415.9375</v>
      </c>
      <c r="J355">
        <v>313.0364990234375</v>
      </c>
      <c r="K355">
        <v>11.299881935119629</v>
      </c>
      <c r="L355">
        <v>55.180454254150391</v>
      </c>
      <c r="M355">
        <v>118.07921600341797</v>
      </c>
    </row>
    <row r="356" spans="1:13" x14ac:dyDescent="0.3">
      <c r="A356">
        <v>114067002</v>
      </c>
      <c r="B356" t="s">
        <v>74</v>
      </c>
      <c r="C356" t="s">
        <v>604</v>
      </c>
      <c r="D356" t="s">
        <v>938</v>
      </c>
      <c r="E356">
        <v>3385412.5</v>
      </c>
      <c r="F356">
        <v>59428312</v>
      </c>
      <c r="G356">
        <v>13169388</v>
      </c>
      <c r="H356">
        <v>62946424</v>
      </c>
      <c r="I356">
        <v>903359.75</v>
      </c>
      <c r="J356">
        <v>22.028726577758789</v>
      </c>
      <c r="K356">
        <v>84.111686706542969</v>
      </c>
      <c r="L356">
        <v>263.39877319335938</v>
      </c>
      <c r="M356">
        <v>113.27421569824219</v>
      </c>
    </row>
    <row r="357" spans="1:13" x14ac:dyDescent="0.3">
      <c r="A357">
        <v>112675503</v>
      </c>
      <c r="B357" t="s">
        <v>401</v>
      </c>
      <c r="C357" t="s">
        <v>604</v>
      </c>
      <c r="D357" t="s">
        <v>937</v>
      </c>
      <c r="E357">
        <v>692881.5</v>
      </c>
      <c r="F357">
        <v>5087158.5</v>
      </c>
      <c r="G357">
        <v>2612567.75</v>
      </c>
      <c r="H357">
        <v>4515529</v>
      </c>
      <c r="I357">
        <v>275703.5</v>
      </c>
      <c r="J357">
        <v>171.36668395996094</v>
      </c>
      <c r="K357">
        <v>30.440702438354492</v>
      </c>
      <c r="L357">
        <v>133.82516479492188</v>
      </c>
      <c r="M357">
        <v>97.364555358886719</v>
      </c>
    </row>
    <row r="358" spans="1:13" x14ac:dyDescent="0.3">
      <c r="A358">
        <v>106168003</v>
      </c>
      <c r="B358" t="s">
        <v>219</v>
      </c>
      <c r="C358" t="s">
        <v>604</v>
      </c>
      <c r="D358" t="s">
        <v>933</v>
      </c>
      <c r="E358">
        <v>180367.65625</v>
      </c>
      <c r="F358">
        <v>2245624.25</v>
      </c>
      <c r="G358">
        <v>615795.75</v>
      </c>
      <c r="H358">
        <v>1991570.25</v>
      </c>
      <c r="I358">
        <v>54337.96484375</v>
      </c>
      <c r="J358">
        <v>64.151962280273438</v>
      </c>
      <c r="K358">
        <v>55.979053497314453</v>
      </c>
      <c r="L358">
        <v>256.412109375</v>
      </c>
      <c r="M358">
        <v>99.885948181152344</v>
      </c>
    </row>
    <row r="359" spans="1:13" x14ac:dyDescent="0.3">
      <c r="A359">
        <v>104435303</v>
      </c>
      <c r="B359" t="s">
        <v>171</v>
      </c>
      <c r="C359" t="s">
        <v>604</v>
      </c>
      <c r="D359" t="s">
        <v>933</v>
      </c>
      <c r="E359">
        <v>188819.25</v>
      </c>
      <c r="F359">
        <v>1834310.5</v>
      </c>
      <c r="G359">
        <v>616388.75</v>
      </c>
      <c r="H359">
        <v>1579742.75</v>
      </c>
      <c r="I359">
        <v>61144.015625</v>
      </c>
      <c r="J359">
        <v>88.349090576171875</v>
      </c>
      <c r="K359">
        <v>43.168876647949219</v>
      </c>
      <c r="L359">
        <v>222.30673217773438</v>
      </c>
      <c r="M359">
        <v>98.857749938964844</v>
      </c>
    </row>
    <row r="360" spans="1:13" x14ac:dyDescent="0.3">
      <c r="A360">
        <v>108116503</v>
      </c>
      <c r="B360" t="s">
        <v>322</v>
      </c>
      <c r="C360" t="s">
        <v>604</v>
      </c>
      <c r="D360" t="s">
        <v>936</v>
      </c>
      <c r="E360">
        <v>139686.15625</v>
      </c>
      <c r="F360">
        <v>978090.125</v>
      </c>
      <c r="G360">
        <v>530538.375</v>
      </c>
      <c r="H360">
        <v>853771.875</v>
      </c>
      <c r="I360">
        <v>70771</v>
      </c>
      <c r="J360">
        <v>175.6552734375</v>
      </c>
      <c r="K360">
        <v>23.29081916809082</v>
      </c>
      <c r="L360">
        <v>107.50034332275391</v>
      </c>
      <c r="M360">
        <v>124.91817474365234</v>
      </c>
    </row>
    <row r="361" spans="1:13" x14ac:dyDescent="0.3">
      <c r="A361">
        <v>109246003</v>
      </c>
      <c r="B361" t="s">
        <v>289</v>
      </c>
      <c r="C361" t="s">
        <v>604</v>
      </c>
      <c r="D361" t="s">
        <v>935</v>
      </c>
      <c r="E361">
        <v>127362</v>
      </c>
      <c r="F361">
        <v>1276689.625</v>
      </c>
      <c r="G361">
        <v>475285.375</v>
      </c>
      <c r="H361">
        <v>1122522.875</v>
      </c>
      <c r="I361">
        <v>43304.1640625</v>
      </c>
      <c r="J361">
        <v>84.146247863769531</v>
      </c>
      <c r="K361">
        <v>43.398529052734375</v>
      </c>
      <c r="L361">
        <v>207.78657531738281</v>
      </c>
      <c r="M361">
        <v>40.381313323974609</v>
      </c>
    </row>
    <row r="362" spans="1:13" x14ac:dyDescent="0.3">
      <c r="A362">
        <v>125237702</v>
      </c>
      <c r="B362" t="s">
        <v>13</v>
      </c>
      <c r="C362" t="s">
        <v>604</v>
      </c>
      <c r="D362" t="s">
        <v>941</v>
      </c>
      <c r="E362">
        <v>834700.8125</v>
      </c>
      <c r="F362">
        <v>4412105</v>
      </c>
      <c r="G362">
        <v>3782613.5</v>
      </c>
      <c r="H362">
        <v>4092228</v>
      </c>
      <c r="I362">
        <v>363369.03125</v>
      </c>
      <c r="J362">
        <v>230.72724914550781</v>
      </c>
      <c r="K362">
        <v>24.849172592163086</v>
      </c>
      <c r="L362">
        <v>98.376113891601563</v>
      </c>
      <c r="M362">
        <v>10.521653175354004</v>
      </c>
    </row>
    <row r="363" spans="1:13" x14ac:dyDescent="0.3">
      <c r="A363">
        <v>101637002</v>
      </c>
      <c r="B363" t="s">
        <v>22</v>
      </c>
      <c r="C363" t="s">
        <v>604</v>
      </c>
      <c r="D363" t="s">
        <v>931</v>
      </c>
      <c r="E363">
        <v>415410.4375</v>
      </c>
      <c r="F363">
        <v>4266254</v>
      </c>
      <c r="G363">
        <v>1292132.125</v>
      </c>
      <c r="H363">
        <v>4103516</v>
      </c>
      <c r="I363">
        <v>142660.28125</v>
      </c>
      <c r="J363">
        <v>152.23301696777344</v>
      </c>
      <c r="K363">
        <v>41.874279022216797</v>
      </c>
      <c r="L363">
        <v>172.59036254882813</v>
      </c>
      <c r="M363">
        <v>42.924335479736328</v>
      </c>
    </row>
    <row r="364" spans="1:13" x14ac:dyDescent="0.3">
      <c r="A364">
        <v>128321103</v>
      </c>
      <c r="B364" t="s">
        <v>227</v>
      </c>
      <c r="C364" t="s">
        <v>604</v>
      </c>
      <c r="D364" t="s">
        <v>936</v>
      </c>
      <c r="E364">
        <v>264372.90625</v>
      </c>
      <c r="F364">
        <v>1808572.125</v>
      </c>
      <c r="G364">
        <v>264372.90625</v>
      </c>
      <c r="H364">
        <v>1841380.875</v>
      </c>
      <c r="I364">
        <v>98143.0546875</v>
      </c>
      <c r="J364">
        <v>99.512519836425781</v>
      </c>
      <c r="K364">
        <v>23.815420150756836</v>
      </c>
      <c r="L364">
        <v>183.132080078125</v>
      </c>
      <c r="M364">
        <v>32.616909027099609</v>
      </c>
    </row>
    <row r="365" spans="1:13" x14ac:dyDescent="0.3">
      <c r="A365">
        <v>119357003</v>
      </c>
      <c r="B365" t="s">
        <v>354</v>
      </c>
      <c r="C365" t="s">
        <v>604</v>
      </c>
      <c r="D365" t="s">
        <v>939</v>
      </c>
      <c r="E365">
        <v>161214.296875</v>
      </c>
      <c r="F365">
        <v>2344881</v>
      </c>
      <c r="G365">
        <v>580899.625</v>
      </c>
      <c r="H365">
        <v>2500813</v>
      </c>
      <c r="I365">
        <v>76582.7109375</v>
      </c>
      <c r="J365">
        <v>180.95549011230469</v>
      </c>
      <c r="K365">
        <v>40.309295654296875</v>
      </c>
      <c r="L365">
        <v>142.211669921875</v>
      </c>
      <c r="M365">
        <v>120.16204071044922</v>
      </c>
    </row>
    <row r="366" spans="1:13" x14ac:dyDescent="0.3">
      <c r="A366">
        <v>127045853</v>
      </c>
      <c r="B366" t="s">
        <v>79</v>
      </c>
      <c r="C366" t="s">
        <v>604</v>
      </c>
      <c r="D366" t="s">
        <v>933</v>
      </c>
      <c r="E366">
        <v>222332.25</v>
      </c>
      <c r="F366">
        <v>1773292</v>
      </c>
      <c r="G366">
        <v>720422.25</v>
      </c>
      <c r="H366">
        <v>1605981.25</v>
      </c>
      <c r="I366">
        <v>71534.34375</v>
      </c>
      <c r="J366">
        <v>116.35208129882813</v>
      </c>
      <c r="K366">
        <v>37.968425750732422</v>
      </c>
      <c r="L366">
        <v>201.38777160644531</v>
      </c>
      <c r="M366">
        <v>68.084709167480469</v>
      </c>
    </row>
    <row r="367" spans="1:13" x14ac:dyDescent="0.3">
      <c r="A367">
        <v>103028203</v>
      </c>
      <c r="B367" t="s">
        <v>210</v>
      </c>
      <c r="C367" t="s">
        <v>604</v>
      </c>
      <c r="D367" t="s">
        <v>932</v>
      </c>
      <c r="E367">
        <v>124484.3984375</v>
      </c>
      <c r="F367">
        <v>741967.1875</v>
      </c>
      <c r="G367">
        <v>540784.375</v>
      </c>
      <c r="H367">
        <v>634925.1875</v>
      </c>
      <c r="I367">
        <v>75726.7421875</v>
      </c>
      <c r="J367">
        <v>214.89402770996094</v>
      </c>
      <c r="K367">
        <v>18.583078384399414</v>
      </c>
      <c r="L367">
        <v>93.8565673828125</v>
      </c>
      <c r="M367">
        <v>141.2542724609375</v>
      </c>
    </row>
    <row r="368" spans="1:13" x14ac:dyDescent="0.3">
      <c r="A368">
        <v>127046903</v>
      </c>
      <c r="B368" t="s">
        <v>168</v>
      </c>
      <c r="C368" t="s">
        <v>604</v>
      </c>
      <c r="D368" t="s">
        <v>933</v>
      </c>
      <c r="E368">
        <v>171567.15625</v>
      </c>
      <c r="F368">
        <v>1469101.625</v>
      </c>
      <c r="G368">
        <v>605511.125</v>
      </c>
      <c r="H368">
        <v>1334285.5</v>
      </c>
      <c r="I368">
        <v>54806.1328125</v>
      </c>
      <c r="J368">
        <v>79.647415161132813</v>
      </c>
      <c r="K368">
        <v>40.984100341796875</v>
      </c>
      <c r="L368">
        <v>213.14091491699219</v>
      </c>
      <c r="M368">
        <v>4.2327742576599121</v>
      </c>
    </row>
    <row r="369" spans="1:13" x14ac:dyDescent="0.3">
      <c r="A369">
        <v>108566303</v>
      </c>
      <c r="B369" t="s">
        <v>284</v>
      </c>
      <c r="C369" t="s">
        <v>604</v>
      </c>
      <c r="D369" t="s">
        <v>936</v>
      </c>
      <c r="E369">
        <v>73575.296875</v>
      </c>
      <c r="F369">
        <v>784467</v>
      </c>
      <c r="G369">
        <v>266244.5625</v>
      </c>
      <c r="H369">
        <v>707087.6875</v>
      </c>
      <c r="I369">
        <v>34828.921875</v>
      </c>
      <c r="J369">
        <v>151.15518188476563</v>
      </c>
      <c r="K369">
        <v>32.280265808105469</v>
      </c>
      <c r="L369">
        <v>169.8466796875</v>
      </c>
      <c r="M369">
        <v>190.74267578125</v>
      </c>
    </row>
    <row r="370" spans="1:13" x14ac:dyDescent="0.3">
      <c r="A370">
        <v>125237903</v>
      </c>
      <c r="B370" t="s">
        <v>148</v>
      </c>
      <c r="C370" t="s">
        <v>604</v>
      </c>
      <c r="D370" t="s">
        <v>941</v>
      </c>
      <c r="E370">
        <v>299305.5</v>
      </c>
      <c r="F370">
        <v>1356536.75</v>
      </c>
      <c r="G370">
        <v>2251813</v>
      </c>
      <c r="H370">
        <v>773735.5625</v>
      </c>
      <c r="I370">
        <v>294977.5625</v>
      </c>
      <c r="J370">
        <v>309.11837768554688</v>
      </c>
      <c r="K370">
        <v>13.247296333312988</v>
      </c>
      <c r="L370">
        <v>63.477573394775391</v>
      </c>
      <c r="M370">
        <v>65.102325439453125</v>
      </c>
    </row>
    <row r="371" spans="1:13" x14ac:dyDescent="0.3">
      <c r="A371">
        <v>129546803</v>
      </c>
      <c r="B371" t="s">
        <v>12</v>
      </c>
      <c r="C371" t="s">
        <v>604</v>
      </c>
      <c r="D371" t="s">
        <v>938</v>
      </c>
      <c r="E371">
        <v>133473.75</v>
      </c>
      <c r="F371">
        <v>1341228.75</v>
      </c>
      <c r="G371">
        <v>324157.3125</v>
      </c>
      <c r="H371">
        <v>1324509.75</v>
      </c>
      <c r="I371">
        <v>38304.29296875</v>
      </c>
      <c r="J371">
        <v>98.162315368652344</v>
      </c>
      <c r="K371">
        <v>46.962352752685547</v>
      </c>
      <c r="L371">
        <v>171.0443115234375</v>
      </c>
      <c r="M371">
        <v>253.56246948242188</v>
      </c>
    </row>
    <row r="372" spans="1:13" x14ac:dyDescent="0.3">
      <c r="A372">
        <v>121395603</v>
      </c>
      <c r="B372" t="s">
        <v>222</v>
      </c>
      <c r="C372" t="s">
        <v>604</v>
      </c>
      <c r="D372" t="s">
        <v>938</v>
      </c>
      <c r="E372">
        <v>182740.046875</v>
      </c>
      <c r="F372">
        <v>893256.875</v>
      </c>
      <c r="G372">
        <v>782508.1875</v>
      </c>
      <c r="H372">
        <v>649636.5625</v>
      </c>
      <c r="I372">
        <v>120495.2578125</v>
      </c>
      <c r="J372">
        <v>246.4022216796875</v>
      </c>
      <c r="K372">
        <v>15.423885345458984</v>
      </c>
      <c r="L372">
        <v>72.299705505371094</v>
      </c>
      <c r="M372">
        <v>177.9984130859375</v>
      </c>
    </row>
    <row r="373" spans="1:13" x14ac:dyDescent="0.3">
      <c r="A373">
        <v>108567004</v>
      </c>
      <c r="B373" t="s">
        <v>66</v>
      </c>
      <c r="C373" t="s">
        <v>604</v>
      </c>
      <c r="D373" t="s">
        <v>936</v>
      </c>
      <c r="E373">
        <v>39279.44921875</v>
      </c>
      <c r="F373">
        <v>388407.125</v>
      </c>
      <c r="G373">
        <v>153452.8125</v>
      </c>
      <c r="H373">
        <v>351997.0625</v>
      </c>
      <c r="I373">
        <v>17476.931640625</v>
      </c>
      <c r="J373">
        <v>46.209140777587891</v>
      </c>
      <c r="K373">
        <v>33.251796722412109</v>
      </c>
      <c r="L373">
        <v>187.24778747558594</v>
      </c>
      <c r="M373">
        <v>165.38029479980469</v>
      </c>
    </row>
    <row r="374" spans="1:13" x14ac:dyDescent="0.3">
      <c r="A374">
        <v>120486003</v>
      </c>
      <c r="B374" t="s">
        <v>486</v>
      </c>
      <c r="C374" t="s">
        <v>604</v>
      </c>
      <c r="D374" t="s">
        <v>938</v>
      </c>
      <c r="E374">
        <v>170835</v>
      </c>
      <c r="F374">
        <v>994992.3125</v>
      </c>
      <c r="G374">
        <v>1012629.3125</v>
      </c>
      <c r="H374">
        <v>773662.0625</v>
      </c>
      <c r="I374">
        <v>140794.0625</v>
      </c>
      <c r="J374">
        <v>234.84223937988281</v>
      </c>
      <c r="K374">
        <v>15.472644805908203</v>
      </c>
      <c r="L374">
        <v>77.386985778808594</v>
      </c>
      <c r="M374">
        <v>99.849037170410156</v>
      </c>
    </row>
    <row r="375" spans="1:13" x14ac:dyDescent="0.3">
      <c r="A375">
        <v>117086003</v>
      </c>
      <c r="B375" t="s">
        <v>358</v>
      </c>
      <c r="C375" t="s">
        <v>604</v>
      </c>
      <c r="D375" t="s">
        <v>939</v>
      </c>
      <c r="E375">
        <v>175543.203125</v>
      </c>
      <c r="F375">
        <v>1399657.75</v>
      </c>
      <c r="G375">
        <v>627902.0625</v>
      </c>
      <c r="H375">
        <v>1307228</v>
      </c>
      <c r="I375">
        <v>61218.0234375</v>
      </c>
      <c r="J375">
        <v>105.04183959960938</v>
      </c>
      <c r="K375">
        <v>35.987815856933594</v>
      </c>
      <c r="L375">
        <v>181.46075439453125</v>
      </c>
      <c r="M375">
        <v>48.976882934570313</v>
      </c>
    </row>
    <row r="376" spans="1:13" x14ac:dyDescent="0.3">
      <c r="A376">
        <v>129547303</v>
      </c>
      <c r="B376" t="s">
        <v>477</v>
      </c>
      <c r="C376" t="s">
        <v>604</v>
      </c>
      <c r="D376" t="s">
        <v>938</v>
      </c>
      <c r="E376">
        <v>176054.703125</v>
      </c>
      <c r="F376">
        <v>1623279</v>
      </c>
      <c r="G376">
        <v>666963.8125</v>
      </c>
      <c r="H376">
        <v>1466588.75</v>
      </c>
      <c r="I376">
        <v>63484.52734375</v>
      </c>
      <c r="J376">
        <v>96.234222412109375</v>
      </c>
      <c r="K376">
        <v>38.848796844482422</v>
      </c>
      <c r="L376">
        <v>187.87657165527344</v>
      </c>
      <c r="M376">
        <v>84.748054504394531</v>
      </c>
    </row>
    <row r="377" spans="1:13" x14ac:dyDescent="0.3">
      <c r="A377">
        <v>114067503</v>
      </c>
      <c r="B377" t="s">
        <v>138</v>
      </c>
      <c r="C377" t="s">
        <v>604</v>
      </c>
      <c r="D377" t="s">
        <v>938</v>
      </c>
      <c r="E377">
        <v>214409.703125</v>
      </c>
      <c r="F377">
        <v>1059793</v>
      </c>
      <c r="G377">
        <v>947435.625</v>
      </c>
      <c r="H377">
        <v>775816.875</v>
      </c>
      <c r="I377">
        <v>118617.5234375</v>
      </c>
      <c r="J377">
        <v>238.65538024902344</v>
      </c>
      <c r="K377">
        <v>18.729429244995117</v>
      </c>
      <c r="L377">
        <v>86.864936828613281</v>
      </c>
      <c r="M377">
        <v>45.973552703857422</v>
      </c>
    </row>
    <row r="378" spans="1:13" x14ac:dyDescent="0.3">
      <c r="A378">
        <v>119357402</v>
      </c>
      <c r="B378" t="s">
        <v>112</v>
      </c>
      <c r="C378" t="s">
        <v>604</v>
      </c>
      <c r="D378" t="s">
        <v>939</v>
      </c>
      <c r="E378">
        <v>1597542.875</v>
      </c>
      <c r="F378">
        <v>24445604</v>
      </c>
      <c r="G378">
        <v>6248163.5</v>
      </c>
      <c r="H378">
        <v>25703168</v>
      </c>
      <c r="I378">
        <v>518777.0625</v>
      </c>
      <c r="J378">
        <v>86.257797241210938</v>
      </c>
      <c r="K378">
        <v>62.245059967041016</v>
      </c>
      <c r="L378">
        <v>193.08695983886719</v>
      </c>
      <c r="M378">
        <v>50.885349273681641</v>
      </c>
    </row>
    <row r="379" spans="1:13" x14ac:dyDescent="0.3">
      <c r="A379">
        <v>116557103</v>
      </c>
      <c r="B379" t="s">
        <v>294</v>
      </c>
      <c r="C379" t="s">
        <v>604</v>
      </c>
      <c r="D379" t="s">
        <v>935</v>
      </c>
      <c r="E379">
        <v>272007.15625</v>
      </c>
      <c r="F379">
        <v>2467760.5</v>
      </c>
      <c r="G379">
        <v>1032107.75</v>
      </c>
      <c r="H379">
        <v>2253552.25</v>
      </c>
      <c r="I379">
        <v>130879.453125</v>
      </c>
      <c r="J379">
        <v>136.83146667480469</v>
      </c>
      <c r="K379">
        <v>28.819461822509766</v>
      </c>
      <c r="L379">
        <v>133.02378845214844</v>
      </c>
      <c r="M379">
        <v>95.644065856933594</v>
      </c>
    </row>
    <row r="380" spans="1:13" x14ac:dyDescent="0.3">
      <c r="A380">
        <v>104107903</v>
      </c>
      <c r="B380" t="s">
        <v>173</v>
      </c>
      <c r="C380" t="s">
        <v>604</v>
      </c>
      <c r="D380" t="s">
        <v>933</v>
      </c>
      <c r="E380">
        <v>600790.9375</v>
      </c>
      <c r="F380">
        <v>3954107</v>
      </c>
      <c r="G380">
        <v>3381375.75</v>
      </c>
      <c r="H380">
        <v>2969992.75</v>
      </c>
      <c r="I380">
        <v>412130.9375</v>
      </c>
      <c r="J380">
        <v>229.60603332519531</v>
      </c>
      <c r="K380">
        <v>19.256681442260742</v>
      </c>
      <c r="L380">
        <v>91.8843994140625</v>
      </c>
      <c r="M380">
        <v>97.481048583984375</v>
      </c>
    </row>
    <row r="381" spans="1:13" x14ac:dyDescent="0.3">
      <c r="A381">
        <v>108567204</v>
      </c>
      <c r="B381" t="s">
        <v>400</v>
      </c>
      <c r="C381" t="s">
        <v>604</v>
      </c>
      <c r="D381" t="s">
        <v>936</v>
      </c>
      <c r="E381">
        <v>72901.203125</v>
      </c>
      <c r="F381">
        <v>787094.375</v>
      </c>
      <c r="G381">
        <v>259946.109375</v>
      </c>
      <c r="H381">
        <v>704600.3125</v>
      </c>
      <c r="I381">
        <v>25278.041015625</v>
      </c>
      <c r="J381">
        <v>68.1583251953125</v>
      </c>
      <c r="K381">
        <v>44.304920196533203</v>
      </c>
      <c r="L381">
        <v>243.46815490722656</v>
      </c>
      <c r="M381">
        <v>67.520622253417969</v>
      </c>
    </row>
    <row r="382" spans="1:13" x14ac:dyDescent="0.3">
      <c r="A382">
        <v>103028302</v>
      </c>
      <c r="B382" t="s">
        <v>24</v>
      </c>
      <c r="C382" t="s">
        <v>604</v>
      </c>
      <c r="D382" t="s">
        <v>932</v>
      </c>
      <c r="E382">
        <v>655325.25</v>
      </c>
      <c r="F382">
        <v>2961847.5</v>
      </c>
      <c r="G382">
        <v>2410964.25</v>
      </c>
      <c r="H382">
        <v>2437235.75</v>
      </c>
      <c r="I382">
        <v>273957.1875</v>
      </c>
      <c r="J382">
        <v>190.96928405761719</v>
      </c>
      <c r="K382">
        <v>22.003938674926758</v>
      </c>
      <c r="L382">
        <v>106.96370697021484</v>
      </c>
      <c r="M382">
        <v>30.637630462646484</v>
      </c>
    </row>
    <row r="383" spans="1:13" x14ac:dyDescent="0.3">
      <c r="A383">
        <v>116496503</v>
      </c>
      <c r="B383" t="s">
        <v>420</v>
      </c>
      <c r="C383" t="s">
        <v>604</v>
      </c>
      <c r="D383" t="s">
        <v>939</v>
      </c>
      <c r="E383">
        <v>369683.6875</v>
      </c>
      <c r="F383">
        <v>4401875.5</v>
      </c>
      <c r="G383">
        <v>1208012.5</v>
      </c>
      <c r="H383">
        <v>4397291</v>
      </c>
      <c r="I383">
        <v>96295.390625</v>
      </c>
      <c r="J383">
        <v>38.324420928955078</v>
      </c>
      <c r="K383">
        <v>62.096134185791016</v>
      </c>
      <c r="L383">
        <v>232.44476318359375</v>
      </c>
      <c r="M383">
        <v>35.330394744873047</v>
      </c>
    </row>
    <row r="384" spans="1:13" x14ac:dyDescent="0.3">
      <c r="A384">
        <v>108567404</v>
      </c>
      <c r="B384" t="s">
        <v>260</v>
      </c>
      <c r="C384" t="s">
        <v>604</v>
      </c>
      <c r="D384" t="s">
        <v>936</v>
      </c>
      <c r="E384">
        <v>37980</v>
      </c>
      <c r="F384">
        <v>343750.375</v>
      </c>
      <c r="G384">
        <v>146624.390625</v>
      </c>
      <c r="H384">
        <v>286748.8125</v>
      </c>
      <c r="I384">
        <v>21029.576171875</v>
      </c>
      <c r="J384">
        <v>156.08445739746094</v>
      </c>
      <c r="K384">
        <v>25.124364852905273</v>
      </c>
      <c r="L384">
        <v>137.39961242675781</v>
      </c>
      <c r="M384">
        <v>204.55952453613281</v>
      </c>
    </row>
    <row r="385" spans="1:13" x14ac:dyDescent="0.3">
      <c r="A385">
        <v>104435603</v>
      </c>
      <c r="B385" t="s">
        <v>370</v>
      </c>
      <c r="C385" t="s">
        <v>604</v>
      </c>
      <c r="D385" t="s">
        <v>933</v>
      </c>
      <c r="E385">
        <v>429668.09375</v>
      </c>
      <c r="F385">
        <v>4385785.5</v>
      </c>
      <c r="G385">
        <v>1410066.25</v>
      </c>
      <c r="H385">
        <v>4258959</v>
      </c>
      <c r="I385">
        <v>116786.46875</v>
      </c>
      <c r="J385">
        <v>58.397174835205078</v>
      </c>
      <c r="K385">
        <v>53.306861877441406</v>
      </c>
      <c r="L385">
        <v>231.34867858886719</v>
      </c>
      <c r="M385">
        <v>123.59733581542969</v>
      </c>
    </row>
    <row r="386" spans="1:13" x14ac:dyDescent="0.3">
      <c r="A386">
        <v>104435703</v>
      </c>
      <c r="B386" t="s">
        <v>126</v>
      </c>
      <c r="C386" t="s">
        <v>604</v>
      </c>
      <c r="D386" t="s">
        <v>933</v>
      </c>
      <c r="E386">
        <v>151150.953125</v>
      </c>
      <c r="F386">
        <v>1876583.625</v>
      </c>
      <c r="G386">
        <v>575321.0625</v>
      </c>
      <c r="H386">
        <v>1848957.625</v>
      </c>
      <c r="I386">
        <v>51892.70703125</v>
      </c>
      <c r="J386">
        <v>92.848381042480469</v>
      </c>
      <c r="K386">
        <v>50.162265777587891</v>
      </c>
      <c r="L386">
        <v>219.00321960449219</v>
      </c>
      <c r="M386">
        <v>80.560897827148438</v>
      </c>
    </row>
    <row r="387" spans="1:13" x14ac:dyDescent="0.3">
      <c r="A387">
        <v>129547203</v>
      </c>
      <c r="B387" t="s">
        <v>191</v>
      </c>
      <c r="C387" t="s">
        <v>604</v>
      </c>
      <c r="D387" t="s">
        <v>938</v>
      </c>
      <c r="E387">
        <v>207888.75</v>
      </c>
      <c r="F387">
        <v>3002210.5</v>
      </c>
      <c r="G387">
        <v>807365.3125</v>
      </c>
      <c r="H387">
        <v>3062206.25</v>
      </c>
      <c r="I387">
        <v>65744.453125</v>
      </c>
      <c r="J387">
        <v>52.262859344482422</v>
      </c>
      <c r="K387">
        <v>61.107276916503906</v>
      </c>
      <c r="L387">
        <v>216.09638977050781</v>
      </c>
      <c r="M387">
        <v>158.44781494140625</v>
      </c>
    </row>
    <row r="388" spans="1:13" x14ac:dyDescent="0.3">
      <c r="A388">
        <v>104376203</v>
      </c>
      <c r="B388" t="s">
        <v>332</v>
      </c>
      <c r="C388" t="s">
        <v>604</v>
      </c>
      <c r="D388" t="s">
        <v>933</v>
      </c>
      <c r="E388">
        <v>149916.296875</v>
      </c>
      <c r="F388">
        <v>1480100.25</v>
      </c>
      <c r="G388">
        <v>627108.9375</v>
      </c>
      <c r="H388">
        <v>1320667.875</v>
      </c>
      <c r="I388">
        <v>60559.140625</v>
      </c>
      <c r="J388">
        <v>94.030647277832031</v>
      </c>
      <c r="K388">
        <v>37.271427154541016</v>
      </c>
      <c r="L388">
        <v>201.72702026367188</v>
      </c>
      <c r="M388">
        <v>17.140880584716797</v>
      </c>
    </row>
    <row r="389" spans="1:13" x14ac:dyDescent="0.3">
      <c r="A389">
        <v>116496603</v>
      </c>
      <c r="B389" t="s">
        <v>421</v>
      </c>
      <c r="C389" t="s">
        <v>604</v>
      </c>
      <c r="D389" t="s">
        <v>939</v>
      </c>
      <c r="E389">
        <v>461590.65625</v>
      </c>
      <c r="F389">
        <v>4822085</v>
      </c>
      <c r="G389">
        <v>1444485.5</v>
      </c>
      <c r="H389">
        <v>4801903.5</v>
      </c>
      <c r="I389">
        <v>159092.140625</v>
      </c>
      <c r="J389">
        <v>98.9102783203125</v>
      </c>
      <c r="K389">
        <v>42.290969848632813</v>
      </c>
      <c r="L389">
        <v>158.9595947265625</v>
      </c>
      <c r="M389">
        <v>85.955902099609375</v>
      </c>
    </row>
    <row r="390" spans="1:13" x14ac:dyDescent="0.3">
      <c r="A390">
        <v>115218003</v>
      </c>
      <c r="B390" t="s">
        <v>381</v>
      </c>
      <c r="C390" t="s">
        <v>604</v>
      </c>
      <c r="D390" t="s">
        <v>937</v>
      </c>
      <c r="E390">
        <v>404079.75</v>
      </c>
      <c r="F390">
        <v>4002306</v>
      </c>
      <c r="G390">
        <v>1572112</v>
      </c>
      <c r="H390">
        <v>3799806.5</v>
      </c>
      <c r="I390">
        <v>167137.53125</v>
      </c>
      <c r="J390">
        <v>186.92683410644531</v>
      </c>
      <c r="K390">
        <v>35.769931793212891</v>
      </c>
      <c r="L390">
        <v>131.85409545898438</v>
      </c>
      <c r="M390">
        <v>102.99745178222656</v>
      </c>
    </row>
    <row r="391" spans="1:13" x14ac:dyDescent="0.3">
      <c r="A391">
        <v>104107503</v>
      </c>
      <c r="B391" t="s">
        <v>472</v>
      </c>
      <c r="C391" t="s">
        <v>604</v>
      </c>
      <c r="D391" t="s">
        <v>933</v>
      </c>
      <c r="E391">
        <v>270534.90625</v>
      </c>
      <c r="F391">
        <v>2289009</v>
      </c>
      <c r="G391">
        <v>813307.5</v>
      </c>
      <c r="H391">
        <v>1930519.75</v>
      </c>
      <c r="I391">
        <v>96537.4140625</v>
      </c>
      <c r="J391">
        <v>153.3927001953125</v>
      </c>
      <c r="K391">
        <v>34.938282012939453</v>
      </c>
      <c r="L391">
        <v>166.92549133300781</v>
      </c>
      <c r="M391">
        <v>61.628654479980469</v>
      </c>
    </row>
    <row r="392" spans="1:13" x14ac:dyDescent="0.3">
      <c r="A392">
        <v>109427503</v>
      </c>
      <c r="B392" t="s">
        <v>279</v>
      </c>
      <c r="C392" t="s">
        <v>604</v>
      </c>
      <c r="D392" t="s">
        <v>935</v>
      </c>
      <c r="E392">
        <v>136094.40625</v>
      </c>
      <c r="F392">
        <v>1813638.75</v>
      </c>
      <c r="G392">
        <v>519382.625</v>
      </c>
      <c r="H392">
        <v>1728125.5</v>
      </c>
      <c r="I392">
        <v>50687.71484375</v>
      </c>
      <c r="J392">
        <v>61.1982421875</v>
      </c>
      <c r="K392">
        <v>48.712310791015625</v>
      </c>
      <c r="L392">
        <v>217.96395874023438</v>
      </c>
      <c r="M392">
        <v>132.87478637695313</v>
      </c>
    </row>
    <row r="393" spans="1:13" x14ac:dyDescent="0.3">
      <c r="A393">
        <v>113367003</v>
      </c>
      <c r="B393" t="s">
        <v>247</v>
      </c>
      <c r="C393" t="s">
        <v>604</v>
      </c>
      <c r="D393" t="s">
        <v>937</v>
      </c>
      <c r="E393">
        <v>391811.84375</v>
      </c>
      <c r="F393">
        <v>3026331.25</v>
      </c>
      <c r="G393">
        <v>1594708.375</v>
      </c>
      <c r="H393">
        <v>2516870</v>
      </c>
      <c r="I393">
        <v>187225.984375</v>
      </c>
      <c r="J393">
        <v>166.70274353027344</v>
      </c>
      <c r="K393">
        <v>26.774335861206055</v>
      </c>
      <c r="L393">
        <v>116.45706939697266</v>
      </c>
      <c r="M393">
        <v>52.931350708007813</v>
      </c>
    </row>
    <row r="394" spans="1:13" x14ac:dyDescent="0.3">
      <c r="A394">
        <v>108567703</v>
      </c>
      <c r="B394" t="s">
        <v>406</v>
      </c>
      <c r="C394" t="s">
        <v>604</v>
      </c>
      <c r="D394" t="s">
        <v>936</v>
      </c>
      <c r="E394">
        <v>286251</v>
      </c>
      <c r="F394">
        <v>2099804</v>
      </c>
      <c r="G394">
        <v>971587.3125</v>
      </c>
      <c r="H394">
        <v>1866892.5</v>
      </c>
      <c r="I394">
        <v>117102.8671875</v>
      </c>
      <c r="J394">
        <v>157.48873901367188</v>
      </c>
      <c r="K394">
        <v>28.672588348388672</v>
      </c>
      <c r="L394">
        <v>143.15141296386719</v>
      </c>
      <c r="M394">
        <v>101.21125030517578</v>
      </c>
    </row>
    <row r="395" spans="1:13" x14ac:dyDescent="0.3">
      <c r="A395">
        <v>123467103</v>
      </c>
      <c r="B395" t="s">
        <v>476</v>
      </c>
      <c r="C395" t="s">
        <v>604</v>
      </c>
      <c r="D395" t="s">
        <v>940</v>
      </c>
      <c r="E395">
        <v>639688.9375</v>
      </c>
      <c r="F395">
        <v>2894425.5</v>
      </c>
      <c r="G395">
        <v>2960309.25</v>
      </c>
      <c r="H395">
        <v>2161043.25</v>
      </c>
      <c r="I395">
        <v>387816.875</v>
      </c>
      <c r="J395">
        <v>248.67047119140625</v>
      </c>
      <c r="K395">
        <v>16.746109008789063</v>
      </c>
      <c r="L395">
        <v>84.293716430664063</v>
      </c>
      <c r="M395">
        <v>16.160085678100586</v>
      </c>
    </row>
    <row r="396" spans="1:13" x14ac:dyDescent="0.3">
      <c r="A396">
        <v>103028653</v>
      </c>
      <c r="B396" t="s">
        <v>78</v>
      </c>
      <c r="C396" t="s">
        <v>604</v>
      </c>
      <c r="D396" t="s">
        <v>932</v>
      </c>
      <c r="E396">
        <v>323588.5625</v>
      </c>
      <c r="F396">
        <v>2910066.25</v>
      </c>
      <c r="G396">
        <v>970775.4375</v>
      </c>
      <c r="H396">
        <v>2738612.5</v>
      </c>
      <c r="I396">
        <v>81088.9921875</v>
      </c>
      <c r="J396">
        <v>91.543647766113281</v>
      </c>
      <c r="K396">
        <v>51.849578857421875</v>
      </c>
      <c r="L396">
        <v>220.34700012207031</v>
      </c>
      <c r="M396">
        <v>63.298568725585938</v>
      </c>
    </row>
    <row r="397" spans="1:13" x14ac:dyDescent="0.3">
      <c r="A397">
        <v>112676203</v>
      </c>
      <c r="B397" t="s">
        <v>46</v>
      </c>
      <c r="C397" t="s">
        <v>604</v>
      </c>
      <c r="D397" t="s">
        <v>937</v>
      </c>
      <c r="E397">
        <v>351986.09375</v>
      </c>
      <c r="F397">
        <v>2290841.75</v>
      </c>
      <c r="G397">
        <v>1359265.875</v>
      </c>
      <c r="H397">
        <v>1844822.125</v>
      </c>
      <c r="I397">
        <v>162267.890625</v>
      </c>
      <c r="J397">
        <v>188.72344970703125</v>
      </c>
      <c r="K397">
        <v>24.663496017456055</v>
      </c>
      <c r="L397">
        <v>123.99690246582031</v>
      </c>
      <c r="M397">
        <v>160.31280517578125</v>
      </c>
    </row>
    <row r="398" spans="1:13" x14ac:dyDescent="0.3">
      <c r="A398">
        <v>103028703</v>
      </c>
      <c r="B398" t="s">
        <v>157</v>
      </c>
      <c r="C398" t="s">
        <v>604</v>
      </c>
      <c r="D398" t="s">
        <v>932</v>
      </c>
      <c r="E398">
        <v>234313.953125</v>
      </c>
      <c r="F398">
        <v>2024895.75</v>
      </c>
      <c r="G398">
        <v>1574099.875</v>
      </c>
      <c r="H398">
        <v>1621970.875</v>
      </c>
      <c r="I398">
        <v>181031.390625</v>
      </c>
      <c r="J398">
        <v>233.18782043457031</v>
      </c>
      <c r="K398">
        <v>21.174833297729492</v>
      </c>
      <c r="L398">
        <v>82.953292846679688</v>
      </c>
      <c r="M398">
        <v>179.30085754394531</v>
      </c>
    </row>
    <row r="399" spans="1:13" x14ac:dyDescent="0.3">
      <c r="A399">
        <v>115218303</v>
      </c>
      <c r="B399" t="s">
        <v>380</v>
      </c>
      <c r="C399" t="s">
        <v>604</v>
      </c>
      <c r="D399" t="s">
        <v>937</v>
      </c>
      <c r="E399">
        <v>199639.203125</v>
      </c>
      <c r="F399">
        <v>1308418</v>
      </c>
      <c r="G399">
        <v>824683</v>
      </c>
      <c r="H399">
        <v>1124976.875</v>
      </c>
      <c r="I399">
        <v>114482.0078125</v>
      </c>
      <c r="J399">
        <v>222.59033203125</v>
      </c>
      <c r="K399">
        <v>20.376480102539063</v>
      </c>
      <c r="L399">
        <v>98.312286376953125</v>
      </c>
      <c r="M399">
        <v>97.379966735839844</v>
      </c>
    </row>
    <row r="400" spans="1:13" x14ac:dyDescent="0.3">
      <c r="A400">
        <v>103028753</v>
      </c>
      <c r="B400" t="s">
        <v>37</v>
      </c>
      <c r="C400" t="s">
        <v>604</v>
      </c>
      <c r="D400" t="s">
        <v>932</v>
      </c>
      <c r="E400">
        <v>253407.296875</v>
      </c>
      <c r="F400">
        <v>1683627.375</v>
      </c>
      <c r="G400">
        <v>954024.375</v>
      </c>
      <c r="H400">
        <v>1444653</v>
      </c>
      <c r="I400">
        <v>104483.234375</v>
      </c>
      <c r="J400">
        <v>209.50444030761719</v>
      </c>
      <c r="K400">
        <v>27.670076370239258</v>
      </c>
      <c r="L400">
        <v>136.1993408203125</v>
      </c>
      <c r="M400">
        <v>110.30496215820313</v>
      </c>
    </row>
    <row r="401" spans="1:13" x14ac:dyDescent="0.3">
      <c r="A401">
        <v>127047404</v>
      </c>
      <c r="B401" t="s">
        <v>470</v>
      </c>
      <c r="C401" t="s">
        <v>604</v>
      </c>
      <c r="D401" t="s">
        <v>933</v>
      </c>
      <c r="E401">
        <v>137746.203125</v>
      </c>
      <c r="F401">
        <v>1922609.625</v>
      </c>
      <c r="G401">
        <v>601312.6875</v>
      </c>
      <c r="H401">
        <v>1726907.375</v>
      </c>
      <c r="I401">
        <v>70084.265625</v>
      </c>
      <c r="J401">
        <v>107.33042144775391</v>
      </c>
      <c r="K401">
        <v>37.978118896484375</v>
      </c>
      <c r="L401">
        <v>214.08302307128906</v>
      </c>
      <c r="M401">
        <v>86.2022705078125</v>
      </c>
    </row>
    <row r="402" spans="1:13" x14ac:dyDescent="0.3">
      <c r="A402">
        <v>112676403</v>
      </c>
      <c r="B402" t="s">
        <v>273</v>
      </c>
      <c r="C402" t="s">
        <v>604</v>
      </c>
      <c r="D402" t="s">
        <v>937</v>
      </c>
      <c r="E402">
        <v>496185.4375</v>
      </c>
      <c r="F402">
        <v>3915076</v>
      </c>
      <c r="G402">
        <v>2167687.75</v>
      </c>
      <c r="H402">
        <v>3560806.75</v>
      </c>
      <c r="I402">
        <v>224161.28125</v>
      </c>
      <c r="J402">
        <v>218.81736755371094</v>
      </c>
      <c r="K402">
        <v>29.349176406860352</v>
      </c>
      <c r="L402">
        <v>112.93186187744141</v>
      </c>
      <c r="M402">
        <v>39.620201110839844</v>
      </c>
    </row>
    <row r="403" spans="1:13" x14ac:dyDescent="0.3">
      <c r="A403">
        <v>117416103</v>
      </c>
      <c r="B403" t="s">
        <v>117</v>
      </c>
      <c r="C403" t="s">
        <v>604</v>
      </c>
      <c r="D403" t="s">
        <v>935</v>
      </c>
      <c r="E403">
        <v>164228.546875</v>
      </c>
      <c r="F403">
        <v>1679112.875</v>
      </c>
      <c r="G403">
        <v>595470.0625</v>
      </c>
      <c r="H403">
        <v>1630561.75</v>
      </c>
      <c r="I403">
        <v>58080.34375</v>
      </c>
      <c r="J403">
        <v>106.36212921142578</v>
      </c>
      <c r="K403">
        <v>41.990306854248047</v>
      </c>
      <c r="L403">
        <v>187.50682067871094</v>
      </c>
      <c r="M403">
        <v>109.61048889160156</v>
      </c>
    </row>
    <row r="404" spans="1:13" x14ac:dyDescent="0.3">
      <c r="A404">
        <v>125238402</v>
      </c>
      <c r="B404" t="s">
        <v>237</v>
      </c>
      <c r="C404" t="s">
        <v>604</v>
      </c>
      <c r="D404" t="s">
        <v>941</v>
      </c>
      <c r="E404">
        <v>644682</v>
      </c>
      <c r="F404">
        <v>9215198</v>
      </c>
      <c r="G404">
        <v>2842237</v>
      </c>
      <c r="H404">
        <v>9611976</v>
      </c>
      <c r="I404">
        <v>268347.3125</v>
      </c>
      <c r="J404">
        <v>165.69085693359375</v>
      </c>
      <c r="K404">
        <v>47.334617614746094</v>
      </c>
      <c r="L404">
        <v>157.5697021484375</v>
      </c>
      <c r="M404">
        <v>22.329961776733398</v>
      </c>
    </row>
    <row r="405" spans="1:13" x14ac:dyDescent="0.3">
      <c r="A405">
        <v>101306503</v>
      </c>
      <c r="B405" t="s">
        <v>413</v>
      </c>
      <c r="C405" t="s">
        <v>604</v>
      </c>
      <c r="D405" t="s">
        <v>931</v>
      </c>
      <c r="E405">
        <v>113098.953125</v>
      </c>
      <c r="F405">
        <v>1212666.625</v>
      </c>
      <c r="G405">
        <v>363857.5</v>
      </c>
      <c r="H405">
        <v>1065046.375</v>
      </c>
      <c r="I405">
        <v>35191.6328125</v>
      </c>
      <c r="J405">
        <v>51.864601135253906</v>
      </c>
      <c r="K405">
        <v>48.012069702148438</v>
      </c>
      <c r="L405">
        <v>243.29214477539063</v>
      </c>
      <c r="M405">
        <v>150.12486267089844</v>
      </c>
    </row>
    <row r="406" spans="1:13" x14ac:dyDescent="0.3">
      <c r="A406">
        <v>116197503</v>
      </c>
      <c r="B406" t="s">
        <v>357</v>
      </c>
      <c r="C406" t="s">
        <v>604</v>
      </c>
      <c r="D406" t="s">
        <v>939</v>
      </c>
      <c r="E406">
        <v>160508.09375</v>
      </c>
      <c r="F406">
        <v>1337956.25</v>
      </c>
      <c r="G406">
        <v>562560.625</v>
      </c>
      <c r="H406">
        <v>1161242.25</v>
      </c>
      <c r="I406">
        <v>66805.9296875</v>
      </c>
      <c r="J406">
        <v>138.67620849609375</v>
      </c>
      <c r="K406">
        <v>30.850929260253906</v>
      </c>
      <c r="L406">
        <v>141.58712768554688</v>
      </c>
      <c r="M406">
        <v>155.00106811523438</v>
      </c>
    </row>
    <row r="407" spans="1:13" x14ac:dyDescent="0.3">
      <c r="A407">
        <v>111297504</v>
      </c>
      <c r="B407" t="s">
        <v>488</v>
      </c>
      <c r="C407" t="s">
        <v>604</v>
      </c>
      <c r="D407" t="s">
        <v>937</v>
      </c>
      <c r="E407">
        <v>89040.75</v>
      </c>
      <c r="F407">
        <v>906363.75</v>
      </c>
      <c r="G407">
        <v>89040.75</v>
      </c>
      <c r="H407">
        <v>939078.75</v>
      </c>
      <c r="I407">
        <v>39897.8203125</v>
      </c>
      <c r="J407">
        <v>103.74453735351563</v>
      </c>
      <c r="K407">
        <v>27.180562973022461</v>
      </c>
      <c r="L407">
        <v>198.33932495117188</v>
      </c>
      <c r="M407">
        <v>215.33815002441406</v>
      </c>
    </row>
    <row r="408" spans="1:13" x14ac:dyDescent="0.3">
      <c r="A408">
        <v>111317503</v>
      </c>
      <c r="B408" t="s">
        <v>10</v>
      </c>
      <c r="C408" t="s">
        <v>604</v>
      </c>
      <c r="D408" t="s">
        <v>935</v>
      </c>
      <c r="E408">
        <v>142884.90625</v>
      </c>
      <c r="F408">
        <v>1988495.75</v>
      </c>
      <c r="G408">
        <v>495405.375</v>
      </c>
      <c r="H408">
        <v>1790010</v>
      </c>
      <c r="I408">
        <v>52332.3671875</v>
      </c>
      <c r="J408">
        <v>83.288528442382813</v>
      </c>
      <c r="K408">
        <v>50.194290161132813</v>
      </c>
      <c r="L408">
        <v>227.52879333496094</v>
      </c>
      <c r="M408">
        <v>125.57194519042969</v>
      </c>
    </row>
    <row r="409" spans="1:13" x14ac:dyDescent="0.3">
      <c r="A409">
        <v>121395703</v>
      </c>
      <c r="B409" t="s">
        <v>11</v>
      </c>
      <c r="C409" t="s">
        <v>604</v>
      </c>
      <c r="D409" t="s">
        <v>938</v>
      </c>
      <c r="E409">
        <v>202453.796875</v>
      </c>
      <c r="F409">
        <v>1478546.25</v>
      </c>
      <c r="G409">
        <v>1298125.25</v>
      </c>
      <c r="H409">
        <v>1012307</v>
      </c>
      <c r="I409">
        <v>193538.09375</v>
      </c>
      <c r="J409">
        <v>254.98245239257813</v>
      </c>
      <c r="K409">
        <v>15.392965316772461</v>
      </c>
      <c r="L409">
        <v>79.959625244140625</v>
      </c>
      <c r="M409">
        <v>166.09274291992188</v>
      </c>
    </row>
    <row r="410" spans="1:13" x14ac:dyDescent="0.3">
      <c r="A410">
        <v>117597003</v>
      </c>
      <c r="B410" t="s">
        <v>442</v>
      </c>
      <c r="C410" t="s">
        <v>604</v>
      </c>
      <c r="D410" t="s">
        <v>935</v>
      </c>
      <c r="E410">
        <v>263896.1875</v>
      </c>
      <c r="F410">
        <v>2664222.5</v>
      </c>
      <c r="G410">
        <v>877052.625</v>
      </c>
      <c r="H410">
        <v>2477563.5</v>
      </c>
      <c r="I410">
        <v>101508.03125</v>
      </c>
      <c r="J410">
        <v>117.39461517333984</v>
      </c>
      <c r="K410">
        <v>37.486408233642578</v>
      </c>
      <c r="L410">
        <v>173.6575927734375</v>
      </c>
      <c r="M410">
        <v>145.35333251953125</v>
      </c>
    </row>
    <row r="411" spans="1:13" x14ac:dyDescent="0.3">
      <c r="A411">
        <v>112676503</v>
      </c>
      <c r="B411" t="s">
        <v>338</v>
      </c>
      <c r="C411" t="s">
        <v>604</v>
      </c>
      <c r="D411" t="s">
        <v>937</v>
      </c>
      <c r="E411">
        <v>375616.0625</v>
      </c>
      <c r="F411">
        <v>2514397.5</v>
      </c>
      <c r="G411">
        <v>1409621</v>
      </c>
      <c r="H411">
        <v>2239938.25</v>
      </c>
      <c r="I411">
        <v>161851.46875</v>
      </c>
      <c r="J411">
        <v>197.92376708984375</v>
      </c>
      <c r="K411">
        <v>26.565309524536133</v>
      </c>
      <c r="L411">
        <v>118.51875305175781</v>
      </c>
      <c r="M411">
        <v>183.14512634277344</v>
      </c>
    </row>
    <row r="412" spans="1:13" x14ac:dyDescent="0.3">
      <c r="A412">
        <v>107657503</v>
      </c>
      <c r="B412" t="s">
        <v>405</v>
      </c>
      <c r="C412" t="s">
        <v>604</v>
      </c>
      <c r="D412" t="s">
        <v>931</v>
      </c>
      <c r="E412">
        <v>262569.59375</v>
      </c>
      <c r="F412">
        <v>2639606.5</v>
      </c>
      <c r="G412">
        <v>894691.125</v>
      </c>
      <c r="H412">
        <v>2459991.25</v>
      </c>
      <c r="I412">
        <v>91188.296875</v>
      </c>
      <c r="J412">
        <v>123.57467651367188</v>
      </c>
      <c r="K412">
        <v>41.637657165527344</v>
      </c>
      <c r="L412">
        <v>197.13471984863281</v>
      </c>
      <c r="M412">
        <v>59.92578125</v>
      </c>
    </row>
    <row r="413" spans="1:13" x14ac:dyDescent="0.3">
      <c r="A413">
        <v>108077503</v>
      </c>
      <c r="B413" t="s">
        <v>6</v>
      </c>
      <c r="C413" t="s">
        <v>604</v>
      </c>
      <c r="D413" t="s">
        <v>935</v>
      </c>
      <c r="E413">
        <v>213485.09375</v>
      </c>
      <c r="F413">
        <v>2236413.5</v>
      </c>
      <c r="G413">
        <v>722375.875</v>
      </c>
      <c r="H413">
        <v>2017710</v>
      </c>
      <c r="I413">
        <v>87954.2578125</v>
      </c>
      <c r="J413">
        <v>118.89889526367188</v>
      </c>
      <c r="K413">
        <v>36.06732177734375</v>
      </c>
      <c r="L413">
        <v>165.07347106933594</v>
      </c>
      <c r="M413">
        <v>116.66139984130859</v>
      </c>
    </row>
    <row r="414" spans="1:13" x14ac:dyDescent="0.3">
      <c r="A414">
        <v>123467303</v>
      </c>
      <c r="B414" t="s">
        <v>257</v>
      </c>
      <c r="C414" t="s">
        <v>604</v>
      </c>
      <c r="D414" t="s">
        <v>940</v>
      </c>
      <c r="E414">
        <v>535883.6875</v>
      </c>
      <c r="F414">
        <v>3460220.75</v>
      </c>
      <c r="G414">
        <v>3616471</v>
      </c>
      <c r="H414">
        <v>2443887</v>
      </c>
      <c r="I414">
        <v>508531.65625</v>
      </c>
      <c r="J414">
        <v>263.39114379882813</v>
      </c>
      <c r="K414">
        <v>14.969717979431152</v>
      </c>
      <c r="L414">
        <v>71.421028137207031</v>
      </c>
      <c r="M414">
        <v>38.304740905761719</v>
      </c>
    </row>
    <row r="415" spans="1:13" x14ac:dyDescent="0.3">
      <c r="A415">
        <v>112676703</v>
      </c>
      <c r="B415" t="s">
        <v>298</v>
      </c>
      <c r="C415" t="s">
        <v>604</v>
      </c>
      <c r="D415" t="s">
        <v>937</v>
      </c>
      <c r="E415">
        <v>493473.59375</v>
      </c>
      <c r="F415">
        <v>3483615</v>
      </c>
      <c r="G415">
        <v>1970088.875</v>
      </c>
      <c r="H415">
        <v>2800936</v>
      </c>
      <c r="I415">
        <v>248473.4375</v>
      </c>
      <c r="J415">
        <v>171.98428344726563</v>
      </c>
      <c r="K415">
        <v>23.93486213684082</v>
      </c>
      <c r="L415">
        <v>106.51971435546875</v>
      </c>
      <c r="M415">
        <v>45.618690490722656</v>
      </c>
    </row>
    <row r="416" spans="1:13" x14ac:dyDescent="0.3">
      <c r="A416">
        <v>125238502</v>
      </c>
      <c r="B416" t="s">
        <v>52</v>
      </c>
      <c r="C416" t="s">
        <v>604</v>
      </c>
      <c r="D416" t="s">
        <v>941</v>
      </c>
      <c r="E416">
        <v>381900.90625</v>
      </c>
      <c r="F416">
        <v>1318597.5</v>
      </c>
      <c r="G416">
        <v>1759615.5</v>
      </c>
      <c r="H416">
        <v>932297.3125</v>
      </c>
      <c r="I416">
        <v>226796.890625</v>
      </c>
      <c r="J416">
        <v>292.26730346679688</v>
      </c>
      <c r="K416">
        <v>15.256443977355957</v>
      </c>
      <c r="L416">
        <v>69.146492004394531</v>
      </c>
      <c r="M416">
        <v>38.443988800048828</v>
      </c>
    </row>
    <row r="417" spans="1:13" x14ac:dyDescent="0.3">
      <c r="A417">
        <v>123467203</v>
      </c>
      <c r="B417" t="s">
        <v>482</v>
      </c>
      <c r="C417" t="s">
        <v>604</v>
      </c>
      <c r="D417" t="s">
        <v>940</v>
      </c>
      <c r="E417">
        <v>170532.59375</v>
      </c>
      <c r="F417">
        <v>745596.6875</v>
      </c>
      <c r="G417">
        <v>1403769.25</v>
      </c>
      <c r="H417">
        <v>437023.53125</v>
      </c>
      <c r="I417">
        <v>180784.75</v>
      </c>
      <c r="J417">
        <v>271.73623657226563</v>
      </c>
      <c r="K417">
        <v>12.832379341125488</v>
      </c>
      <c r="L417">
        <v>65.575958251953125</v>
      </c>
      <c r="M417">
        <v>113.00404357910156</v>
      </c>
    </row>
    <row r="418" spans="1:13" x14ac:dyDescent="0.3">
      <c r="A418">
        <v>109248003</v>
      </c>
      <c r="B418" t="s">
        <v>464</v>
      </c>
      <c r="C418" t="s">
        <v>604</v>
      </c>
      <c r="D418" t="s">
        <v>935</v>
      </c>
      <c r="E418">
        <v>248308.953125</v>
      </c>
      <c r="F418">
        <v>2037145.875</v>
      </c>
      <c r="G418">
        <v>771269.625</v>
      </c>
      <c r="H418">
        <v>1844526.875</v>
      </c>
      <c r="I418">
        <v>85405.421875</v>
      </c>
      <c r="J418">
        <v>158.06472778320313</v>
      </c>
      <c r="K418">
        <v>35.790756225585938</v>
      </c>
      <c r="L418">
        <v>153.25053405761719</v>
      </c>
      <c r="M418">
        <v>107.42681121826172</v>
      </c>
    </row>
    <row r="419" spans="1:13" x14ac:dyDescent="0.3">
      <c r="A419">
        <v>110148002</v>
      </c>
      <c r="B419" t="s">
        <v>229</v>
      </c>
      <c r="C419" t="s">
        <v>604</v>
      </c>
      <c r="D419" t="s">
        <v>935</v>
      </c>
      <c r="E419">
        <v>556688.375</v>
      </c>
      <c r="F419">
        <v>3092786</v>
      </c>
      <c r="G419">
        <v>3739195.5</v>
      </c>
      <c r="H419">
        <v>2301295.5</v>
      </c>
      <c r="I419">
        <v>477675.375</v>
      </c>
      <c r="J419">
        <v>257.61837768554688</v>
      </c>
      <c r="K419">
        <v>15.467973709106445</v>
      </c>
      <c r="L419">
        <v>69.725746154785156</v>
      </c>
      <c r="M419">
        <v>107.63562774658203</v>
      </c>
    </row>
    <row r="420" spans="1:13" x14ac:dyDescent="0.3">
      <c r="A420">
        <v>103028833</v>
      </c>
      <c r="B420" t="s">
        <v>199</v>
      </c>
      <c r="C420" t="s">
        <v>604</v>
      </c>
      <c r="D420" t="s">
        <v>932</v>
      </c>
      <c r="E420">
        <v>317902.5</v>
      </c>
      <c r="F420">
        <v>2294102.25</v>
      </c>
      <c r="G420">
        <v>317902.5</v>
      </c>
      <c r="H420">
        <v>2385600.75</v>
      </c>
      <c r="I420">
        <v>113543.7109375</v>
      </c>
      <c r="J420">
        <v>139.9039306640625</v>
      </c>
      <c r="K420">
        <v>25.804224014282227</v>
      </c>
      <c r="L420">
        <v>146.51370239257813</v>
      </c>
      <c r="M420">
        <v>35.892608642578125</v>
      </c>
    </row>
    <row r="421" spans="1:13" x14ac:dyDescent="0.3">
      <c r="A421">
        <v>115228003</v>
      </c>
      <c r="B421" t="s">
        <v>8</v>
      </c>
      <c r="C421" t="s">
        <v>604</v>
      </c>
      <c r="D421" t="s">
        <v>937</v>
      </c>
      <c r="E421">
        <v>297628.1875</v>
      </c>
      <c r="F421">
        <v>3064566.5</v>
      </c>
      <c r="G421">
        <v>297628.1875</v>
      </c>
      <c r="H421">
        <v>3302511.5</v>
      </c>
      <c r="I421">
        <v>79244.6328125</v>
      </c>
      <c r="J421">
        <v>58.035449981689453</v>
      </c>
      <c r="K421">
        <v>46.183860778808594</v>
      </c>
      <c r="L421">
        <v>200.71865844726563</v>
      </c>
      <c r="M421">
        <v>0</v>
      </c>
    </row>
    <row r="422" spans="1:13" x14ac:dyDescent="0.3">
      <c r="A422">
        <v>103028853</v>
      </c>
      <c r="B422" t="s">
        <v>113</v>
      </c>
      <c r="C422" t="s">
        <v>604</v>
      </c>
      <c r="D422" t="s">
        <v>932</v>
      </c>
      <c r="E422">
        <v>307797.3125</v>
      </c>
      <c r="F422">
        <v>4488759</v>
      </c>
      <c r="G422">
        <v>812817</v>
      </c>
      <c r="H422">
        <v>4681743</v>
      </c>
      <c r="I422">
        <v>90974.296875</v>
      </c>
      <c r="J422">
        <v>80.780754089355469</v>
      </c>
      <c r="K422">
        <v>61.658882141113281</v>
      </c>
      <c r="L422">
        <v>246.85055541992188</v>
      </c>
      <c r="M422">
        <v>141.71343994140625</v>
      </c>
    </row>
    <row r="423" spans="1:13" x14ac:dyDescent="0.3">
      <c r="A423">
        <v>120456003</v>
      </c>
      <c r="B423" t="s">
        <v>90</v>
      </c>
      <c r="C423" t="s">
        <v>604</v>
      </c>
      <c r="D423" t="s">
        <v>939</v>
      </c>
      <c r="E423">
        <v>668732.875</v>
      </c>
      <c r="F423">
        <v>6693379.5</v>
      </c>
      <c r="G423">
        <v>3201418.5</v>
      </c>
      <c r="H423">
        <v>6424200</v>
      </c>
      <c r="I423">
        <v>348254</v>
      </c>
      <c r="J423">
        <v>202.98355102539063</v>
      </c>
      <c r="K423">
        <v>30.332834243774414</v>
      </c>
      <c r="L423">
        <v>115.93132781982422</v>
      </c>
      <c r="M423">
        <v>73.1346435546875</v>
      </c>
    </row>
    <row r="424" spans="1:13" x14ac:dyDescent="0.3">
      <c r="A424">
        <v>117576303</v>
      </c>
      <c r="B424" t="s">
        <v>180</v>
      </c>
      <c r="C424" t="s">
        <v>604</v>
      </c>
      <c r="D424" t="s">
        <v>939</v>
      </c>
      <c r="E424">
        <v>70843.953125</v>
      </c>
      <c r="F424">
        <v>763928.125</v>
      </c>
      <c r="G424">
        <v>338598.4375</v>
      </c>
      <c r="H424">
        <v>586476.9375</v>
      </c>
      <c r="I424">
        <v>46320.27734375</v>
      </c>
      <c r="J424">
        <v>209.20956420898438</v>
      </c>
      <c r="K424">
        <v>25.331680297851563</v>
      </c>
      <c r="L424">
        <v>125.16825866699219</v>
      </c>
      <c r="M424">
        <v>44.754566192626953</v>
      </c>
    </row>
    <row r="425" spans="1:13" x14ac:dyDescent="0.3">
      <c r="A425">
        <v>119586503</v>
      </c>
      <c r="B425" t="s">
        <v>345</v>
      </c>
      <c r="C425" t="s">
        <v>604</v>
      </c>
      <c r="D425" t="s">
        <v>939</v>
      </c>
      <c r="E425">
        <v>199222.34375</v>
      </c>
      <c r="F425">
        <v>1710724.5</v>
      </c>
      <c r="G425">
        <v>622686</v>
      </c>
      <c r="H425">
        <v>1459228.125</v>
      </c>
      <c r="I425">
        <v>48515.1484375</v>
      </c>
      <c r="J425">
        <v>82.396903991699219</v>
      </c>
      <c r="K425">
        <v>52.202930450439453</v>
      </c>
      <c r="L425">
        <v>253.25653076171875</v>
      </c>
      <c r="M425">
        <v>169.53280639648438</v>
      </c>
    </row>
    <row r="426" spans="1:13" x14ac:dyDescent="0.3">
      <c r="A426">
        <v>115228303</v>
      </c>
      <c r="B426" t="s">
        <v>336</v>
      </c>
      <c r="C426" t="s">
        <v>604</v>
      </c>
      <c r="D426" t="s">
        <v>937</v>
      </c>
      <c r="E426">
        <v>313287.90625</v>
      </c>
      <c r="F426">
        <v>2612028.25</v>
      </c>
      <c r="G426">
        <v>1172499.625</v>
      </c>
      <c r="H426">
        <v>2564959.5</v>
      </c>
      <c r="I426">
        <v>180638.828125</v>
      </c>
      <c r="J426">
        <v>199.20637512207031</v>
      </c>
      <c r="K426">
        <v>22.68513298034668</v>
      </c>
      <c r="L426">
        <v>70.775772094726563</v>
      </c>
      <c r="M426">
        <v>83.364509582519531</v>
      </c>
    </row>
    <row r="427" spans="1:13" x14ac:dyDescent="0.3">
      <c r="A427">
        <v>115506003</v>
      </c>
      <c r="B427" t="s">
        <v>25</v>
      </c>
      <c r="C427" t="s">
        <v>604</v>
      </c>
      <c r="D427" t="s">
        <v>937</v>
      </c>
      <c r="E427">
        <v>293496</v>
      </c>
      <c r="F427">
        <v>2626288.25</v>
      </c>
      <c r="G427">
        <v>1050439.5</v>
      </c>
      <c r="H427">
        <v>2266817</v>
      </c>
      <c r="I427">
        <v>102346.265625</v>
      </c>
      <c r="J427">
        <v>110.16477966308594</v>
      </c>
      <c r="K427">
        <v>38.792072296142578</v>
      </c>
      <c r="L427">
        <v>158.96180725097656</v>
      </c>
      <c r="M427">
        <v>119.58920288085938</v>
      </c>
    </row>
    <row r="428" spans="1:13" x14ac:dyDescent="0.3">
      <c r="A428">
        <v>129547603</v>
      </c>
      <c r="B428" t="s">
        <v>451</v>
      </c>
      <c r="C428" t="s">
        <v>604</v>
      </c>
      <c r="D428" t="s">
        <v>938</v>
      </c>
      <c r="E428">
        <v>321495.90625</v>
      </c>
      <c r="F428">
        <v>3423222.25</v>
      </c>
      <c r="G428">
        <v>1022766.625</v>
      </c>
      <c r="H428">
        <v>3377938.75</v>
      </c>
      <c r="I428">
        <v>102014.03125</v>
      </c>
      <c r="J428">
        <v>133.23477172851563</v>
      </c>
      <c r="K428">
        <v>46.733619689941406</v>
      </c>
      <c r="L428">
        <v>154.75601196289063</v>
      </c>
      <c r="M428">
        <v>36.154769897460938</v>
      </c>
    </row>
    <row r="429" spans="1:13" x14ac:dyDescent="0.3">
      <c r="A429">
        <v>106617203</v>
      </c>
      <c r="B429" t="s">
        <v>304</v>
      </c>
      <c r="C429" t="s">
        <v>604</v>
      </c>
      <c r="D429" t="s">
        <v>934</v>
      </c>
      <c r="E429">
        <v>333495.4375</v>
      </c>
      <c r="F429">
        <v>3778356.5</v>
      </c>
      <c r="G429">
        <v>1255780.625</v>
      </c>
      <c r="H429">
        <v>3519707.25</v>
      </c>
      <c r="I429">
        <v>104871.921875</v>
      </c>
      <c r="J429">
        <v>63.937103271484375</v>
      </c>
      <c r="K429">
        <v>51.182743072509766</v>
      </c>
      <c r="L429">
        <v>229.2830810546875</v>
      </c>
      <c r="M429">
        <v>78.27294921875</v>
      </c>
    </row>
    <row r="430" spans="1:13" x14ac:dyDescent="0.3">
      <c r="A430">
        <v>117086503</v>
      </c>
      <c r="B430" t="s">
        <v>155</v>
      </c>
      <c r="C430" t="s">
        <v>604</v>
      </c>
      <c r="D430" t="s">
        <v>939</v>
      </c>
      <c r="E430">
        <v>221238.453125</v>
      </c>
      <c r="F430">
        <v>2477565.75</v>
      </c>
      <c r="G430">
        <v>658012.4375</v>
      </c>
      <c r="H430">
        <v>2218997.5</v>
      </c>
      <c r="I430">
        <v>82500.4921875</v>
      </c>
      <c r="J430">
        <v>117.27782440185547</v>
      </c>
      <c r="K430">
        <v>40.688446044921875</v>
      </c>
      <c r="L430">
        <v>183.3057861328125</v>
      </c>
      <c r="M430">
        <v>82.440292358398438</v>
      </c>
    </row>
    <row r="431" spans="1:13" x14ac:dyDescent="0.3">
      <c r="A431">
        <v>124157802</v>
      </c>
      <c r="B431" t="s">
        <v>236</v>
      </c>
      <c r="C431" t="s">
        <v>604</v>
      </c>
      <c r="D431" t="s">
        <v>941</v>
      </c>
      <c r="E431">
        <v>395407.0625</v>
      </c>
      <c r="F431">
        <v>1731289.75</v>
      </c>
      <c r="G431">
        <v>3106065.25</v>
      </c>
      <c r="H431">
        <v>979394.0625</v>
      </c>
      <c r="I431">
        <v>444323.71875</v>
      </c>
      <c r="J431">
        <v>315.04644775390625</v>
      </c>
      <c r="K431">
        <v>11.776913642883301</v>
      </c>
      <c r="L431">
        <v>55.120235443115234</v>
      </c>
      <c r="M431">
        <v>76.165122985839844</v>
      </c>
    </row>
    <row r="432" spans="1:13" x14ac:dyDescent="0.3">
      <c r="A432">
        <v>129547803</v>
      </c>
      <c r="B432" t="s">
        <v>300</v>
      </c>
      <c r="C432" t="s">
        <v>604</v>
      </c>
      <c r="D432" t="s">
        <v>938</v>
      </c>
      <c r="E432">
        <v>120019.5</v>
      </c>
      <c r="F432">
        <v>1375163.75</v>
      </c>
      <c r="G432">
        <v>397639.84375</v>
      </c>
      <c r="H432">
        <v>1306263.625</v>
      </c>
      <c r="I432">
        <v>40640.49609375</v>
      </c>
      <c r="J432">
        <v>124.55339813232422</v>
      </c>
      <c r="K432">
        <v>46.574802398681641</v>
      </c>
      <c r="L432">
        <v>198.84513854980469</v>
      </c>
      <c r="M432">
        <v>130.07754516601563</v>
      </c>
    </row>
    <row r="433" spans="1:13" x14ac:dyDescent="0.3">
      <c r="A433">
        <v>101638003</v>
      </c>
      <c r="B433" t="s">
        <v>164</v>
      </c>
      <c r="C433" t="s">
        <v>604</v>
      </c>
      <c r="D433" t="s">
        <v>931</v>
      </c>
      <c r="E433">
        <v>416906.84375</v>
      </c>
      <c r="F433">
        <v>3297498</v>
      </c>
      <c r="G433">
        <v>1474565.375</v>
      </c>
      <c r="H433">
        <v>2906355.25</v>
      </c>
      <c r="I433">
        <v>183121.5625</v>
      </c>
      <c r="J433">
        <v>191.38427734375</v>
      </c>
      <c r="K433">
        <v>28.336204528808594</v>
      </c>
      <c r="L433">
        <v>133.20623779296875</v>
      </c>
      <c r="M433">
        <v>42.717453002929688</v>
      </c>
    </row>
    <row r="434" spans="1:13" x14ac:dyDescent="0.3">
      <c r="A434">
        <v>117086653</v>
      </c>
      <c r="B434" t="s">
        <v>443</v>
      </c>
      <c r="C434" t="s">
        <v>604</v>
      </c>
      <c r="D434" t="s">
        <v>939</v>
      </c>
      <c r="E434">
        <v>225998.40625</v>
      </c>
      <c r="F434">
        <v>2553226</v>
      </c>
      <c r="G434">
        <v>811127.625</v>
      </c>
      <c r="H434">
        <v>2359782</v>
      </c>
      <c r="I434">
        <v>76115.0703125</v>
      </c>
      <c r="J434">
        <v>99.639022827148438</v>
      </c>
      <c r="K434">
        <v>47.170055389404297</v>
      </c>
      <c r="L434">
        <v>215.65501403808594</v>
      </c>
      <c r="M434">
        <v>103.51718902587891</v>
      </c>
    </row>
    <row r="435" spans="1:13" x14ac:dyDescent="0.3">
      <c r="A435">
        <v>114068003</v>
      </c>
      <c r="B435" t="s">
        <v>435</v>
      </c>
      <c r="C435" t="s">
        <v>604</v>
      </c>
      <c r="D435" t="s">
        <v>938</v>
      </c>
      <c r="E435">
        <v>149197.65625</v>
      </c>
      <c r="F435">
        <v>1213271.25</v>
      </c>
      <c r="G435">
        <v>708934.125</v>
      </c>
      <c r="H435">
        <v>911369</v>
      </c>
      <c r="I435">
        <v>104587.140625</v>
      </c>
      <c r="J435">
        <v>229.87155151367188</v>
      </c>
      <c r="K435">
        <v>19.805522918701172</v>
      </c>
      <c r="L435">
        <v>101.44155120849609</v>
      </c>
      <c r="M435">
        <v>55.058067321777344</v>
      </c>
    </row>
    <row r="436" spans="1:13" x14ac:dyDescent="0.3">
      <c r="A436">
        <v>118667503</v>
      </c>
      <c r="B436" t="s">
        <v>497</v>
      </c>
      <c r="C436" t="s">
        <v>604</v>
      </c>
      <c r="D436" t="s">
        <v>939</v>
      </c>
      <c r="E436">
        <v>324047.40625</v>
      </c>
      <c r="F436">
        <v>2691603.5</v>
      </c>
      <c r="G436">
        <v>1095641.5</v>
      </c>
      <c r="H436">
        <v>2161380.75</v>
      </c>
      <c r="I436">
        <v>138313.859375</v>
      </c>
      <c r="J436">
        <v>160.83924865722656</v>
      </c>
      <c r="K436">
        <v>29.724370956420898</v>
      </c>
      <c r="L436">
        <v>160.71406555175781</v>
      </c>
      <c r="M436">
        <v>99.646774291992188</v>
      </c>
    </row>
    <row r="437" spans="1:13" x14ac:dyDescent="0.3">
      <c r="A437">
        <v>108568404</v>
      </c>
      <c r="B437" t="s">
        <v>121</v>
      </c>
      <c r="C437" t="s">
        <v>604</v>
      </c>
      <c r="D437" t="s">
        <v>936</v>
      </c>
      <c r="E437">
        <v>49250.55078125</v>
      </c>
      <c r="F437">
        <v>482647.875</v>
      </c>
      <c r="G437">
        <v>125565.109375</v>
      </c>
      <c r="H437">
        <v>427134.6875</v>
      </c>
      <c r="I437">
        <v>17163.14453125</v>
      </c>
      <c r="J437">
        <v>81.419990539550781</v>
      </c>
      <c r="K437">
        <v>38.306709289550781</v>
      </c>
      <c r="L437">
        <v>217.33161926269531</v>
      </c>
      <c r="M437">
        <v>109.71206665039063</v>
      </c>
    </row>
    <row r="438" spans="1:13" x14ac:dyDescent="0.3">
      <c r="A438">
        <v>112286003</v>
      </c>
      <c r="B438" t="s">
        <v>383</v>
      </c>
      <c r="C438" t="s">
        <v>604</v>
      </c>
      <c r="D438" t="s">
        <v>937</v>
      </c>
      <c r="E438">
        <v>307501.65625</v>
      </c>
      <c r="F438">
        <v>2685200</v>
      </c>
      <c r="G438">
        <v>999305.375</v>
      </c>
      <c r="H438">
        <v>2285709.75</v>
      </c>
      <c r="I438">
        <v>130314.03125</v>
      </c>
      <c r="J438">
        <v>168.43928527832031</v>
      </c>
      <c r="K438">
        <v>30.633747100830078</v>
      </c>
      <c r="L438">
        <v>137.22689819335938</v>
      </c>
      <c r="M438">
        <v>114.36865997314453</v>
      </c>
    </row>
    <row r="439" spans="1:13" x14ac:dyDescent="0.3">
      <c r="A439">
        <v>108058003</v>
      </c>
      <c r="B439" t="s">
        <v>175</v>
      </c>
      <c r="C439" t="s">
        <v>604</v>
      </c>
      <c r="D439" t="s">
        <v>936</v>
      </c>
      <c r="E439">
        <v>147451.046875</v>
      </c>
      <c r="F439">
        <v>1944550.25</v>
      </c>
      <c r="G439">
        <v>515330.5625</v>
      </c>
      <c r="H439">
        <v>1753602.875</v>
      </c>
      <c r="I439">
        <v>60780.0234375</v>
      </c>
      <c r="J439">
        <v>74.611373901367188</v>
      </c>
      <c r="K439">
        <v>42.897838592529297</v>
      </c>
      <c r="L439">
        <v>211.50865173339844</v>
      </c>
      <c r="M439">
        <v>144.84327697753906</v>
      </c>
    </row>
    <row r="440" spans="1:13" x14ac:dyDescent="0.3">
      <c r="A440">
        <v>114068103</v>
      </c>
      <c r="B440" t="s">
        <v>34</v>
      </c>
      <c r="C440" t="s">
        <v>604</v>
      </c>
      <c r="D440" t="s">
        <v>938</v>
      </c>
      <c r="E440">
        <v>355290.90625</v>
      </c>
      <c r="F440">
        <v>2119690.25</v>
      </c>
      <c r="G440">
        <v>1384589.375</v>
      </c>
      <c r="H440">
        <v>1632734.375</v>
      </c>
      <c r="I440">
        <v>189593</v>
      </c>
      <c r="J440">
        <v>234.65992736816406</v>
      </c>
      <c r="K440">
        <v>20.357135772705078</v>
      </c>
      <c r="L440">
        <v>92.04052734375</v>
      </c>
      <c r="M440">
        <v>78.506935119628906</v>
      </c>
    </row>
    <row r="441" spans="1:13" x14ac:dyDescent="0.3">
      <c r="A441">
        <v>108078003</v>
      </c>
      <c r="B441" t="s">
        <v>263</v>
      </c>
      <c r="C441" t="s">
        <v>604</v>
      </c>
      <c r="D441" t="s">
        <v>935</v>
      </c>
      <c r="E441">
        <v>253471.203125</v>
      </c>
      <c r="F441">
        <v>2114019.25</v>
      </c>
      <c r="G441">
        <v>893542.9375</v>
      </c>
      <c r="H441">
        <v>1858469.75</v>
      </c>
      <c r="I441">
        <v>76201.1796875</v>
      </c>
      <c r="J441">
        <v>81.068588256835938</v>
      </c>
      <c r="K441">
        <v>42.795051574707031</v>
      </c>
      <c r="L441">
        <v>224.470703125</v>
      </c>
      <c r="M441">
        <v>141.13229370117188</v>
      </c>
    </row>
    <row r="442" spans="1:13" x14ac:dyDescent="0.3">
      <c r="A442">
        <v>106169003</v>
      </c>
      <c r="B442" t="s">
        <v>429</v>
      </c>
      <c r="C442" t="s">
        <v>604</v>
      </c>
      <c r="D442" t="s">
        <v>933</v>
      </c>
      <c r="E442">
        <v>137239.046875</v>
      </c>
      <c r="F442">
        <v>1442868.5</v>
      </c>
      <c r="G442">
        <v>441000.0625</v>
      </c>
      <c r="H442">
        <v>1315285.375</v>
      </c>
      <c r="I442">
        <v>39412.74609375</v>
      </c>
      <c r="J442">
        <v>48.708736419677734</v>
      </c>
      <c r="K442">
        <v>51.280555725097656</v>
      </c>
      <c r="L442">
        <v>233.4813232421875</v>
      </c>
      <c r="M442">
        <v>135.13894653320313</v>
      </c>
    </row>
    <row r="443" spans="1:13" x14ac:dyDescent="0.3">
      <c r="A443">
        <v>104377003</v>
      </c>
      <c r="B443" t="s">
        <v>19</v>
      </c>
      <c r="C443" t="s">
        <v>604</v>
      </c>
      <c r="D443" t="s">
        <v>933</v>
      </c>
      <c r="E443">
        <v>102177.1484375</v>
      </c>
      <c r="F443">
        <v>1064419.75</v>
      </c>
      <c r="G443">
        <v>411641.25</v>
      </c>
      <c r="H443">
        <v>980924.625</v>
      </c>
      <c r="I443">
        <v>37741.484375</v>
      </c>
      <c r="J443">
        <v>94.284103393554688</v>
      </c>
      <c r="K443">
        <v>41.817066192626953</v>
      </c>
      <c r="L443">
        <v>211.51150512695313</v>
      </c>
      <c r="M443">
        <v>115.70347595214844</v>
      </c>
    </row>
    <row r="444" spans="1:13" x14ac:dyDescent="0.3">
      <c r="A444">
        <v>105259103</v>
      </c>
      <c r="B444" t="s">
        <v>319</v>
      </c>
      <c r="C444" t="s">
        <v>604</v>
      </c>
      <c r="D444" t="s">
        <v>934</v>
      </c>
      <c r="E444">
        <v>178994.703125</v>
      </c>
      <c r="F444">
        <v>2147688.25</v>
      </c>
      <c r="G444">
        <v>667110.625</v>
      </c>
      <c r="H444">
        <v>1940725.25</v>
      </c>
      <c r="I444">
        <v>59060.44921875</v>
      </c>
      <c r="J444">
        <v>45.957725524902344</v>
      </c>
      <c r="K444">
        <v>50.690326690673828</v>
      </c>
      <c r="L444">
        <v>260.15789794921875</v>
      </c>
      <c r="M444">
        <v>116.54552459716797</v>
      </c>
    </row>
    <row r="445" spans="1:13" x14ac:dyDescent="0.3">
      <c r="A445">
        <v>101268003</v>
      </c>
      <c r="B445" t="s">
        <v>224</v>
      </c>
      <c r="C445" t="s">
        <v>604</v>
      </c>
      <c r="D445" t="s">
        <v>931</v>
      </c>
      <c r="E445">
        <v>399998.84375</v>
      </c>
      <c r="F445">
        <v>4098714.75</v>
      </c>
      <c r="G445">
        <v>1401136.5</v>
      </c>
      <c r="H445">
        <v>3552987</v>
      </c>
      <c r="I445">
        <v>151091.828125</v>
      </c>
      <c r="J445">
        <v>92.757011413574219</v>
      </c>
      <c r="K445">
        <v>39.048107147216797</v>
      </c>
      <c r="L445">
        <v>196.69500732421875</v>
      </c>
      <c r="M445">
        <v>32.681331634521484</v>
      </c>
    </row>
    <row r="446" spans="1:13" x14ac:dyDescent="0.3">
      <c r="A446">
        <v>124158503</v>
      </c>
      <c r="B446" t="s">
        <v>415</v>
      </c>
      <c r="C446" t="s">
        <v>604</v>
      </c>
      <c r="D446" t="s">
        <v>941</v>
      </c>
      <c r="E446">
        <v>287446.5</v>
      </c>
      <c r="F446">
        <v>1223160.125</v>
      </c>
      <c r="G446">
        <v>2051377.875</v>
      </c>
      <c r="H446">
        <v>761339.4375</v>
      </c>
      <c r="I446">
        <v>264511.5625</v>
      </c>
      <c r="J446">
        <v>302.44869995117188</v>
      </c>
      <c r="K446">
        <v>13.46627140045166</v>
      </c>
      <c r="L446">
        <v>65.243461608886719</v>
      </c>
      <c r="M446">
        <v>25.808429718017578</v>
      </c>
    </row>
    <row r="447" spans="1:13" x14ac:dyDescent="0.3">
      <c r="A447">
        <v>128328003</v>
      </c>
      <c r="B447" t="s">
        <v>302</v>
      </c>
      <c r="C447" t="s">
        <v>604</v>
      </c>
      <c r="D447" t="s">
        <v>936</v>
      </c>
      <c r="E447">
        <v>169493.40625</v>
      </c>
      <c r="F447">
        <v>1979291.875</v>
      </c>
      <c r="G447">
        <v>614916.5</v>
      </c>
      <c r="H447">
        <v>1585851.25</v>
      </c>
      <c r="I447">
        <v>62214.55078125</v>
      </c>
      <c r="J447">
        <v>62.122928619384766</v>
      </c>
      <c r="K447">
        <v>44.422111511230469</v>
      </c>
      <c r="L447">
        <v>248.435302734375</v>
      </c>
      <c r="M447">
        <v>186.84153747558594</v>
      </c>
    </row>
    <row r="448" spans="1:13" x14ac:dyDescent="0.3">
      <c r="A448">
        <v>112018523</v>
      </c>
      <c r="B448" t="s">
        <v>264</v>
      </c>
      <c r="C448" t="s">
        <v>604</v>
      </c>
      <c r="D448" t="s">
        <v>937</v>
      </c>
      <c r="E448">
        <v>231113.546875</v>
      </c>
      <c r="F448">
        <v>2595541.75</v>
      </c>
      <c r="G448">
        <v>845880</v>
      </c>
      <c r="H448">
        <v>2415912.5</v>
      </c>
      <c r="I448">
        <v>96752.046875</v>
      </c>
      <c r="J448">
        <v>128.58016967773438</v>
      </c>
      <c r="K448">
        <v>37.958217620849609</v>
      </c>
      <c r="L448">
        <v>147.49229431152344</v>
      </c>
      <c r="M448">
        <v>76.833137512207031</v>
      </c>
    </row>
    <row r="449" spans="1:13" x14ac:dyDescent="0.3">
      <c r="A449">
        <v>125239452</v>
      </c>
      <c r="B449" t="s">
        <v>391</v>
      </c>
      <c r="C449" t="s">
        <v>604</v>
      </c>
      <c r="D449" t="s">
        <v>941</v>
      </c>
      <c r="E449">
        <v>1806627.125</v>
      </c>
      <c r="F449">
        <v>19433596</v>
      </c>
      <c r="G449">
        <v>7264365.5</v>
      </c>
      <c r="H449">
        <v>19754854</v>
      </c>
      <c r="I449">
        <v>646456.875</v>
      </c>
      <c r="J449">
        <v>163.406494140625</v>
      </c>
      <c r="K449">
        <v>44.09356689453125</v>
      </c>
      <c r="L449">
        <v>148.60284423828125</v>
      </c>
      <c r="M449">
        <v>55.051944732666016</v>
      </c>
    </row>
    <row r="450" spans="1:13" x14ac:dyDescent="0.3">
      <c r="A450">
        <v>115229003</v>
      </c>
      <c r="B450" t="s">
        <v>43</v>
      </c>
      <c r="C450" t="s">
        <v>604</v>
      </c>
      <c r="D450" t="s">
        <v>937</v>
      </c>
      <c r="E450">
        <v>151059.453125</v>
      </c>
      <c r="F450">
        <v>1535031</v>
      </c>
      <c r="G450">
        <v>576121.8125</v>
      </c>
      <c r="H450">
        <v>1272818.125</v>
      </c>
      <c r="I450">
        <v>64887.9765625</v>
      </c>
      <c r="J450">
        <v>109.57387542724609</v>
      </c>
      <c r="K450">
        <v>34.863349914550781</v>
      </c>
      <c r="L450">
        <v>172.9764404296875</v>
      </c>
      <c r="M450">
        <v>121.7952880859375</v>
      </c>
    </row>
    <row r="451" spans="1:13" x14ac:dyDescent="0.3">
      <c r="A451">
        <v>123468303</v>
      </c>
      <c r="B451" t="s">
        <v>47</v>
      </c>
      <c r="C451" t="s">
        <v>604</v>
      </c>
      <c r="D451" t="s">
        <v>940</v>
      </c>
      <c r="E451">
        <v>327656.6875</v>
      </c>
      <c r="F451">
        <v>1240274.25</v>
      </c>
      <c r="G451">
        <v>2326558.25</v>
      </c>
      <c r="H451">
        <v>725446.625</v>
      </c>
      <c r="I451">
        <v>314402.9375</v>
      </c>
      <c r="J451">
        <v>271.78402709960938</v>
      </c>
      <c r="K451">
        <v>12.386936187744141</v>
      </c>
      <c r="L451">
        <v>62.256732940673828</v>
      </c>
      <c r="M451">
        <v>45.092643737792969</v>
      </c>
    </row>
    <row r="452" spans="1:13" x14ac:dyDescent="0.3">
      <c r="A452">
        <v>123468402</v>
      </c>
      <c r="B452" t="s">
        <v>76</v>
      </c>
      <c r="C452" t="s">
        <v>604</v>
      </c>
      <c r="D452" t="s">
        <v>940</v>
      </c>
      <c r="E452">
        <v>239340.15625</v>
      </c>
      <c r="F452">
        <v>1290803.625</v>
      </c>
      <c r="G452">
        <v>2402539.25</v>
      </c>
      <c r="H452">
        <v>780551.75</v>
      </c>
      <c r="I452">
        <v>379114.3125</v>
      </c>
      <c r="J452">
        <v>263.62271118164063</v>
      </c>
      <c r="K452">
        <v>10.373343467712402</v>
      </c>
      <c r="L452">
        <v>45.601486206054688</v>
      </c>
      <c r="M452">
        <v>51.416713714599609</v>
      </c>
    </row>
    <row r="453" spans="1:13" x14ac:dyDescent="0.3">
      <c r="A453">
        <v>123468503</v>
      </c>
      <c r="B453" t="s">
        <v>323</v>
      </c>
      <c r="C453" t="s">
        <v>604</v>
      </c>
      <c r="D453" t="s">
        <v>940</v>
      </c>
      <c r="E453">
        <v>331538.6875</v>
      </c>
      <c r="F453">
        <v>1469431.25</v>
      </c>
      <c r="G453">
        <v>1662519.5</v>
      </c>
      <c r="H453">
        <v>1091402.625</v>
      </c>
      <c r="I453">
        <v>197856.984375</v>
      </c>
      <c r="J453">
        <v>270.63436889648438</v>
      </c>
      <c r="K453">
        <v>17.505014419555664</v>
      </c>
      <c r="L453">
        <v>78.805938720703125</v>
      </c>
      <c r="M453">
        <v>94.661003112792969</v>
      </c>
    </row>
    <row r="454" spans="1:13" x14ac:dyDescent="0.3">
      <c r="A454">
        <v>123468603</v>
      </c>
      <c r="B454" t="s">
        <v>321</v>
      </c>
      <c r="C454" t="s">
        <v>604</v>
      </c>
      <c r="D454" t="s">
        <v>940</v>
      </c>
      <c r="E454">
        <v>367367.6875</v>
      </c>
      <c r="F454">
        <v>2343333</v>
      </c>
      <c r="G454">
        <v>1518205.75</v>
      </c>
      <c r="H454">
        <v>1807420.625</v>
      </c>
      <c r="I454">
        <v>193383.828125</v>
      </c>
      <c r="J454">
        <v>226.30528259277344</v>
      </c>
      <c r="K454">
        <v>21.867942810058594</v>
      </c>
      <c r="L454">
        <v>113.28359222412109</v>
      </c>
      <c r="M454">
        <v>67.535362243652344</v>
      </c>
    </row>
    <row r="455" spans="1:13" x14ac:dyDescent="0.3">
      <c r="A455">
        <v>103029203</v>
      </c>
      <c r="B455" t="s">
        <v>212</v>
      </c>
      <c r="C455" t="s">
        <v>604</v>
      </c>
      <c r="D455" t="s">
        <v>932</v>
      </c>
      <c r="E455">
        <v>355246.65625</v>
      </c>
      <c r="F455">
        <v>1685908.5</v>
      </c>
      <c r="G455">
        <v>2035216.25</v>
      </c>
      <c r="H455">
        <v>1173361</v>
      </c>
      <c r="I455">
        <v>287532.40625</v>
      </c>
      <c r="J455">
        <v>240.24737548828125</v>
      </c>
      <c r="K455">
        <v>14.177085876464844</v>
      </c>
      <c r="L455">
        <v>67.772865295410156</v>
      </c>
      <c r="M455">
        <v>36.674606323242188</v>
      </c>
    </row>
    <row r="456" spans="1:13" x14ac:dyDescent="0.3">
      <c r="A456">
        <v>106618603</v>
      </c>
      <c r="B456" t="s">
        <v>131</v>
      </c>
      <c r="C456" t="s">
        <v>604</v>
      </c>
      <c r="D456" t="s">
        <v>934</v>
      </c>
      <c r="E456">
        <v>131506.046875</v>
      </c>
      <c r="F456">
        <v>1588710.5</v>
      </c>
      <c r="G456">
        <v>490278.9375</v>
      </c>
      <c r="H456">
        <v>1427925.75</v>
      </c>
      <c r="I456">
        <v>43436.91015625</v>
      </c>
      <c r="J456">
        <v>56.206531524658203</v>
      </c>
      <c r="K456">
        <v>50.889797210693359</v>
      </c>
      <c r="L456">
        <v>252.89834594726563</v>
      </c>
      <c r="M456">
        <v>187.74501037597656</v>
      </c>
    </row>
    <row r="457" spans="1:13" x14ac:dyDescent="0.3">
      <c r="A457">
        <v>119358403</v>
      </c>
      <c r="B457" t="s">
        <v>466</v>
      </c>
      <c r="C457" t="s">
        <v>604</v>
      </c>
      <c r="D457" t="s">
        <v>939</v>
      </c>
      <c r="E457">
        <v>256122.296875</v>
      </c>
      <c r="F457">
        <v>2599991.25</v>
      </c>
      <c r="G457">
        <v>971018.1875</v>
      </c>
      <c r="H457">
        <v>2481735.75</v>
      </c>
      <c r="I457">
        <v>111138.8125</v>
      </c>
      <c r="J457">
        <v>157.37351989746094</v>
      </c>
      <c r="K457">
        <v>34.435600280761719</v>
      </c>
      <c r="L457">
        <v>150.27165222167969</v>
      </c>
      <c r="M457">
        <v>0</v>
      </c>
    </row>
    <row r="458" spans="1:13" x14ac:dyDescent="0.3">
      <c r="A458">
        <v>119648303</v>
      </c>
      <c r="B458" t="s">
        <v>282</v>
      </c>
      <c r="C458" t="s">
        <v>604</v>
      </c>
      <c r="D458" t="s">
        <v>939</v>
      </c>
      <c r="E458">
        <v>301563.90625</v>
      </c>
      <c r="F458">
        <v>2188521</v>
      </c>
      <c r="G458">
        <v>1750614.5</v>
      </c>
      <c r="H458">
        <v>1541844.375</v>
      </c>
      <c r="I458">
        <v>232584.75</v>
      </c>
      <c r="J458">
        <v>246.64303588867188</v>
      </c>
      <c r="K458">
        <v>18.232921600341797</v>
      </c>
      <c r="L458">
        <v>85.9849853515625</v>
      </c>
      <c r="M458">
        <v>49.875251770019531</v>
      </c>
    </row>
    <row r="459" spans="1:13" x14ac:dyDescent="0.3">
      <c r="A459">
        <v>125239603</v>
      </c>
      <c r="B459" t="s">
        <v>4</v>
      </c>
      <c r="C459" t="s">
        <v>604</v>
      </c>
      <c r="D459" t="s">
        <v>941</v>
      </c>
      <c r="E459">
        <v>383129.25</v>
      </c>
      <c r="F459">
        <v>1650598.375</v>
      </c>
      <c r="G459">
        <v>2035141.375</v>
      </c>
      <c r="H459">
        <v>1279163.5</v>
      </c>
      <c r="I459">
        <v>255290.71875</v>
      </c>
      <c r="J459">
        <v>289.99880981445313</v>
      </c>
      <c r="K459">
        <v>15.938178062438965</v>
      </c>
      <c r="L459">
        <v>69.500907897949219</v>
      </c>
      <c r="M459">
        <v>49.639076232910156</v>
      </c>
    </row>
    <row r="460" spans="1:13" x14ac:dyDescent="0.3">
      <c r="A460">
        <v>105628302</v>
      </c>
      <c r="B460" t="s">
        <v>274</v>
      </c>
      <c r="C460" t="s">
        <v>604</v>
      </c>
      <c r="D460" t="s">
        <v>934</v>
      </c>
      <c r="E460">
        <v>820708.5</v>
      </c>
      <c r="F460">
        <v>6373855</v>
      </c>
      <c r="G460">
        <v>2590859</v>
      </c>
      <c r="H460">
        <v>5514287</v>
      </c>
      <c r="I460">
        <v>245044.78125</v>
      </c>
      <c r="J460">
        <v>80.871780395507813</v>
      </c>
      <c r="K460">
        <v>39.933200836181641</v>
      </c>
      <c r="L460">
        <v>203.01036071777344</v>
      </c>
      <c r="M460">
        <v>93.135482788085938</v>
      </c>
    </row>
    <row r="461" spans="1:13" x14ac:dyDescent="0.3">
      <c r="A461">
        <v>116498003</v>
      </c>
      <c r="B461" t="s">
        <v>223</v>
      </c>
      <c r="C461" t="s">
        <v>604</v>
      </c>
      <c r="D461" t="s">
        <v>939</v>
      </c>
      <c r="E461">
        <v>194207.25</v>
      </c>
      <c r="F461">
        <v>2093863.625</v>
      </c>
      <c r="G461">
        <v>672607.25</v>
      </c>
      <c r="H461">
        <v>1996844</v>
      </c>
      <c r="I461">
        <v>93338.03125</v>
      </c>
      <c r="J461">
        <v>96.413307189941406</v>
      </c>
      <c r="K461">
        <v>31.719955444335938</v>
      </c>
      <c r="L461">
        <v>131.34530639648438</v>
      </c>
      <c r="M461">
        <v>124.61270904541016</v>
      </c>
    </row>
    <row r="462" spans="1:13" x14ac:dyDescent="0.3">
      <c r="A462">
        <v>113369003</v>
      </c>
      <c r="B462" t="s">
        <v>88</v>
      </c>
      <c r="C462" t="s">
        <v>604</v>
      </c>
      <c r="D462" t="s">
        <v>937</v>
      </c>
      <c r="E462">
        <v>411290.84375</v>
      </c>
      <c r="F462">
        <v>3119876.5</v>
      </c>
      <c r="G462">
        <v>1766830.625</v>
      </c>
      <c r="H462">
        <v>2847085.5</v>
      </c>
      <c r="I462">
        <v>228067.796875</v>
      </c>
      <c r="J462">
        <v>204.2960205078125</v>
      </c>
      <c r="K462">
        <v>23.229925155639648</v>
      </c>
      <c r="L462">
        <v>105.11613464355469</v>
      </c>
      <c r="M462">
        <v>86.766517639160156</v>
      </c>
    </row>
    <row r="463" spans="1:13" x14ac:dyDescent="0.3">
      <c r="A463">
        <v>101638803</v>
      </c>
      <c r="B463" t="s">
        <v>417</v>
      </c>
      <c r="C463" t="s">
        <v>604</v>
      </c>
      <c r="D463" t="s">
        <v>931</v>
      </c>
      <c r="E463">
        <v>314672.6875</v>
      </c>
      <c r="F463">
        <v>2650655.75</v>
      </c>
      <c r="G463">
        <v>940626.25</v>
      </c>
      <c r="H463">
        <v>2613931.75</v>
      </c>
      <c r="I463">
        <v>90476.453125</v>
      </c>
      <c r="J463">
        <v>87.654266357421875</v>
      </c>
      <c r="K463">
        <v>43.170951843261719</v>
      </c>
      <c r="L463">
        <v>185.9735107421875</v>
      </c>
      <c r="M463">
        <v>20.952224731445313</v>
      </c>
    </row>
    <row r="464" spans="1:13" x14ac:dyDescent="0.3">
      <c r="A464">
        <v>105259703</v>
      </c>
      <c r="B464" t="s">
        <v>209</v>
      </c>
      <c r="C464" t="s">
        <v>604</v>
      </c>
      <c r="D464" t="s">
        <v>934</v>
      </c>
      <c r="E464">
        <v>209616.453125</v>
      </c>
      <c r="F464">
        <v>1734629.375</v>
      </c>
      <c r="G464">
        <v>703569.875</v>
      </c>
      <c r="H464">
        <v>1585089.75</v>
      </c>
      <c r="I464">
        <v>78969.7265625</v>
      </c>
      <c r="J464">
        <v>163.7984619140625</v>
      </c>
      <c r="K464">
        <v>33.529502868652344</v>
      </c>
      <c r="L464">
        <v>163.73017883300781</v>
      </c>
      <c r="M464">
        <v>69.463607788085938</v>
      </c>
    </row>
    <row r="465" spans="1:13" x14ac:dyDescent="0.3">
      <c r="A465">
        <v>119648703</v>
      </c>
      <c r="B465" t="s">
        <v>27</v>
      </c>
      <c r="C465" t="s">
        <v>604</v>
      </c>
      <c r="D465" t="s">
        <v>939</v>
      </c>
      <c r="E465">
        <v>304645.65625</v>
      </c>
      <c r="F465">
        <v>2484437.5</v>
      </c>
      <c r="G465">
        <v>1354693.5</v>
      </c>
      <c r="H465">
        <v>1926454.5</v>
      </c>
      <c r="I465">
        <v>174002.640625</v>
      </c>
      <c r="J465">
        <v>210.92648315429688</v>
      </c>
      <c r="K465">
        <v>23.814447402954102</v>
      </c>
      <c r="L465">
        <v>116.84891510009766</v>
      </c>
      <c r="M465">
        <v>61.340862274169922</v>
      </c>
    </row>
    <row r="466" spans="1:13" x14ac:dyDescent="0.3">
      <c r="A466">
        <v>112289003</v>
      </c>
      <c r="B466" t="s">
        <v>114</v>
      </c>
      <c r="C466" t="s">
        <v>604</v>
      </c>
      <c r="D466" t="s">
        <v>937</v>
      </c>
      <c r="E466">
        <v>495612</v>
      </c>
      <c r="F466">
        <v>5789542.5</v>
      </c>
      <c r="G466">
        <v>1960562.375</v>
      </c>
      <c r="H466">
        <v>5773607</v>
      </c>
      <c r="I466">
        <v>211352.984375</v>
      </c>
      <c r="J466">
        <v>142.677001953125</v>
      </c>
      <c r="K466">
        <v>39.013961791992188</v>
      </c>
      <c r="L466">
        <v>139.67005920410156</v>
      </c>
      <c r="M466">
        <v>57.099796295166016</v>
      </c>
    </row>
    <row r="467" spans="1:13" x14ac:dyDescent="0.3">
      <c r="A467">
        <v>121139004</v>
      </c>
      <c r="B467" t="s">
        <v>494</v>
      </c>
      <c r="C467" t="s">
        <v>604</v>
      </c>
      <c r="D467" t="s">
        <v>938</v>
      </c>
      <c r="E467">
        <v>100983</v>
      </c>
      <c r="F467">
        <v>1033791.25</v>
      </c>
      <c r="G467">
        <v>346467.625</v>
      </c>
      <c r="H467">
        <v>885496.6875</v>
      </c>
      <c r="I467">
        <v>41528.8984375</v>
      </c>
      <c r="J467">
        <v>170.33946228027344</v>
      </c>
      <c r="K467">
        <v>35.667739868164063</v>
      </c>
      <c r="L467">
        <v>168.64143371582031</v>
      </c>
      <c r="M467">
        <v>141.92645263671875</v>
      </c>
    </row>
    <row r="468" spans="1:13" x14ac:dyDescent="0.3">
      <c r="A468">
        <v>117598503</v>
      </c>
      <c r="B468" t="s">
        <v>379</v>
      </c>
      <c r="C468" t="s">
        <v>604</v>
      </c>
      <c r="D468" t="s">
        <v>935</v>
      </c>
      <c r="E468">
        <v>187505.703125</v>
      </c>
      <c r="F468">
        <v>1847973.25</v>
      </c>
      <c r="G468">
        <v>673927.5</v>
      </c>
      <c r="H468">
        <v>1837769.375</v>
      </c>
      <c r="I468">
        <v>78718.3828125</v>
      </c>
      <c r="J468">
        <v>146.33024597167969</v>
      </c>
      <c r="K468">
        <v>34.418979644775391</v>
      </c>
      <c r="L468">
        <v>150.31027221679688</v>
      </c>
      <c r="M468">
        <v>116.85116577148438</v>
      </c>
    </row>
    <row r="469" spans="1:13" x14ac:dyDescent="0.3">
      <c r="A469">
        <v>103029403</v>
      </c>
      <c r="B469" t="s">
        <v>161</v>
      </c>
      <c r="C469" t="s">
        <v>604</v>
      </c>
      <c r="D469" t="s">
        <v>932</v>
      </c>
      <c r="E469">
        <v>310498.5</v>
      </c>
      <c r="F469">
        <v>1811070.875</v>
      </c>
      <c r="G469">
        <v>1513476.625</v>
      </c>
      <c r="H469">
        <v>1445673.875</v>
      </c>
      <c r="I469">
        <v>195676.484375</v>
      </c>
      <c r="J469">
        <v>244.09300231933594</v>
      </c>
      <c r="K469">
        <v>18.576816558837891</v>
      </c>
      <c r="L469">
        <v>90.106178283691406</v>
      </c>
      <c r="M469">
        <v>179.50975036621094</v>
      </c>
    </row>
    <row r="470" spans="1:13" x14ac:dyDescent="0.3">
      <c r="A470">
        <v>110179003</v>
      </c>
      <c r="B470" t="s">
        <v>172</v>
      </c>
      <c r="C470" t="s">
        <v>604</v>
      </c>
      <c r="D470" t="s">
        <v>935</v>
      </c>
      <c r="E470">
        <v>177784.34375</v>
      </c>
      <c r="F470">
        <v>1977240.75</v>
      </c>
      <c r="G470">
        <v>592140.625</v>
      </c>
      <c r="H470">
        <v>1873619.75</v>
      </c>
      <c r="I470">
        <v>59400.33203125</v>
      </c>
      <c r="J470">
        <v>77.03253173828125</v>
      </c>
      <c r="K470">
        <v>46.248317718505859</v>
      </c>
      <c r="L470">
        <v>212.18312072753906</v>
      </c>
      <c r="M470">
        <v>170.35426330566406</v>
      </c>
    </row>
    <row r="471" spans="1:13" x14ac:dyDescent="0.3">
      <c r="A471">
        <v>124159002</v>
      </c>
      <c r="B471" t="s">
        <v>61</v>
      </c>
      <c r="C471" t="s">
        <v>604</v>
      </c>
      <c r="D471" t="s">
        <v>941</v>
      </c>
      <c r="E471">
        <v>849918.875</v>
      </c>
      <c r="F471">
        <v>3678994.5</v>
      </c>
      <c r="G471">
        <v>5507236</v>
      </c>
      <c r="H471">
        <v>2302234.5</v>
      </c>
      <c r="I471">
        <v>737397.875</v>
      </c>
      <c r="J471">
        <v>257.36929321289063</v>
      </c>
      <c r="K471">
        <v>13.610223770141602</v>
      </c>
      <c r="L471">
        <v>64.084518432617188</v>
      </c>
      <c r="M471">
        <v>124.40593719482422</v>
      </c>
    </row>
    <row r="472" spans="1:13" x14ac:dyDescent="0.3">
      <c r="A472">
        <v>101308503</v>
      </c>
      <c r="B472" t="s">
        <v>325</v>
      </c>
      <c r="C472" t="s">
        <v>604</v>
      </c>
      <c r="D472" t="s">
        <v>931</v>
      </c>
      <c r="E472">
        <v>108208.796875</v>
      </c>
      <c r="F472">
        <v>840293.125</v>
      </c>
      <c r="G472">
        <v>356121</v>
      </c>
      <c r="H472">
        <v>722559.9375</v>
      </c>
      <c r="I472">
        <v>45849.94921875</v>
      </c>
      <c r="J472">
        <v>184.8441162109375</v>
      </c>
      <c r="K472">
        <v>28.454185485839844</v>
      </c>
      <c r="L472">
        <v>141.34553527832031</v>
      </c>
      <c r="M472">
        <v>549.74981689453125</v>
      </c>
    </row>
    <row r="473" spans="1:13" x14ac:dyDescent="0.3">
      <c r="A473">
        <v>103029553</v>
      </c>
      <c r="B473" t="s">
        <v>234</v>
      </c>
      <c r="C473" t="s">
        <v>604</v>
      </c>
      <c r="D473" t="s">
        <v>932</v>
      </c>
      <c r="E473">
        <v>330786.59375</v>
      </c>
      <c r="F473">
        <v>2094915.75</v>
      </c>
      <c r="G473">
        <v>1514149.125</v>
      </c>
      <c r="H473">
        <v>1706800.875</v>
      </c>
      <c r="I473">
        <v>170142.4375</v>
      </c>
      <c r="J473">
        <v>206.60453796386719</v>
      </c>
      <c r="K473">
        <v>23.156194686889648</v>
      </c>
      <c r="L473">
        <v>99.70458984375</v>
      </c>
      <c r="M473">
        <v>113.63948822021484</v>
      </c>
    </row>
    <row r="474" spans="1:13" x14ac:dyDescent="0.3">
      <c r="A474">
        <v>104437503</v>
      </c>
      <c r="B474" t="s">
        <v>192</v>
      </c>
      <c r="C474" t="s">
        <v>604</v>
      </c>
      <c r="D474" t="s">
        <v>933</v>
      </c>
      <c r="E474">
        <v>134119.796875</v>
      </c>
      <c r="F474">
        <v>1103796.5</v>
      </c>
      <c r="G474">
        <v>482047.5625</v>
      </c>
      <c r="H474">
        <v>972155.875</v>
      </c>
      <c r="I474">
        <v>47458.20703125</v>
      </c>
      <c r="J474">
        <v>94.851921081542969</v>
      </c>
      <c r="K474">
        <v>36.241649627685547</v>
      </c>
      <c r="L474">
        <v>206.72683715820313</v>
      </c>
      <c r="M474">
        <v>119.04219055175781</v>
      </c>
    </row>
    <row r="475" spans="1:13" x14ac:dyDescent="0.3">
      <c r="A475">
        <v>103029603</v>
      </c>
      <c r="B475" t="s">
        <v>163</v>
      </c>
      <c r="C475" t="s">
        <v>604</v>
      </c>
      <c r="D475" t="s">
        <v>932</v>
      </c>
      <c r="E475">
        <v>476719.1875</v>
      </c>
      <c r="F475">
        <v>3861303.5</v>
      </c>
      <c r="G475">
        <v>1666523.75</v>
      </c>
      <c r="H475">
        <v>3415003.5</v>
      </c>
      <c r="I475">
        <v>174740.015625</v>
      </c>
      <c r="J475">
        <v>127.37136077880859</v>
      </c>
      <c r="K475">
        <v>34.362743377685547</v>
      </c>
      <c r="L475">
        <v>128.99984741210938</v>
      </c>
      <c r="M475">
        <v>35.826629638671875</v>
      </c>
    </row>
    <row r="476" spans="1:13" x14ac:dyDescent="0.3">
      <c r="A476">
        <v>115508003</v>
      </c>
      <c r="B476" t="s">
        <v>186</v>
      </c>
      <c r="C476" t="s">
        <v>604</v>
      </c>
      <c r="D476" t="s">
        <v>937</v>
      </c>
      <c r="E476">
        <v>362049.75</v>
      </c>
      <c r="F476">
        <v>2415187.75</v>
      </c>
      <c r="G476">
        <v>1090291.75</v>
      </c>
      <c r="H476">
        <v>1916497.75</v>
      </c>
      <c r="I476">
        <v>125886.6640625</v>
      </c>
      <c r="J476">
        <v>143.579345703125</v>
      </c>
      <c r="K476">
        <v>30.722311019897461</v>
      </c>
      <c r="L476">
        <v>153.95635986328125</v>
      </c>
      <c r="M476">
        <v>110.49943542480469</v>
      </c>
    </row>
    <row r="477" spans="1:13" x14ac:dyDescent="0.3">
      <c r="A477">
        <v>115219002</v>
      </c>
      <c r="B477" t="s">
        <v>392</v>
      </c>
      <c r="C477" t="s">
        <v>604</v>
      </c>
      <c r="D477" t="s">
        <v>937</v>
      </c>
      <c r="E477">
        <v>836643.4375</v>
      </c>
      <c r="F477">
        <v>5895427.5</v>
      </c>
      <c r="G477">
        <v>3177710.5</v>
      </c>
      <c r="H477">
        <v>5578937</v>
      </c>
      <c r="I477">
        <v>392367.0625</v>
      </c>
      <c r="J477">
        <v>202.59144592285156</v>
      </c>
      <c r="K477">
        <v>25.256406784057617</v>
      </c>
      <c r="L477">
        <v>91.682952880859375</v>
      </c>
      <c r="M477">
        <v>55.127960205078125</v>
      </c>
    </row>
    <row r="478" spans="1:13" x14ac:dyDescent="0.3">
      <c r="A478">
        <v>112678503</v>
      </c>
      <c r="B478" t="s">
        <v>193</v>
      </c>
      <c r="C478" t="s">
        <v>604</v>
      </c>
      <c r="D478" t="s">
        <v>937</v>
      </c>
      <c r="E478">
        <v>376203.59375</v>
      </c>
      <c r="F478">
        <v>2496512.5</v>
      </c>
      <c r="G478">
        <v>1491405.75</v>
      </c>
      <c r="H478">
        <v>2243231</v>
      </c>
      <c r="I478">
        <v>206833.859375</v>
      </c>
      <c r="J478">
        <v>186.27262878417969</v>
      </c>
      <c r="K478">
        <v>21.099649429321289</v>
      </c>
      <c r="L478">
        <v>88.279190063476563</v>
      </c>
      <c r="M478">
        <v>46.829204559326172</v>
      </c>
    </row>
    <row r="479" spans="1:13" x14ac:dyDescent="0.3">
      <c r="A479">
        <v>127049303</v>
      </c>
      <c r="B479" t="s">
        <v>31</v>
      </c>
      <c r="C479" t="s">
        <v>604</v>
      </c>
      <c r="D479" t="s">
        <v>933</v>
      </c>
      <c r="E479">
        <v>125470.5</v>
      </c>
      <c r="F479">
        <v>1224410.5</v>
      </c>
      <c r="G479">
        <v>420251.75</v>
      </c>
      <c r="H479">
        <v>1054258.125</v>
      </c>
      <c r="I479">
        <v>42734.8828125</v>
      </c>
      <c r="J479">
        <v>97.140853881835938</v>
      </c>
      <c r="K479">
        <v>41.421260833740234</v>
      </c>
      <c r="L479">
        <v>223.70181274414063</v>
      </c>
      <c r="M479">
        <v>19.937179565429688</v>
      </c>
    </row>
    <row r="480" spans="1:13" x14ac:dyDescent="0.3">
      <c r="A480">
        <v>119648903</v>
      </c>
      <c r="B480" t="s">
        <v>484</v>
      </c>
      <c r="C480" t="s">
        <v>604</v>
      </c>
      <c r="D480" t="s">
        <v>939</v>
      </c>
      <c r="E480">
        <v>222882.75</v>
      </c>
      <c r="F480">
        <v>2052571.875</v>
      </c>
      <c r="G480">
        <v>1032434</v>
      </c>
      <c r="H480">
        <v>1219169.125</v>
      </c>
      <c r="I480">
        <v>139793.484375</v>
      </c>
      <c r="J480">
        <v>201.21156311035156</v>
      </c>
      <c r="K480">
        <v>23.662679672241211</v>
      </c>
      <c r="L480">
        <v>127.33749389648438</v>
      </c>
      <c r="M480">
        <v>68.314796447753906</v>
      </c>
    </row>
    <row r="481" spans="1:13" x14ac:dyDescent="0.3">
      <c r="A481">
        <v>108118503</v>
      </c>
      <c r="B481" t="s">
        <v>453</v>
      </c>
      <c r="C481" t="s">
        <v>604</v>
      </c>
      <c r="D481" t="s">
        <v>936</v>
      </c>
      <c r="E481">
        <v>192377.09375</v>
      </c>
      <c r="F481">
        <v>1836403</v>
      </c>
      <c r="G481">
        <v>652564.125</v>
      </c>
      <c r="H481">
        <v>1853873</v>
      </c>
      <c r="I481">
        <v>69379.9453125</v>
      </c>
      <c r="J481">
        <v>160.86698913574219</v>
      </c>
      <c r="K481">
        <v>38.647251129150391</v>
      </c>
      <c r="L481">
        <v>137.8349609375</v>
      </c>
      <c r="M481">
        <v>110.62607574462891</v>
      </c>
    </row>
    <row r="482" spans="1:13" x14ac:dyDescent="0.3">
      <c r="A482">
        <v>121397803</v>
      </c>
      <c r="B482" t="s">
        <v>344</v>
      </c>
      <c r="C482" t="s">
        <v>604</v>
      </c>
      <c r="D482" t="s">
        <v>938</v>
      </c>
      <c r="E482">
        <v>488466.4375</v>
      </c>
      <c r="F482">
        <v>4537629</v>
      </c>
      <c r="G482">
        <v>2153274.5</v>
      </c>
      <c r="H482">
        <v>4416373.5</v>
      </c>
      <c r="I482">
        <v>231747.78125</v>
      </c>
      <c r="J482">
        <v>209.22634887695313</v>
      </c>
      <c r="K482">
        <v>30.979238510131836</v>
      </c>
      <c r="L482">
        <v>104.90358734130859</v>
      </c>
      <c r="M482">
        <v>44.808738708496094</v>
      </c>
    </row>
    <row r="483" spans="1:13" x14ac:dyDescent="0.3">
      <c r="A483">
        <v>118408852</v>
      </c>
      <c r="B483" t="s">
        <v>254</v>
      </c>
      <c r="C483" t="s">
        <v>604</v>
      </c>
      <c r="D483" t="s">
        <v>939</v>
      </c>
      <c r="E483">
        <v>1203005.875</v>
      </c>
      <c r="F483">
        <v>16738245</v>
      </c>
      <c r="G483">
        <v>3870443.5</v>
      </c>
      <c r="H483">
        <v>17753744</v>
      </c>
      <c r="I483">
        <v>401965.71875</v>
      </c>
      <c r="J483">
        <v>128.97550964355469</v>
      </c>
      <c r="K483">
        <v>54.2625732421875</v>
      </c>
      <c r="L483">
        <v>154.39578247070313</v>
      </c>
      <c r="M483">
        <v>33.910560607910156</v>
      </c>
    </row>
    <row r="484" spans="1:13" x14ac:dyDescent="0.3">
      <c r="A484">
        <v>103029803</v>
      </c>
      <c r="B484" t="s">
        <v>81</v>
      </c>
      <c r="C484" t="s">
        <v>604</v>
      </c>
      <c r="D484" t="s">
        <v>932</v>
      </c>
      <c r="E484">
        <v>257848.203125</v>
      </c>
      <c r="F484">
        <v>2280779.25</v>
      </c>
      <c r="G484">
        <v>634233.875</v>
      </c>
      <c r="H484">
        <v>2155080</v>
      </c>
      <c r="I484">
        <v>93966.953125</v>
      </c>
      <c r="J484">
        <v>86.606681823730469</v>
      </c>
      <c r="K484">
        <v>33.765716552734375</v>
      </c>
      <c r="L484">
        <v>191.47889709472656</v>
      </c>
      <c r="M484">
        <v>119.23827362060547</v>
      </c>
    </row>
    <row r="485" spans="1:13" x14ac:dyDescent="0.3">
      <c r="A485">
        <v>125239652</v>
      </c>
      <c r="B485" t="s">
        <v>103</v>
      </c>
      <c r="C485" t="s">
        <v>604</v>
      </c>
      <c r="D485" t="s">
        <v>941</v>
      </c>
      <c r="E485">
        <v>980060.125</v>
      </c>
      <c r="F485">
        <v>10672919</v>
      </c>
      <c r="G485">
        <v>3421558</v>
      </c>
      <c r="H485">
        <v>10772726</v>
      </c>
      <c r="I485">
        <v>329913.0625</v>
      </c>
      <c r="J485">
        <v>151.96049499511719</v>
      </c>
      <c r="K485">
        <v>45.692451477050781</v>
      </c>
      <c r="L485">
        <v>161.93234252929688</v>
      </c>
      <c r="M485">
        <v>0</v>
      </c>
    </row>
    <row r="486" spans="1:13" x14ac:dyDescent="0.3">
      <c r="A486">
        <v>129548803</v>
      </c>
      <c r="B486" t="s">
        <v>7</v>
      </c>
      <c r="C486" t="s">
        <v>604</v>
      </c>
      <c r="D486" t="s">
        <v>938</v>
      </c>
      <c r="E486">
        <v>190312.953125</v>
      </c>
      <c r="F486">
        <v>1856585.5</v>
      </c>
      <c r="G486">
        <v>521598</v>
      </c>
      <c r="H486">
        <v>1769645.5</v>
      </c>
      <c r="I486">
        <v>51630.2265625</v>
      </c>
      <c r="J486">
        <v>55.140239715576172</v>
      </c>
      <c r="K486">
        <v>49.747920989990234</v>
      </c>
      <c r="L486">
        <v>231.89710998535156</v>
      </c>
      <c r="M486">
        <v>42.946044921875</v>
      </c>
    </row>
    <row r="487" spans="1:13" x14ac:dyDescent="0.3">
      <c r="A487">
        <v>108079004</v>
      </c>
      <c r="B487" t="s">
        <v>327</v>
      </c>
      <c r="C487" t="s">
        <v>604</v>
      </c>
      <c r="D487" t="s">
        <v>935</v>
      </c>
      <c r="E487">
        <v>68706.8984375</v>
      </c>
      <c r="F487">
        <v>1011032.5</v>
      </c>
      <c r="G487">
        <v>250574.84375</v>
      </c>
      <c r="H487">
        <v>987395.875</v>
      </c>
      <c r="I487">
        <v>23650.138671875</v>
      </c>
      <c r="J487">
        <v>67.949661254882813</v>
      </c>
      <c r="K487">
        <v>56.249744415283203</v>
      </c>
      <c r="L487">
        <v>241.7113037109375</v>
      </c>
      <c r="M487">
        <v>191.61451721191406</v>
      </c>
    </row>
    <row r="488" spans="1:13" x14ac:dyDescent="0.3">
      <c r="A488">
        <v>117417202</v>
      </c>
      <c r="B488" t="s">
        <v>268</v>
      </c>
      <c r="C488" t="s">
        <v>604</v>
      </c>
      <c r="D488" t="s">
        <v>935</v>
      </c>
      <c r="E488">
        <v>882038.6875</v>
      </c>
      <c r="F488">
        <v>8547383</v>
      </c>
      <c r="G488">
        <v>3084629.75</v>
      </c>
      <c r="H488">
        <v>8319492</v>
      </c>
      <c r="I488">
        <v>284013.15625</v>
      </c>
      <c r="J488">
        <v>75.590293884277344</v>
      </c>
      <c r="K488">
        <v>44.0615234375</v>
      </c>
      <c r="L488">
        <v>187.52169799804688</v>
      </c>
      <c r="M488">
        <v>119.13553619384766</v>
      </c>
    </row>
    <row r="489" spans="1:13" x14ac:dyDescent="0.3">
      <c r="A489">
        <v>104378003</v>
      </c>
      <c r="B489" t="s">
        <v>16</v>
      </c>
      <c r="C489" t="s">
        <v>604</v>
      </c>
      <c r="D489" t="s">
        <v>933</v>
      </c>
      <c r="E489">
        <v>180768</v>
      </c>
      <c r="F489">
        <v>1390214.875</v>
      </c>
      <c r="G489">
        <v>506960.40625</v>
      </c>
      <c r="H489">
        <v>1110509.25</v>
      </c>
      <c r="I489">
        <v>70721.515625</v>
      </c>
      <c r="J489">
        <v>108.94200897216797</v>
      </c>
      <c r="K489">
        <v>29.382051467895508</v>
      </c>
      <c r="L489">
        <v>156.03623962402344</v>
      </c>
      <c r="M489">
        <v>85.109725952148438</v>
      </c>
    </row>
    <row r="490" spans="1:13" x14ac:dyDescent="0.3">
      <c r="A490">
        <v>114069103</v>
      </c>
      <c r="B490" t="s">
        <v>189</v>
      </c>
      <c r="C490" t="s">
        <v>604</v>
      </c>
      <c r="D490" t="s">
        <v>938</v>
      </c>
      <c r="E490">
        <v>616782.4375</v>
      </c>
      <c r="F490">
        <v>4816487.5</v>
      </c>
      <c r="G490">
        <v>2920593.5</v>
      </c>
      <c r="H490">
        <v>4569110</v>
      </c>
      <c r="I490">
        <v>332013.4375</v>
      </c>
      <c r="J490">
        <v>235.67984008789063</v>
      </c>
      <c r="K490">
        <v>25.161220550537109</v>
      </c>
      <c r="L490">
        <v>84.095474243164063</v>
      </c>
      <c r="M490">
        <v>103.63767242431641</v>
      </c>
    </row>
    <row r="491" spans="1:13" x14ac:dyDescent="0.3">
      <c r="A491">
        <v>120488603</v>
      </c>
      <c r="B491" t="s">
        <v>200</v>
      </c>
      <c r="C491" t="s">
        <v>604</v>
      </c>
      <c r="D491" t="s">
        <v>938</v>
      </c>
      <c r="E491">
        <v>314364</v>
      </c>
      <c r="F491">
        <v>2370975.5</v>
      </c>
      <c r="G491">
        <v>1094908.5</v>
      </c>
      <c r="H491">
        <v>2357652.25</v>
      </c>
      <c r="I491">
        <v>134985.515625</v>
      </c>
      <c r="J491">
        <v>170.25192260742188</v>
      </c>
      <c r="K491">
        <v>28.004840850830078</v>
      </c>
      <c r="L491">
        <v>110.97728729248047</v>
      </c>
      <c r="M491">
        <v>116.03750610351563</v>
      </c>
    </row>
    <row r="492" spans="1:13" x14ac:dyDescent="0.3">
      <c r="A492">
        <v>108569103</v>
      </c>
      <c r="B492" t="s">
        <v>375</v>
      </c>
      <c r="C492" t="s">
        <v>604</v>
      </c>
      <c r="D492" t="s">
        <v>936</v>
      </c>
      <c r="E492">
        <v>172878.90625</v>
      </c>
      <c r="F492">
        <v>2249001</v>
      </c>
      <c r="G492">
        <v>597805.0625</v>
      </c>
      <c r="H492">
        <v>2184193.5</v>
      </c>
      <c r="I492">
        <v>53761.8515625</v>
      </c>
      <c r="J492">
        <v>70.758445739746094</v>
      </c>
      <c r="K492">
        <v>56.167800903320313</v>
      </c>
      <c r="L492">
        <v>255.80320739746094</v>
      </c>
      <c r="M492">
        <v>213.8927001953125</v>
      </c>
    </row>
    <row r="493" spans="1:13" x14ac:dyDescent="0.3">
      <c r="A493">
        <v>123469303</v>
      </c>
      <c r="B493" t="s">
        <v>207</v>
      </c>
      <c r="C493" t="s">
        <v>604</v>
      </c>
      <c r="D493" t="s">
        <v>940</v>
      </c>
      <c r="E493">
        <v>330168</v>
      </c>
      <c r="F493">
        <v>1362134.375</v>
      </c>
      <c r="G493">
        <v>2672943</v>
      </c>
      <c r="H493">
        <v>804461.0625</v>
      </c>
      <c r="I493">
        <v>321047.5</v>
      </c>
      <c r="J493">
        <v>263.94314575195313</v>
      </c>
      <c r="K493">
        <v>13.596883773803711</v>
      </c>
      <c r="L493">
        <v>68.372283935546875</v>
      </c>
      <c r="M493">
        <v>10.814355850219727</v>
      </c>
    </row>
    <row r="494" spans="1:13" x14ac:dyDescent="0.3">
      <c r="A494">
        <v>103029902</v>
      </c>
      <c r="B494" t="s">
        <v>419</v>
      </c>
      <c r="C494" t="s">
        <v>604</v>
      </c>
      <c r="D494" t="s">
        <v>932</v>
      </c>
      <c r="E494">
        <v>833092.1875</v>
      </c>
      <c r="F494">
        <v>6400247</v>
      </c>
      <c r="G494">
        <v>2214721</v>
      </c>
      <c r="H494">
        <v>6127729</v>
      </c>
      <c r="I494">
        <v>298182.28125</v>
      </c>
      <c r="J494">
        <v>157.66816711425781</v>
      </c>
      <c r="K494">
        <v>31.685518264770508</v>
      </c>
      <c r="L494">
        <v>127.29526519775391</v>
      </c>
      <c r="M494">
        <v>41.66534423828125</v>
      </c>
    </row>
    <row r="495" spans="1:13" x14ac:dyDescent="0.3">
      <c r="A495">
        <v>117089003</v>
      </c>
      <c r="B495" t="s">
        <v>92</v>
      </c>
      <c r="C495" t="s">
        <v>604</v>
      </c>
      <c r="D495" t="s">
        <v>939</v>
      </c>
      <c r="E495">
        <v>189852.15625</v>
      </c>
      <c r="F495">
        <v>2198877.25</v>
      </c>
      <c r="G495">
        <v>652985.125</v>
      </c>
      <c r="H495">
        <v>1965141.875</v>
      </c>
      <c r="I495">
        <v>76156.640625</v>
      </c>
      <c r="J495">
        <v>127.17070770263672</v>
      </c>
      <c r="K495">
        <v>39.940238952636719</v>
      </c>
      <c r="L495">
        <v>177.918701171875</v>
      </c>
      <c r="M495">
        <v>141.73487854003906</v>
      </c>
    </row>
    <row r="496" spans="1:13" x14ac:dyDescent="0.3">
      <c r="A496">
        <v>118409203</v>
      </c>
      <c r="B496" t="s">
        <v>165</v>
      </c>
      <c r="C496" t="s">
        <v>604</v>
      </c>
      <c r="D496" t="s">
        <v>939</v>
      </c>
      <c r="E496">
        <v>326021.40625</v>
      </c>
      <c r="F496">
        <v>2405128.25</v>
      </c>
      <c r="G496">
        <v>1098867.5</v>
      </c>
      <c r="H496">
        <v>1912650.875</v>
      </c>
      <c r="I496">
        <v>113372.453125</v>
      </c>
      <c r="J496">
        <v>164.72250366210938</v>
      </c>
      <c r="K496">
        <v>33.782608032226563</v>
      </c>
      <c r="L496">
        <v>151.49322509765625</v>
      </c>
      <c r="M496">
        <v>37.518692016601563</v>
      </c>
    </row>
    <row r="497" spans="1:13" x14ac:dyDescent="0.3">
      <c r="A497">
        <v>118409302</v>
      </c>
      <c r="B497" t="s">
        <v>203</v>
      </c>
      <c r="C497" t="s">
        <v>604</v>
      </c>
      <c r="D497" t="s">
        <v>939</v>
      </c>
      <c r="E497">
        <v>896766.4375</v>
      </c>
      <c r="F497">
        <v>9820267</v>
      </c>
      <c r="G497">
        <v>2634145.75</v>
      </c>
      <c r="H497">
        <v>10180941</v>
      </c>
      <c r="I497">
        <v>240716.5625</v>
      </c>
      <c r="J497">
        <v>124.11465454101563</v>
      </c>
      <c r="K497">
        <v>55.464313507080078</v>
      </c>
      <c r="L497">
        <v>173.49830627441406</v>
      </c>
      <c r="M497">
        <v>109.24192047119141</v>
      </c>
    </row>
    <row r="498" spans="1:13" x14ac:dyDescent="0.3">
      <c r="A498">
        <v>114069353</v>
      </c>
      <c r="B498" t="s">
        <v>367</v>
      </c>
      <c r="C498" t="s">
        <v>604</v>
      </c>
      <c r="D498" t="s">
        <v>938</v>
      </c>
      <c r="E498">
        <v>171359.84375</v>
      </c>
      <c r="F498">
        <v>779328.125</v>
      </c>
      <c r="G498">
        <v>878667.375</v>
      </c>
      <c r="H498">
        <v>584780.875</v>
      </c>
      <c r="I498">
        <v>110679.53125</v>
      </c>
      <c r="J498">
        <v>249.47195434570313</v>
      </c>
      <c r="K498">
        <v>16.528398513793945</v>
      </c>
      <c r="L498">
        <v>71.631233215332031</v>
      </c>
      <c r="M498">
        <v>146.89714050292969</v>
      </c>
    </row>
    <row r="499" spans="1:13" x14ac:dyDescent="0.3">
      <c r="A499">
        <v>112679002</v>
      </c>
      <c r="B499" t="s">
        <v>177</v>
      </c>
      <c r="C499" t="s">
        <v>604</v>
      </c>
      <c r="D499" t="s">
        <v>937</v>
      </c>
      <c r="E499">
        <v>1429886.5</v>
      </c>
      <c r="F499">
        <v>24315520</v>
      </c>
      <c r="G499">
        <v>5478318</v>
      </c>
      <c r="H499">
        <v>25230916</v>
      </c>
      <c r="I499">
        <v>497039.1875</v>
      </c>
      <c r="J499">
        <v>61.871131896972656</v>
      </c>
      <c r="K499">
        <v>62.819442749023438</v>
      </c>
      <c r="L499">
        <v>237.21138000488281</v>
      </c>
      <c r="M499">
        <v>104.02122497558594</v>
      </c>
    </row>
    <row r="500" spans="1:13" x14ac:dyDescent="0.3">
      <c r="A500">
        <v>112679403</v>
      </c>
      <c r="B500" t="s">
        <v>343</v>
      </c>
      <c r="C500" t="s">
        <v>604</v>
      </c>
      <c r="D500" t="s">
        <v>937</v>
      </c>
      <c r="E500">
        <v>279548.84375</v>
      </c>
      <c r="F500">
        <v>1775315.375</v>
      </c>
      <c r="G500">
        <v>1285087.625</v>
      </c>
      <c r="H500">
        <v>1501660.5</v>
      </c>
      <c r="I500">
        <v>180583.75</v>
      </c>
      <c r="J500">
        <v>259.98397827148438</v>
      </c>
      <c r="K500">
        <v>18.495307922363281</v>
      </c>
      <c r="L500">
        <v>72.118911743164063</v>
      </c>
      <c r="M500">
        <v>79.861030578613281</v>
      </c>
    </row>
    <row r="501" spans="1:13" x14ac:dyDescent="0.3">
      <c r="A501">
        <v>107658903</v>
      </c>
      <c r="B501" t="s">
        <v>430</v>
      </c>
      <c r="C501" t="s">
        <v>604</v>
      </c>
      <c r="D501" t="s">
        <v>931</v>
      </c>
      <c r="E501">
        <v>285349.0625</v>
      </c>
      <c r="F501">
        <v>2763445.75</v>
      </c>
      <c r="G501">
        <v>927706.875</v>
      </c>
      <c r="H501">
        <v>2495070</v>
      </c>
      <c r="I501">
        <v>98029.46875</v>
      </c>
      <c r="J501">
        <v>113.53173828125</v>
      </c>
      <c r="K501">
        <v>40.564346313476563</v>
      </c>
      <c r="L501">
        <v>194.3873291015625</v>
      </c>
      <c r="M501">
        <v>44.988204956054688</v>
      </c>
    </row>
    <row r="502" spans="1:13" x14ac:dyDescent="0.3">
      <c r="A502">
        <v>103020407</v>
      </c>
      <c r="B502" t="s">
        <v>574</v>
      </c>
      <c r="C502" t="s">
        <v>605</v>
      </c>
      <c r="D502" t="s">
        <v>932</v>
      </c>
      <c r="E502">
        <v>0</v>
      </c>
      <c r="F502">
        <v>241710.140625</v>
      </c>
      <c r="G502">
        <v>194672</v>
      </c>
      <c r="H502">
        <v>200926.65625</v>
      </c>
      <c r="I502">
        <v>30617.064453125</v>
      </c>
      <c r="K502">
        <v>14.25290584564209</v>
      </c>
      <c r="L502">
        <v>64.621467590332031</v>
      </c>
      <c r="M502">
        <v>98.771293640136719</v>
      </c>
    </row>
    <row r="503" spans="1:13" x14ac:dyDescent="0.3">
      <c r="A503">
        <v>112015106</v>
      </c>
      <c r="B503" t="s">
        <v>519</v>
      </c>
      <c r="C503" t="s">
        <v>605</v>
      </c>
      <c r="D503" t="s">
        <v>937</v>
      </c>
      <c r="E503">
        <v>0</v>
      </c>
      <c r="F503">
        <v>67555.2734375</v>
      </c>
      <c r="G503">
        <v>22858.078125</v>
      </c>
      <c r="H503">
        <v>64629.6015625</v>
      </c>
      <c r="I503">
        <v>4056.495849609375</v>
      </c>
      <c r="K503">
        <v>22.288536071777344</v>
      </c>
      <c r="L503">
        <v>80.704376220703125</v>
      </c>
      <c r="M503">
        <v>136.07829284667969</v>
      </c>
    </row>
    <row r="504" spans="1:13" x14ac:dyDescent="0.3">
      <c r="A504">
        <v>108110307</v>
      </c>
      <c r="B504" t="s">
        <v>513</v>
      </c>
      <c r="C504" t="s">
        <v>605</v>
      </c>
      <c r="D504" t="s">
        <v>936</v>
      </c>
      <c r="E504">
        <v>0</v>
      </c>
      <c r="F504">
        <v>223438.828125</v>
      </c>
      <c r="G504">
        <v>125511.03125</v>
      </c>
      <c r="H504">
        <v>197190.90625</v>
      </c>
      <c r="I504">
        <v>15651.3486328125</v>
      </c>
      <c r="K504">
        <v>22.295194625854492</v>
      </c>
      <c r="L504">
        <v>93.020973205566406</v>
      </c>
      <c r="M504">
        <v>48.817455291748047</v>
      </c>
    </row>
    <row r="505" spans="1:13" x14ac:dyDescent="0.3">
      <c r="A505">
        <v>108070607</v>
      </c>
      <c r="B505" t="s">
        <v>545</v>
      </c>
      <c r="C505" t="s">
        <v>605</v>
      </c>
      <c r="D505" t="s">
        <v>935</v>
      </c>
      <c r="E505">
        <v>0</v>
      </c>
      <c r="F505">
        <v>308913.5</v>
      </c>
      <c r="G505">
        <v>219783.734375</v>
      </c>
      <c r="H505">
        <v>261797.09375</v>
      </c>
      <c r="I505">
        <v>33080.68359375</v>
      </c>
      <c r="K505">
        <v>15.982053756713867</v>
      </c>
      <c r="L505">
        <v>79.355644226074219</v>
      </c>
      <c r="M505">
        <v>0</v>
      </c>
    </row>
    <row r="506" spans="1:13" x14ac:dyDescent="0.3">
      <c r="A506">
        <v>127041307</v>
      </c>
      <c r="B506" t="s">
        <v>541</v>
      </c>
      <c r="C506" t="s">
        <v>605</v>
      </c>
      <c r="D506" t="s">
        <v>933</v>
      </c>
      <c r="E506">
        <v>0</v>
      </c>
      <c r="F506">
        <v>235922.34375</v>
      </c>
      <c r="G506">
        <v>143399.046875</v>
      </c>
      <c r="H506">
        <v>204578.25</v>
      </c>
      <c r="I506">
        <v>19728.1328125</v>
      </c>
      <c r="K506">
        <v>19.227434158325195</v>
      </c>
      <c r="L506">
        <v>80.977752685546875</v>
      </c>
      <c r="M506">
        <v>39.961814880371094</v>
      </c>
    </row>
    <row r="507" spans="1:13" x14ac:dyDescent="0.3">
      <c r="A507">
        <v>108051307</v>
      </c>
      <c r="B507" t="s">
        <v>573</v>
      </c>
      <c r="C507" t="s">
        <v>605</v>
      </c>
      <c r="D507" t="s">
        <v>936</v>
      </c>
      <c r="E507">
        <v>0</v>
      </c>
      <c r="F507">
        <v>90410.703125</v>
      </c>
      <c r="G507">
        <v>42879.97265625</v>
      </c>
      <c r="H507">
        <v>81527.8515625</v>
      </c>
      <c r="I507">
        <v>6255.4345703125</v>
      </c>
      <c r="K507">
        <v>21.307979583740234</v>
      </c>
      <c r="L507">
        <v>107.89720153808594</v>
      </c>
      <c r="M507">
        <v>150.83908081054688</v>
      </c>
    </row>
    <row r="508" spans="1:13" x14ac:dyDescent="0.3">
      <c r="A508">
        <v>114060557</v>
      </c>
      <c r="B508" t="s">
        <v>569</v>
      </c>
      <c r="C508" t="s">
        <v>605</v>
      </c>
      <c r="D508" t="s">
        <v>938</v>
      </c>
      <c r="E508">
        <v>0</v>
      </c>
      <c r="F508">
        <v>489972.5</v>
      </c>
      <c r="G508">
        <v>313206.125</v>
      </c>
      <c r="H508">
        <v>417898.0625</v>
      </c>
      <c r="I508">
        <v>53795.0625</v>
      </c>
      <c r="K508">
        <v>14.930340766906738</v>
      </c>
      <c r="L508">
        <v>71.250762939453125</v>
      </c>
      <c r="M508">
        <v>70.20001220703125</v>
      </c>
    </row>
    <row r="509" spans="1:13" x14ac:dyDescent="0.3">
      <c r="A509">
        <v>120481107</v>
      </c>
      <c r="B509" t="s">
        <v>550</v>
      </c>
      <c r="C509" t="s">
        <v>605</v>
      </c>
      <c r="D509" t="s">
        <v>938</v>
      </c>
      <c r="E509">
        <v>0</v>
      </c>
      <c r="F509">
        <v>298248.84375</v>
      </c>
      <c r="G509">
        <v>218416.546875</v>
      </c>
      <c r="H509">
        <v>251471.703125</v>
      </c>
      <c r="I509">
        <v>36947.99609375</v>
      </c>
      <c r="K509">
        <v>13.983583450317383</v>
      </c>
      <c r="L509">
        <v>66.021453857421875</v>
      </c>
      <c r="M509">
        <v>0</v>
      </c>
    </row>
    <row r="510" spans="1:13" x14ac:dyDescent="0.3">
      <c r="A510">
        <v>122091457</v>
      </c>
      <c r="B510" t="s">
        <v>531</v>
      </c>
      <c r="C510" t="s">
        <v>605</v>
      </c>
      <c r="D510" t="s">
        <v>940</v>
      </c>
      <c r="E510">
        <v>0</v>
      </c>
      <c r="F510">
        <v>458275.875</v>
      </c>
      <c r="G510">
        <v>622523.5</v>
      </c>
      <c r="H510">
        <v>324861.59375</v>
      </c>
      <c r="I510">
        <v>79799.171875</v>
      </c>
      <c r="K510">
        <v>13.543992042541504</v>
      </c>
      <c r="L510">
        <v>61.947223663330078</v>
      </c>
      <c r="M510">
        <v>98.192962646484375</v>
      </c>
    </row>
    <row r="511" spans="1:13" x14ac:dyDescent="0.3">
      <c r="A511">
        <v>104101307</v>
      </c>
      <c r="B511" t="s">
        <v>509</v>
      </c>
      <c r="C511" t="s">
        <v>605</v>
      </c>
      <c r="D511" t="s">
        <v>933</v>
      </c>
      <c r="E511">
        <v>0</v>
      </c>
      <c r="F511">
        <v>240924.28125</v>
      </c>
      <c r="G511">
        <v>108207.1796875</v>
      </c>
      <c r="H511">
        <v>218759.40625</v>
      </c>
      <c r="I511">
        <v>17119.07421875</v>
      </c>
      <c r="K511">
        <v>20.394296646118164</v>
      </c>
      <c r="L511">
        <v>97.283554077148438</v>
      </c>
      <c r="M511">
        <v>3.7014851570129395</v>
      </c>
    </row>
    <row r="512" spans="1:13" x14ac:dyDescent="0.3">
      <c r="A512">
        <v>123460957</v>
      </c>
      <c r="B512" t="s">
        <v>542</v>
      </c>
      <c r="C512" t="s">
        <v>605</v>
      </c>
      <c r="D512" t="s">
        <v>940</v>
      </c>
      <c r="E512">
        <v>0</v>
      </c>
      <c r="F512">
        <v>236509.046875</v>
      </c>
      <c r="G512">
        <v>200584.125</v>
      </c>
      <c r="H512">
        <v>198736.5</v>
      </c>
      <c r="I512">
        <v>29665.158203125</v>
      </c>
      <c r="K512">
        <v>14.734227180480957</v>
      </c>
      <c r="L512">
        <v>64.973258972167969</v>
      </c>
      <c r="M512">
        <v>18.540302276611328</v>
      </c>
    </row>
    <row r="513" spans="1:13" x14ac:dyDescent="0.3">
      <c r="A513">
        <v>121131507</v>
      </c>
      <c r="B513" t="s">
        <v>553</v>
      </c>
      <c r="C513" t="s">
        <v>605</v>
      </c>
      <c r="D513" t="s">
        <v>938</v>
      </c>
      <c r="E513">
        <v>0</v>
      </c>
      <c r="F513">
        <v>158631.59375</v>
      </c>
      <c r="G513">
        <v>176075.8125</v>
      </c>
      <c r="H513">
        <v>117938.8515625</v>
      </c>
      <c r="I513">
        <v>22918.595703125</v>
      </c>
      <c r="K513">
        <v>14.604185104370117</v>
      </c>
      <c r="L513">
        <v>65.274330139160156</v>
      </c>
      <c r="M513">
        <v>175.0037841796875</v>
      </c>
    </row>
    <row r="514" spans="1:13" x14ac:dyDescent="0.3">
      <c r="A514">
        <v>120483007</v>
      </c>
      <c r="B514" t="s">
        <v>520</v>
      </c>
      <c r="C514" t="s">
        <v>605</v>
      </c>
      <c r="D514" t="s">
        <v>938</v>
      </c>
      <c r="E514">
        <v>0</v>
      </c>
      <c r="F514">
        <v>219542.609375</v>
      </c>
      <c r="G514">
        <v>153600.65625</v>
      </c>
      <c r="H514">
        <v>186269.09375</v>
      </c>
      <c r="I514">
        <v>25098.599609375</v>
      </c>
      <c r="K514">
        <v>14.867094039916992</v>
      </c>
      <c r="L514">
        <v>66.108169555664063</v>
      </c>
      <c r="M514">
        <v>176.06169128417969</v>
      </c>
    </row>
    <row r="515" spans="1:13" x14ac:dyDescent="0.3">
      <c r="A515">
        <v>124151607</v>
      </c>
      <c r="B515" t="s">
        <v>562</v>
      </c>
      <c r="C515" t="s">
        <v>605</v>
      </c>
      <c r="D515" t="s">
        <v>941</v>
      </c>
      <c r="E515">
        <v>0</v>
      </c>
      <c r="F515">
        <v>631811.3125</v>
      </c>
      <c r="G515">
        <v>466529.84375</v>
      </c>
      <c r="H515">
        <v>533153.6875</v>
      </c>
      <c r="I515">
        <v>97153.2109375</v>
      </c>
      <c r="K515">
        <v>11.305248260498047</v>
      </c>
      <c r="L515">
        <v>52.040950775146484</v>
      </c>
      <c r="M515">
        <v>9.6342058181762695</v>
      </c>
    </row>
    <row r="516" spans="1:13" x14ac:dyDescent="0.3">
      <c r="A516">
        <v>110141607</v>
      </c>
      <c r="B516" t="s">
        <v>517</v>
      </c>
      <c r="C516" t="s">
        <v>605</v>
      </c>
      <c r="D516" t="s">
        <v>935</v>
      </c>
      <c r="E516">
        <v>0</v>
      </c>
      <c r="F516">
        <v>163611.5</v>
      </c>
      <c r="G516">
        <v>144868.65625</v>
      </c>
      <c r="H516">
        <v>131169.75</v>
      </c>
      <c r="I516">
        <v>26958.01171875</v>
      </c>
      <c r="K516">
        <v>11.442986488342285</v>
      </c>
      <c r="L516">
        <v>65.218605041503906</v>
      </c>
      <c r="M516">
        <v>4.8655295372009277</v>
      </c>
    </row>
    <row r="517" spans="1:13" x14ac:dyDescent="0.3">
      <c r="A517">
        <v>106161357</v>
      </c>
      <c r="B517" t="s">
        <v>533</v>
      </c>
      <c r="C517" t="s">
        <v>605</v>
      </c>
      <c r="D517" t="s">
        <v>933</v>
      </c>
      <c r="E517">
        <v>0</v>
      </c>
      <c r="F517">
        <v>119397.8671875</v>
      </c>
      <c r="G517">
        <v>71503.15625</v>
      </c>
      <c r="H517">
        <v>105946.6484375</v>
      </c>
      <c r="I517">
        <v>8464.37109375</v>
      </c>
      <c r="K517">
        <v>22.55348014831543</v>
      </c>
      <c r="L517">
        <v>102.61006927490234</v>
      </c>
      <c r="M517">
        <v>71.474418640136719</v>
      </c>
    </row>
    <row r="518" spans="1:13" x14ac:dyDescent="0.3">
      <c r="A518">
        <v>110171607</v>
      </c>
      <c r="B518" t="s">
        <v>530</v>
      </c>
      <c r="C518" t="s">
        <v>605</v>
      </c>
      <c r="D518" t="s">
        <v>935</v>
      </c>
      <c r="E518">
        <v>0</v>
      </c>
      <c r="F518">
        <v>171180.625</v>
      </c>
      <c r="G518">
        <v>133043.671875</v>
      </c>
      <c r="H518">
        <v>143466.296875</v>
      </c>
      <c r="I518">
        <v>18718.935546875</v>
      </c>
      <c r="K518">
        <v>16.252222061157227</v>
      </c>
      <c r="L518">
        <v>73.797088623046875</v>
      </c>
      <c r="M518">
        <v>48.984088897705078</v>
      </c>
    </row>
    <row r="519" spans="1:13" x14ac:dyDescent="0.3">
      <c r="A519">
        <v>107651207</v>
      </c>
      <c r="B519" t="s">
        <v>560</v>
      </c>
      <c r="C519" t="s">
        <v>605</v>
      </c>
      <c r="D519" t="s">
        <v>931</v>
      </c>
      <c r="E519">
        <v>0</v>
      </c>
      <c r="F519">
        <v>340109.8125</v>
      </c>
      <c r="G519">
        <v>184768.40625</v>
      </c>
      <c r="H519">
        <v>299413.65625</v>
      </c>
      <c r="I519">
        <v>28681.16015625</v>
      </c>
      <c r="K519">
        <v>18.300453186035156</v>
      </c>
      <c r="L519">
        <v>83.591316223144531</v>
      </c>
      <c r="M519">
        <v>22.40606689453125</v>
      </c>
    </row>
    <row r="520" spans="1:13" x14ac:dyDescent="0.3">
      <c r="A520">
        <v>116191757</v>
      </c>
      <c r="B520" t="s">
        <v>516</v>
      </c>
      <c r="C520" t="s">
        <v>605</v>
      </c>
      <c r="D520" t="s">
        <v>939</v>
      </c>
      <c r="E520">
        <v>0</v>
      </c>
      <c r="F520">
        <v>186655.78125</v>
      </c>
      <c r="G520">
        <v>192605.90625</v>
      </c>
      <c r="H520">
        <v>142230.59375</v>
      </c>
      <c r="I520">
        <v>27814.078125</v>
      </c>
      <c r="K520">
        <v>13.635601997375488</v>
      </c>
      <c r="L520">
        <v>64.390769958496094</v>
      </c>
      <c r="M520">
        <v>74.391250610351563</v>
      </c>
    </row>
    <row r="521" spans="1:13" x14ac:dyDescent="0.3">
      <c r="A521">
        <v>101266007</v>
      </c>
      <c r="B521" t="s">
        <v>502</v>
      </c>
      <c r="C521" t="s">
        <v>605</v>
      </c>
      <c r="D521" t="s">
        <v>931</v>
      </c>
      <c r="E521">
        <v>0</v>
      </c>
      <c r="F521">
        <v>166243.09375</v>
      </c>
      <c r="G521">
        <v>122274.234375</v>
      </c>
      <c r="H521">
        <v>139227.296875</v>
      </c>
      <c r="I521">
        <v>12577.025390625</v>
      </c>
      <c r="K521">
        <v>22.940027236938477</v>
      </c>
      <c r="L521">
        <v>114.62953948974609</v>
      </c>
      <c r="M521">
        <v>0</v>
      </c>
    </row>
    <row r="522" spans="1:13" x14ac:dyDescent="0.3">
      <c r="A522">
        <v>105201407</v>
      </c>
      <c r="B522" t="s">
        <v>571</v>
      </c>
      <c r="C522" t="s">
        <v>605</v>
      </c>
      <c r="D522" t="s">
        <v>934</v>
      </c>
      <c r="E522">
        <v>0</v>
      </c>
      <c r="F522">
        <v>173975.96875</v>
      </c>
      <c r="G522">
        <v>124138.3359375</v>
      </c>
      <c r="H522">
        <v>147569.40625</v>
      </c>
      <c r="I522">
        <v>20235.111328125</v>
      </c>
      <c r="K522">
        <v>14.732526779174805</v>
      </c>
      <c r="L522">
        <v>68.156417846679688</v>
      </c>
      <c r="M522">
        <v>84.982337951660156</v>
      </c>
    </row>
    <row r="523" spans="1:13" x14ac:dyDescent="0.3">
      <c r="A523">
        <v>115211657</v>
      </c>
      <c r="B523" t="s">
        <v>539</v>
      </c>
      <c r="C523" t="s">
        <v>605</v>
      </c>
      <c r="D523" t="s">
        <v>937</v>
      </c>
      <c r="E523">
        <v>0</v>
      </c>
      <c r="F523">
        <v>328885.03125</v>
      </c>
      <c r="G523">
        <v>168330.984375</v>
      </c>
      <c r="H523">
        <v>294316.34375</v>
      </c>
      <c r="I523">
        <v>28928.03125</v>
      </c>
      <c r="K523">
        <v>17.188034057617188</v>
      </c>
      <c r="L523">
        <v>74.573860168457031</v>
      </c>
      <c r="M523">
        <v>35.070377349853516</v>
      </c>
    </row>
    <row r="524" spans="1:13" x14ac:dyDescent="0.3">
      <c r="A524">
        <v>115221607</v>
      </c>
      <c r="B524" t="s">
        <v>536</v>
      </c>
      <c r="C524" t="s">
        <v>605</v>
      </c>
      <c r="D524" t="s">
        <v>937</v>
      </c>
      <c r="E524">
        <v>0</v>
      </c>
      <c r="F524">
        <v>373449.6875</v>
      </c>
      <c r="G524">
        <v>397858.25</v>
      </c>
      <c r="H524">
        <v>284525.40625</v>
      </c>
      <c r="I524">
        <v>63960.46484375</v>
      </c>
      <c r="K524">
        <v>12.059135437011719</v>
      </c>
      <c r="L524">
        <v>55.232540130615234</v>
      </c>
      <c r="M524">
        <v>11.380311012268066</v>
      </c>
    </row>
    <row r="525" spans="1:13" x14ac:dyDescent="0.3">
      <c r="A525">
        <v>125232407</v>
      </c>
      <c r="B525" t="s">
        <v>510</v>
      </c>
      <c r="C525" t="s">
        <v>605</v>
      </c>
      <c r="D525" t="s">
        <v>941</v>
      </c>
      <c r="E525">
        <v>0</v>
      </c>
      <c r="F525">
        <v>388287.3125</v>
      </c>
      <c r="G525">
        <v>239573.875</v>
      </c>
      <c r="H525">
        <v>338170.65625</v>
      </c>
      <c r="I525">
        <v>52047.49609375</v>
      </c>
      <c r="K525">
        <v>12.063235282897949</v>
      </c>
      <c r="L525">
        <v>57.288417816162109</v>
      </c>
      <c r="M525">
        <v>0</v>
      </c>
    </row>
    <row r="526" spans="1:13" x14ac:dyDescent="0.3">
      <c r="A526">
        <v>123463507</v>
      </c>
      <c r="B526" t="s">
        <v>529</v>
      </c>
      <c r="C526" t="s">
        <v>605</v>
      </c>
      <c r="D526" t="s">
        <v>940</v>
      </c>
      <c r="E526">
        <v>0</v>
      </c>
      <c r="F526">
        <v>161588.03125</v>
      </c>
      <c r="G526">
        <v>194845.65625</v>
      </c>
      <c r="H526">
        <v>119294.703125</v>
      </c>
      <c r="I526">
        <v>30705.9921875</v>
      </c>
      <c r="K526">
        <v>11.607952117919922</v>
      </c>
      <c r="L526">
        <v>61.131984710693359</v>
      </c>
      <c r="M526">
        <v>156.12646484375</v>
      </c>
    </row>
    <row r="527" spans="1:13" x14ac:dyDescent="0.3">
      <c r="A527">
        <v>107652207</v>
      </c>
      <c r="B527" t="s">
        <v>527</v>
      </c>
      <c r="C527" t="s">
        <v>605</v>
      </c>
      <c r="D527" t="s">
        <v>931</v>
      </c>
      <c r="E527">
        <v>0</v>
      </c>
      <c r="F527">
        <v>113538.0859375</v>
      </c>
      <c r="G527">
        <v>80840.796875</v>
      </c>
      <c r="H527">
        <v>97687.796875</v>
      </c>
      <c r="I527">
        <v>12064.509765625</v>
      </c>
      <c r="K527">
        <v>16.111625671386719</v>
      </c>
      <c r="L527">
        <v>83.766227722167969</v>
      </c>
      <c r="M527">
        <v>0</v>
      </c>
    </row>
    <row r="528" spans="1:13" x14ac:dyDescent="0.3">
      <c r="A528">
        <v>105252507</v>
      </c>
      <c r="B528" t="s">
        <v>540</v>
      </c>
      <c r="C528" t="s">
        <v>605</v>
      </c>
      <c r="D528" t="s">
        <v>934</v>
      </c>
      <c r="E528">
        <v>0</v>
      </c>
      <c r="F528">
        <v>231655.65625</v>
      </c>
      <c r="G528">
        <v>0</v>
      </c>
      <c r="H528">
        <v>231655.65625</v>
      </c>
    </row>
    <row r="529" spans="1:13" x14ac:dyDescent="0.3">
      <c r="A529">
        <v>105252807</v>
      </c>
      <c r="B529" t="s">
        <v>548</v>
      </c>
      <c r="C529" t="s">
        <v>605</v>
      </c>
      <c r="D529" t="s">
        <v>934</v>
      </c>
      <c r="E529">
        <v>0</v>
      </c>
      <c r="F529">
        <v>247190.96875</v>
      </c>
      <c r="G529">
        <v>126240.1015625</v>
      </c>
      <c r="H529">
        <v>220269</v>
      </c>
      <c r="I529">
        <v>39546.03515625</v>
      </c>
      <c r="K529">
        <v>9.4429454803466797</v>
      </c>
      <c r="L529">
        <v>42.931476593017578</v>
      </c>
      <c r="M529">
        <v>85.171493530273438</v>
      </c>
    </row>
    <row r="530" spans="1:13" x14ac:dyDescent="0.3">
      <c r="A530">
        <v>101262507</v>
      </c>
      <c r="B530" t="s">
        <v>564</v>
      </c>
      <c r="C530" t="s">
        <v>605</v>
      </c>
      <c r="D530" t="s">
        <v>931</v>
      </c>
      <c r="E530">
        <v>0</v>
      </c>
      <c r="F530">
        <v>195361.390625</v>
      </c>
      <c r="G530">
        <v>171556.5625</v>
      </c>
      <c r="H530">
        <v>155282.25</v>
      </c>
      <c r="I530">
        <v>24928.53515625</v>
      </c>
      <c r="K530">
        <v>14.718792915344238</v>
      </c>
      <c r="L530">
        <v>81.687004089355469</v>
      </c>
      <c r="M530">
        <v>14.932165145874023</v>
      </c>
    </row>
    <row r="531" spans="1:13" x14ac:dyDescent="0.3">
      <c r="A531">
        <v>103023807</v>
      </c>
      <c r="B531" t="s">
        <v>558</v>
      </c>
      <c r="C531" t="s">
        <v>605</v>
      </c>
      <c r="D531" t="s">
        <v>932</v>
      </c>
      <c r="E531">
        <v>0</v>
      </c>
      <c r="F531">
        <v>286620.625</v>
      </c>
      <c r="G531">
        <v>136723.3125</v>
      </c>
      <c r="H531">
        <v>258612.15625</v>
      </c>
      <c r="I531">
        <v>19819.22265625</v>
      </c>
      <c r="K531">
        <v>21.360269546508789</v>
      </c>
      <c r="L531">
        <v>88.378387451171875</v>
      </c>
      <c r="M531">
        <v>4.9475197792053223</v>
      </c>
    </row>
    <row r="532" spans="1:13" x14ac:dyDescent="0.3">
      <c r="A532">
        <v>112282307</v>
      </c>
      <c r="B532" t="s">
        <v>572</v>
      </c>
      <c r="C532" t="s">
        <v>605</v>
      </c>
      <c r="D532" t="s">
        <v>937</v>
      </c>
      <c r="E532">
        <v>0</v>
      </c>
      <c r="F532">
        <v>283472.09375</v>
      </c>
      <c r="G532">
        <v>166984.015625</v>
      </c>
      <c r="H532">
        <v>245958.296875</v>
      </c>
      <c r="I532">
        <v>32507.482421875</v>
      </c>
      <c r="K532">
        <v>13.856998443603516</v>
      </c>
      <c r="L532">
        <v>65.521675109863281</v>
      </c>
      <c r="M532">
        <v>46.399501800537109</v>
      </c>
    </row>
    <row r="533" spans="1:13" x14ac:dyDescent="0.3">
      <c r="A533">
        <v>111292507</v>
      </c>
      <c r="B533" t="s">
        <v>543</v>
      </c>
      <c r="C533" t="s">
        <v>605</v>
      </c>
      <c r="D533" t="s">
        <v>937</v>
      </c>
      <c r="E533">
        <v>0</v>
      </c>
      <c r="F533">
        <v>41536.94921875</v>
      </c>
      <c r="G533">
        <v>0</v>
      </c>
      <c r="H533">
        <v>41536.94921875</v>
      </c>
      <c r="I533">
        <v>3104.8505859375</v>
      </c>
      <c r="K533">
        <v>13.378083229064941</v>
      </c>
      <c r="L533">
        <v>95.72149658203125</v>
      </c>
      <c r="M533">
        <v>0</v>
      </c>
    </row>
    <row r="534" spans="1:13" x14ac:dyDescent="0.3">
      <c r="A534">
        <v>108112607</v>
      </c>
      <c r="B534" t="s">
        <v>524</v>
      </c>
      <c r="C534" t="s">
        <v>605</v>
      </c>
      <c r="D534" t="s">
        <v>936</v>
      </c>
      <c r="E534">
        <v>0</v>
      </c>
      <c r="F534">
        <v>183044.71875</v>
      </c>
      <c r="G534">
        <v>150091.59375</v>
      </c>
      <c r="H534">
        <v>148830.59375</v>
      </c>
      <c r="I534">
        <v>21389.984375</v>
      </c>
      <c r="K534">
        <v>15.574406623840332</v>
      </c>
      <c r="L534">
        <v>75.286827087402344</v>
      </c>
      <c r="M534">
        <v>72.173828125</v>
      </c>
    </row>
    <row r="535" spans="1:13" x14ac:dyDescent="0.3">
      <c r="A535">
        <v>101302607</v>
      </c>
      <c r="B535" t="s">
        <v>506</v>
      </c>
      <c r="C535" t="s">
        <v>605</v>
      </c>
      <c r="D535" t="s">
        <v>931</v>
      </c>
      <c r="E535">
        <v>0</v>
      </c>
      <c r="F535">
        <v>105168.3125</v>
      </c>
      <c r="G535">
        <v>76170.265625</v>
      </c>
      <c r="H535">
        <v>91083.6015625</v>
      </c>
      <c r="I535">
        <v>12441.033203125</v>
      </c>
      <c r="K535">
        <v>14.575845718383789</v>
      </c>
      <c r="L535">
        <v>68.279548645019531</v>
      </c>
      <c r="M535">
        <v>0.40189588069915771</v>
      </c>
    </row>
    <row r="536" spans="1:13" x14ac:dyDescent="0.3">
      <c r="A536">
        <v>118403207</v>
      </c>
      <c r="B536" t="s">
        <v>575</v>
      </c>
      <c r="C536" t="s">
        <v>605</v>
      </c>
      <c r="D536" t="s">
        <v>939</v>
      </c>
      <c r="E536">
        <v>0</v>
      </c>
      <c r="F536">
        <v>129347.25</v>
      </c>
      <c r="G536">
        <v>0</v>
      </c>
      <c r="H536">
        <v>129347.25</v>
      </c>
    </row>
    <row r="537" spans="1:13" x14ac:dyDescent="0.3">
      <c r="A537">
        <v>111312607</v>
      </c>
      <c r="B537" t="s">
        <v>555</v>
      </c>
      <c r="C537" t="s">
        <v>605</v>
      </c>
      <c r="D537" t="s">
        <v>935</v>
      </c>
      <c r="E537">
        <v>0</v>
      </c>
      <c r="F537">
        <v>115300.4765625</v>
      </c>
      <c r="G537">
        <v>57769.59375</v>
      </c>
      <c r="H537">
        <v>102732.8984375</v>
      </c>
      <c r="I537">
        <v>8267.9794921875</v>
      </c>
      <c r="K537">
        <v>20.93256950378418</v>
      </c>
      <c r="L537">
        <v>89.505584716796875</v>
      </c>
      <c r="M537">
        <v>0</v>
      </c>
    </row>
    <row r="538" spans="1:13" x14ac:dyDescent="0.3">
      <c r="A538">
        <v>128324207</v>
      </c>
      <c r="B538" t="s">
        <v>505</v>
      </c>
      <c r="C538" t="s">
        <v>605</v>
      </c>
      <c r="D538" t="s">
        <v>936</v>
      </c>
      <c r="E538">
        <v>0</v>
      </c>
      <c r="F538">
        <v>186793.671875</v>
      </c>
      <c r="G538">
        <v>122520.8984375</v>
      </c>
      <c r="H538">
        <v>159164.40625</v>
      </c>
      <c r="I538">
        <v>19039.123046875</v>
      </c>
      <c r="K538">
        <v>16.246261596679688</v>
      </c>
      <c r="L538">
        <v>82.48052978515625</v>
      </c>
      <c r="M538">
        <v>135.32902526855469</v>
      </c>
    </row>
    <row r="539" spans="1:13" x14ac:dyDescent="0.3">
      <c r="A539">
        <v>106333407</v>
      </c>
      <c r="B539" t="s">
        <v>546</v>
      </c>
      <c r="C539" t="s">
        <v>605</v>
      </c>
      <c r="D539" t="s">
        <v>936</v>
      </c>
      <c r="E539">
        <v>0</v>
      </c>
      <c r="F539">
        <v>187905.375</v>
      </c>
      <c r="G539">
        <v>206010.5</v>
      </c>
      <c r="H539">
        <v>144496.953125</v>
      </c>
      <c r="I539">
        <v>26066.876953125</v>
      </c>
      <c r="K539">
        <v>15.111740112304688</v>
      </c>
      <c r="L539">
        <v>62.666572570800781</v>
      </c>
      <c r="M539">
        <v>19.55113410949707</v>
      </c>
    </row>
    <row r="540" spans="1:13" x14ac:dyDescent="0.3">
      <c r="A540">
        <v>110183707</v>
      </c>
      <c r="B540" t="s">
        <v>503</v>
      </c>
      <c r="C540" t="s">
        <v>605</v>
      </c>
      <c r="D540" t="s">
        <v>935</v>
      </c>
      <c r="E540">
        <v>0</v>
      </c>
      <c r="F540">
        <v>158333.703125</v>
      </c>
      <c r="G540">
        <v>0</v>
      </c>
      <c r="H540">
        <v>158333.703125</v>
      </c>
    </row>
    <row r="541" spans="1:13" x14ac:dyDescent="0.3">
      <c r="A541">
        <v>119354207</v>
      </c>
      <c r="B541" t="s">
        <v>557</v>
      </c>
      <c r="C541" t="s">
        <v>605</v>
      </c>
      <c r="D541" t="s">
        <v>939</v>
      </c>
      <c r="E541">
        <v>0</v>
      </c>
      <c r="F541">
        <v>260526.625</v>
      </c>
      <c r="G541">
        <v>185492.46875</v>
      </c>
      <c r="H541">
        <v>219260.25</v>
      </c>
      <c r="I541">
        <v>24261.078125</v>
      </c>
      <c r="K541">
        <v>18.38414192199707</v>
      </c>
      <c r="L541">
        <v>92.634040832519531</v>
      </c>
      <c r="M541">
        <v>0</v>
      </c>
    </row>
    <row r="542" spans="1:13" x14ac:dyDescent="0.3">
      <c r="A542">
        <v>113363807</v>
      </c>
      <c r="B542" t="s">
        <v>511</v>
      </c>
      <c r="C542" t="s">
        <v>605</v>
      </c>
      <c r="D542" t="s">
        <v>937</v>
      </c>
      <c r="E542">
        <v>0</v>
      </c>
      <c r="F542">
        <v>568376.6875</v>
      </c>
      <c r="G542">
        <v>438817.03125</v>
      </c>
      <c r="H542">
        <v>473874.75</v>
      </c>
      <c r="I542">
        <v>82190.71875</v>
      </c>
      <c r="K542">
        <v>12.254348754882813</v>
      </c>
      <c r="L542">
        <v>63.37030029296875</v>
      </c>
      <c r="M542">
        <v>58.679084777832031</v>
      </c>
    </row>
    <row r="543" spans="1:13" x14ac:dyDescent="0.3">
      <c r="A543">
        <v>104374207</v>
      </c>
      <c r="B543" t="s">
        <v>515</v>
      </c>
      <c r="C543" t="s">
        <v>605</v>
      </c>
      <c r="D543" t="s">
        <v>933</v>
      </c>
      <c r="E543">
        <v>0</v>
      </c>
      <c r="F543">
        <v>151614.15625</v>
      </c>
      <c r="G543">
        <v>164294.421875</v>
      </c>
      <c r="H543">
        <v>117454.6484375</v>
      </c>
      <c r="I543">
        <v>19837.427734375</v>
      </c>
      <c r="K543">
        <v>15.924875259399414</v>
      </c>
      <c r="L543">
        <v>76.694587707519531</v>
      </c>
      <c r="M543">
        <v>0</v>
      </c>
    </row>
    <row r="544" spans="1:13" x14ac:dyDescent="0.3">
      <c r="A544">
        <v>113384307</v>
      </c>
      <c r="B544" t="s">
        <v>508</v>
      </c>
      <c r="C544" t="s">
        <v>605</v>
      </c>
      <c r="D544" t="s">
        <v>937</v>
      </c>
      <c r="E544">
        <v>0</v>
      </c>
      <c r="F544">
        <v>218912.0625</v>
      </c>
      <c r="G544">
        <v>168787.765625</v>
      </c>
      <c r="H544">
        <v>182236.046875</v>
      </c>
      <c r="I544">
        <v>27116.41015625</v>
      </c>
      <c r="K544">
        <v>14.297608375549316</v>
      </c>
      <c r="L544">
        <v>72.265228271484375</v>
      </c>
      <c r="M544">
        <v>0.28425592184066772</v>
      </c>
    </row>
    <row r="545" spans="1:13" x14ac:dyDescent="0.3">
      <c r="A545">
        <v>121393007</v>
      </c>
      <c r="B545" t="s">
        <v>512</v>
      </c>
      <c r="C545" t="s">
        <v>605</v>
      </c>
      <c r="D545" t="s">
        <v>938</v>
      </c>
      <c r="E545">
        <v>0</v>
      </c>
      <c r="F545">
        <v>676923.875</v>
      </c>
      <c r="G545">
        <v>572231.9375</v>
      </c>
      <c r="H545">
        <v>549360.4375</v>
      </c>
      <c r="I545">
        <v>90698.375</v>
      </c>
      <c r="K545">
        <v>13.772636413574219</v>
      </c>
      <c r="L545">
        <v>70.776115417480469</v>
      </c>
      <c r="M545">
        <v>55.204154968261719</v>
      </c>
    </row>
    <row r="546" spans="1:13" x14ac:dyDescent="0.3">
      <c r="A546">
        <v>128034607</v>
      </c>
      <c r="B546" t="s">
        <v>547</v>
      </c>
      <c r="C546" t="s">
        <v>605</v>
      </c>
      <c r="D546" t="s">
        <v>936</v>
      </c>
      <c r="E546">
        <v>0</v>
      </c>
      <c r="F546">
        <v>240236.140625</v>
      </c>
      <c r="G546">
        <v>235864.40625</v>
      </c>
      <c r="H546">
        <v>190554</v>
      </c>
      <c r="I546">
        <v>26799.771484375</v>
      </c>
      <c r="K546">
        <v>17.765098571777344</v>
      </c>
      <c r="L546">
        <v>73.862014770507813</v>
      </c>
      <c r="M546">
        <v>36.895614624023438</v>
      </c>
    </row>
    <row r="547" spans="1:13" x14ac:dyDescent="0.3">
      <c r="A547">
        <v>117414807</v>
      </c>
      <c r="B547" t="s">
        <v>570</v>
      </c>
      <c r="C547" t="s">
        <v>605</v>
      </c>
      <c r="D547" t="s">
        <v>935</v>
      </c>
      <c r="E547">
        <v>0</v>
      </c>
      <c r="F547">
        <v>85748.65625</v>
      </c>
      <c r="G547">
        <v>37508.75</v>
      </c>
      <c r="H547">
        <v>78224.25</v>
      </c>
      <c r="I547">
        <v>6044.18798828125</v>
      </c>
      <c r="K547">
        <v>20.392715454101563</v>
      </c>
      <c r="L547">
        <v>93.513748168945313</v>
      </c>
      <c r="M547">
        <v>8.2724094390869141</v>
      </c>
    </row>
    <row r="548" spans="1:13" x14ac:dyDescent="0.3">
      <c r="A548">
        <v>103026037</v>
      </c>
      <c r="B548" t="s">
        <v>528</v>
      </c>
      <c r="C548" t="s">
        <v>605</v>
      </c>
      <c r="D548" t="s">
        <v>932</v>
      </c>
      <c r="E548">
        <v>0</v>
      </c>
      <c r="F548">
        <v>66878.3984375</v>
      </c>
      <c r="G548">
        <v>0</v>
      </c>
      <c r="H548">
        <v>66878.3984375</v>
      </c>
    </row>
    <row r="549" spans="1:13" x14ac:dyDescent="0.3">
      <c r="A549">
        <v>104435107</v>
      </c>
      <c r="B549" t="s">
        <v>551</v>
      </c>
      <c r="C549" t="s">
        <v>605</v>
      </c>
      <c r="D549" t="s">
        <v>933</v>
      </c>
      <c r="E549">
        <v>0</v>
      </c>
      <c r="F549">
        <v>158680.265625</v>
      </c>
      <c r="G549">
        <v>118087.9765625</v>
      </c>
      <c r="H549">
        <v>133958.25</v>
      </c>
      <c r="I549">
        <v>23036.8671875</v>
      </c>
      <c r="K549">
        <v>12.014144897460938</v>
      </c>
      <c r="L549">
        <v>56.911720275878906</v>
      </c>
      <c r="M549">
        <v>131.63522338867188</v>
      </c>
    </row>
    <row r="550" spans="1:13" x14ac:dyDescent="0.3">
      <c r="A550">
        <v>122097007</v>
      </c>
      <c r="B550" t="s">
        <v>552</v>
      </c>
      <c r="C550" t="s">
        <v>605</v>
      </c>
      <c r="D550" t="s">
        <v>940</v>
      </c>
      <c r="E550">
        <v>0</v>
      </c>
      <c r="F550">
        <v>217552.859375</v>
      </c>
      <c r="G550">
        <v>241824.109375</v>
      </c>
      <c r="H550">
        <v>170384.703125</v>
      </c>
      <c r="I550">
        <v>36224.12109375</v>
      </c>
      <c r="K550">
        <v>12.681521415710449</v>
      </c>
      <c r="L550">
        <v>55.354488372802734</v>
      </c>
      <c r="M550">
        <v>15.577438354492188</v>
      </c>
    </row>
    <row r="551" spans="1:13" x14ac:dyDescent="0.3">
      <c r="A551">
        <v>111444307</v>
      </c>
      <c r="B551" t="s">
        <v>504</v>
      </c>
      <c r="C551" t="s">
        <v>605</v>
      </c>
      <c r="D551" t="s">
        <v>935</v>
      </c>
      <c r="E551">
        <v>0</v>
      </c>
      <c r="F551">
        <v>112834.6953125</v>
      </c>
      <c r="G551">
        <v>88728.9453125</v>
      </c>
      <c r="H551">
        <v>93195.6015625</v>
      </c>
      <c r="I551">
        <v>13413.7763671875</v>
      </c>
      <c r="K551">
        <v>15.026614189147949</v>
      </c>
      <c r="L551">
        <v>87.130340576171875</v>
      </c>
      <c r="M551">
        <v>169.02450561523438</v>
      </c>
    </row>
    <row r="552" spans="1:13" x14ac:dyDescent="0.3">
      <c r="A552">
        <v>101634207</v>
      </c>
      <c r="B552" t="s">
        <v>549</v>
      </c>
      <c r="C552" t="s">
        <v>605</v>
      </c>
      <c r="D552" t="s">
        <v>931</v>
      </c>
      <c r="E552">
        <v>0</v>
      </c>
      <c r="F552">
        <v>173005.328125</v>
      </c>
      <c r="G552">
        <v>75677.609375</v>
      </c>
      <c r="H552">
        <v>155911.046875</v>
      </c>
      <c r="I552">
        <v>10829.365234375</v>
      </c>
      <c r="K552">
        <v>22.96375846862793</v>
      </c>
      <c r="L552">
        <v>108.38457489013672</v>
      </c>
      <c r="M552">
        <v>81.665634155273438</v>
      </c>
    </row>
    <row r="553" spans="1:13" x14ac:dyDescent="0.3">
      <c r="A553">
        <v>120454507</v>
      </c>
      <c r="B553" t="s">
        <v>525</v>
      </c>
      <c r="C553" t="s">
        <v>605</v>
      </c>
      <c r="D553" t="s">
        <v>939</v>
      </c>
      <c r="E553">
        <v>0</v>
      </c>
      <c r="F553">
        <v>373969.65625</v>
      </c>
      <c r="G553">
        <v>224926.53125</v>
      </c>
      <c r="H553">
        <v>324684.59375</v>
      </c>
      <c r="I553">
        <v>31886.55859375</v>
      </c>
      <c r="K553">
        <v>18.782089233398438</v>
      </c>
      <c r="L553">
        <v>101.32743835449219</v>
      </c>
      <c r="M553">
        <v>143.41093444824219</v>
      </c>
    </row>
    <row r="554" spans="1:13" x14ac:dyDescent="0.3">
      <c r="A554">
        <v>123465507</v>
      </c>
      <c r="B554" t="s">
        <v>566</v>
      </c>
      <c r="C554" t="s">
        <v>605</v>
      </c>
      <c r="D554" t="s">
        <v>940</v>
      </c>
      <c r="E554">
        <v>0</v>
      </c>
      <c r="F554">
        <v>242807.6875</v>
      </c>
      <c r="G554">
        <v>230066.703125</v>
      </c>
      <c r="H554">
        <v>183844.203125</v>
      </c>
      <c r="I554">
        <v>40315.43359375</v>
      </c>
      <c r="K554">
        <v>11.729363441467285</v>
      </c>
      <c r="L554">
        <v>60.885963439941406</v>
      </c>
      <c r="M554">
        <v>72.059051513671875</v>
      </c>
    </row>
    <row r="555" spans="1:13" x14ac:dyDescent="0.3">
      <c r="A555">
        <v>117080607</v>
      </c>
      <c r="B555" t="s">
        <v>514</v>
      </c>
      <c r="C555" t="s">
        <v>605</v>
      </c>
      <c r="D555" t="s">
        <v>939</v>
      </c>
      <c r="E555">
        <v>0</v>
      </c>
      <c r="F555">
        <v>159421.609375</v>
      </c>
      <c r="G555">
        <v>99087.0078125</v>
      </c>
      <c r="H555">
        <v>137787.59375</v>
      </c>
      <c r="I555">
        <v>13615.72265625</v>
      </c>
      <c r="K555">
        <v>18.986038208007813</v>
      </c>
      <c r="L555">
        <v>87.433662414550781</v>
      </c>
      <c r="M555">
        <v>110.60029602050781</v>
      </c>
    </row>
    <row r="556" spans="1:13" x14ac:dyDescent="0.3">
      <c r="A556">
        <v>116495207</v>
      </c>
      <c r="B556" t="s">
        <v>534</v>
      </c>
      <c r="C556" t="s">
        <v>605</v>
      </c>
      <c r="D556" t="s">
        <v>939</v>
      </c>
      <c r="E556">
        <v>0</v>
      </c>
      <c r="F556">
        <v>94524.6328125</v>
      </c>
      <c r="G556">
        <v>46784.19140625</v>
      </c>
      <c r="H556">
        <v>84017.25</v>
      </c>
      <c r="I556">
        <v>5739.5400390625</v>
      </c>
      <c r="K556">
        <v>24.620235443115234</v>
      </c>
      <c r="L556">
        <v>119.15036773681641</v>
      </c>
      <c r="M556">
        <v>42.100933074951172</v>
      </c>
    </row>
    <row r="557" spans="1:13" x14ac:dyDescent="0.3">
      <c r="A557">
        <v>107656407</v>
      </c>
      <c r="B557" t="s">
        <v>507</v>
      </c>
      <c r="C557" t="s">
        <v>605</v>
      </c>
      <c r="D557" t="s">
        <v>931</v>
      </c>
      <c r="E557">
        <v>0</v>
      </c>
      <c r="F557">
        <v>163890.078125</v>
      </c>
      <c r="G557">
        <v>72540.0546875</v>
      </c>
      <c r="H557">
        <v>147930.296875</v>
      </c>
      <c r="I557">
        <v>10425.279296875</v>
      </c>
      <c r="K557">
        <v>22.67854118347168</v>
      </c>
      <c r="L557">
        <v>90.816749572753906</v>
      </c>
      <c r="M557">
        <v>25.131509780883789</v>
      </c>
    </row>
    <row r="558" spans="1:13" x14ac:dyDescent="0.3">
      <c r="A558">
        <v>103027307</v>
      </c>
      <c r="B558" t="s">
        <v>544</v>
      </c>
      <c r="C558" t="s">
        <v>605</v>
      </c>
      <c r="D558" t="s">
        <v>932</v>
      </c>
      <c r="E558">
        <v>0</v>
      </c>
      <c r="F558">
        <v>301261.71875</v>
      </c>
      <c r="G558">
        <v>145431.984375</v>
      </c>
      <c r="H558">
        <v>268474.0625</v>
      </c>
      <c r="I558">
        <v>25070.26953125</v>
      </c>
      <c r="K558">
        <v>17.817665100097656</v>
      </c>
      <c r="L558">
        <v>73.772560119628906</v>
      </c>
      <c r="M558">
        <v>87.72052001953125</v>
      </c>
    </row>
    <row r="559" spans="1:13" x14ac:dyDescent="0.3">
      <c r="A559">
        <v>126514007</v>
      </c>
      <c r="B559" t="s">
        <v>538</v>
      </c>
      <c r="C559" t="s">
        <v>605</v>
      </c>
      <c r="D559" t="s">
        <v>941</v>
      </c>
      <c r="E559">
        <v>0</v>
      </c>
      <c r="F559">
        <v>1864295.75</v>
      </c>
      <c r="G559">
        <v>991778.125</v>
      </c>
      <c r="H559">
        <v>1603738.25</v>
      </c>
      <c r="I559">
        <v>99044.8359375</v>
      </c>
      <c r="K559">
        <v>28.836172103881836</v>
      </c>
      <c r="L559">
        <v>133.72659301757813</v>
      </c>
      <c r="M559">
        <v>0</v>
      </c>
    </row>
    <row r="560" spans="1:13" x14ac:dyDescent="0.3">
      <c r="A560">
        <v>102025007</v>
      </c>
      <c r="B560" t="s">
        <v>526</v>
      </c>
      <c r="C560" t="s">
        <v>605</v>
      </c>
      <c r="D560" t="s">
        <v>932</v>
      </c>
      <c r="E560">
        <v>0</v>
      </c>
      <c r="F560">
        <v>103150.953125</v>
      </c>
      <c r="G560">
        <v>0</v>
      </c>
      <c r="H560">
        <v>103150.953125</v>
      </c>
    </row>
    <row r="561" spans="1:13" x14ac:dyDescent="0.3">
      <c r="A561">
        <v>114067107</v>
      </c>
      <c r="B561" t="s">
        <v>563</v>
      </c>
      <c r="C561" t="s">
        <v>605</v>
      </c>
      <c r="D561" t="s">
        <v>938</v>
      </c>
      <c r="E561">
        <v>0</v>
      </c>
      <c r="F561">
        <v>454983.84375</v>
      </c>
      <c r="G561">
        <v>348544.03125</v>
      </c>
      <c r="H561">
        <v>381399.4375</v>
      </c>
      <c r="I561">
        <v>30655.044921875</v>
      </c>
      <c r="K561">
        <v>26.211929321289063</v>
      </c>
      <c r="L561">
        <v>114.55161285400391</v>
      </c>
      <c r="M561">
        <v>17.872653961181641</v>
      </c>
    </row>
    <row r="562" spans="1:13" x14ac:dyDescent="0.3">
      <c r="A562">
        <v>129546907</v>
      </c>
      <c r="B562" t="s">
        <v>556</v>
      </c>
      <c r="C562" t="s">
        <v>605</v>
      </c>
      <c r="D562" t="s">
        <v>938</v>
      </c>
      <c r="E562">
        <v>0</v>
      </c>
      <c r="F562">
        <v>254187.328125</v>
      </c>
      <c r="G562">
        <v>177455.484375</v>
      </c>
      <c r="H562">
        <v>217440.453125</v>
      </c>
      <c r="I562">
        <v>24013.1171875</v>
      </c>
      <c r="K562">
        <v>17.975292205810547</v>
      </c>
      <c r="L562">
        <v>85.349502563476563</v>
      </c>
      <c r="M562">
        <v>32.952030181884766</v>
      </c>
    </row>
    <row r="563" spans="1:13" x14ac:dyDescent="0.3">
      <c r="A563">
        <v>109420107</v>
      </c>
      <c r="B563" t="s">
        <v>521</v>
      </c>
      <c r="C563" t="s">
        <v>605</v>
      </c>
      <c r="D563" t="s">
        <v>935</v>
      </c>
      <c r="E563">
        <v>0</v>
      </c>
      <c r="F563">
        <v>110439.546875</v>
      </c>
      <c r="G563">
        <v>54593.79296875</v>
      </c>
      <c r="H563">
        <v>97249.5</v>
      </c>
      <c r="I563">
        <v>7103.39453125</v>
      </c>
      <c r="K563">
        <v>23.233024597167969</v>
      </c>
      <c r="L563">
        <v>112.24671173095703</v>
      </c>
      <c r="M563">
        <v>142.19412231445313</v>
      </c>
    </row>
    <row r="564" spans="1:13" x14ac:dyDescent="0.3">
      <c r="A564">
        <v>108567807</v>
      </c>
      <c r="B564" t="s">
        <v>559</v>
      </c>
      <c r="C564" t="s">
        <v>605</v>
      </c>
      <c r="D564" t="s">
        <v>936</v>
      </c>
      <c r="E564">
        <v>0</v>
      </c>
      <c r="F564">
        <v>158467.28125</v>
      </c>
      <c r="G564">
        <v>100014.8828125</v>
      </c>
      <c r="H564">
        <v>135654.453125</v>
      </c>
      <c r="I564">
        <v>19013.01953125</v>
      </c>
      <c r="K564">
        <v>13.59500789642334</v>
      </c>
      <c r="L564">
        <v>71.732696533203125</v>
      </c>
      <c r="M564">
        <v>73.250381469726563</v>
      </c>
    </row>
    <row r="565" spans="1:13" x14ac:dyDescent="0.3">
      <c r="A565">
        <v>103028807</v>
      </c>
      <c r="B565" t="s">
        <v>523</v>
      </c>
      <c r="C565" t="s">
        <v>605</v>
      </c>
      <c r="D565" t="s">
        <v>932</v>
      </c>
      <c r="E565">
        <v>0</v>
      </c>
      <c r="F565">
        <v>250031.40625</v>
      </c>
      <c r="G565">
        <v>0</v>
      </c>
      <c r="H565">
        <v>250031.40625</v>
      </c>
      <c r="I565">
        <v>17662.80078125</v>
      </c>
      <c r="K565">
        <v>14.155818939208984</v>
      </c>
      <c r="L565">
        <v>90.789054870605469</v>
      </c>
      <c r="M565">
        <v>205.93223571777344</v>
      </c>
    </row>
    <row r="566" spans="1:13" x14ac:dyDescent="0.3">
      <c r="A566">
        <v>116606707</v>
      </c>
      <c r="B566" t="s">
        <v>554</v>
      </c>
      <c r="C566" t="s">
        <v>605</v>
      </c>
      <c r="D566" t="s">
        <v>935</v>
      </c>
      <c r="E566">
        <v>0</v>
      </c>
      <c r="F566">
        <v>177494.828125</v>
      </c>
      <c r="G566">
        <v>118834.5703125</v>
      </c>
      <c r="H566">
        <v>150430.953125</v>
      </c>
      <c r="I566">
        <v>21792.044921875</v>
      </c>
      <c r="K566">
        <v>13.598053932189941</v>
      </c>
      <c r="L566">
        <v>64.439201354980469</v>
      </c>
      <c r="M566">
        <v>83.0211181640625</v>
      </c>
    </row>
    <row r="567" spans="1:13" x14ac:dyDescent="0.3">
      <c r="A567">
        <v>119584707</v>
      </c>
      <c r="B567" t="s">
        <v>565</v>
      </c>
      <c r="C567" t="s">
        <v>605</v>
      </c>
      <c r="D567" t="s">
        <v>939</v>
      </c>
      <c r="E567">
        <v>0</v>
      </c>
      <c r="F567">
        <v>123159.796875</v>
      </c>
      <c r="G567">
        <v>99965.359375</v>
      </c>
      <c r="H567">
        <v>101177.1015625</v>
      </c>
      <c r="I567">
        <v>16254.2626953125</v>
      </c>
      <c r="K567">
        <v>13.727177619934082</v>
      </c>
      <c r="L567">
        <v>75.805267333984375</v>
      </c>
      <c r="M567">
        <v>59.342216491699219</v>
      </c>
    </row>
    <row r="568" spans="1:13" x14ac:dyDescent="0.3">
      <c r="A568">
        <v>122099007</v>
      </c>
      <c r="B568" t="s">
        <v>518</v>
      </c>
      <c r="C568" t="s">
        <v>605</v>
      </c>
      <c r="D568" t="s">
        <v>940</v>
      </c>
      <c r="E568">
        <v>0</v>
      </c>
      <c r="F568">
        <v>196171</v>
      </c>
      <c r="G568">
        <v>127652.53125</v>
      </c>
      <c r="H568">
        <v>168559.5</v>
      </c>
      <c r="I568">
        <v>29013.892578125</v>
      </c>
      <c r="K568">
        <v>11.160982131958008</v>
      </c>
      <c r="L568">
        <v>55.839729309082031</v>
      </c>
      <c r="M568">
        <v>141.41473388671875</v>
      </c>
    </row>
    <row r="569" spans="1:13" x14ac:dyDescent="0.3">
      <c r="A569">
        <v>106619107</v>
      </c>
      <c r="B569" t="s">
        <v>535</v>
      </c>
      <c r="C569" t="s">
        <v>605</v>
      </c>
      <c r="D569" t="s">
        <v>934</v>
      </c>
      <c r="E569">
        <v>0</v>
      </c>
      <c r="F569">
        <v>202588.703125</v>
      </c>
      <c r="G569">
        <v>124981.8515625</v>
      </c>
      <c r="H569">
        <v>174549.296875</v>
      </c>
      <c r="I569">
        <v>21223.35546875</v>
      </c>
      <c r="K569">
        <v>15.43443775177002</v>
      </c>
      <c r="L569">
        <v>73.950920104980469</v>
      </c>
      <c r="M569">
        <v>49.905963897705078</v>
      </c>
    </row>
    <row r="570" spans="1:13" x14ac:dyDescent="0.3">
      <c r="A570">
        <v>123469007</v>
      </c>
      <c r="B570" t="s">
        <v>567</v>
      </c>
      <c r="C570" t="s">
        <v>605</v>
      </c>
      <c r="D570" t="s">
        <v>940</v>
      </c>
      <c r="E570">
        <v>0</v>
      </c>
      <c r="F570">
        <v>185196.09375</v>
      </c>
      <c r="G570">
        <v>137761.125</v>
      </c>
      <c r="H570">
        <v>155054.09375</v>
      </c>
      <c r="I570">
        <v>21610.177734375</v>
      </c>
      <c r="K570">
        <v>14.944681167602539</v>
      </c>
      <c r="L570">
        <v>69.167976379394531</v>
      </c>
      <c r="M570">
        <v>9.0840063095092773</v>
      </c>
    </row>
    <row r="571" spans="1:13" x14ac:dyDescent="0.3">
      <c r="A571">
        <v>105628007</v>
      </c>
      <c r="B571" t="s">
        <v>532</v>
      </c>
      <c r="C571" t="s">
        <v>605</v>
      </c>
      <c r="D571" t="s">
        <v>934</v>
      </c>
      <c r="E571">
        <v>0</v>
      </c>
      <c r="F571">
        <v>93502.6484375</v>
      </c>
      <c r="G571">
        <v>0</v>
      </c>
      <c r="H571">
        <v>93502.6484375</v>
      </c>
    </row>
    <row r="572" spans="1:13" x14ac:dyDescent="0.3">
      <c r="A572">
        <v>118408707</v>
      </c>
      <c r="B572" t="s">
        <v>522</v>
      </c>
      <c r="C572" t="s">
        <v>605</v>
      </c>
      <c r="D572" t="s">
        <v>939</v>
      </c>
      <c r="E572">
        <v>0</v>
      </c>
      <c r="F572">
        <v>154142.703125</v>
      </c>
      <c r="G572">
        <v>155986.640625</v>
      </c>
      <c r="H572">
        <v>119607.453125</v>
      </c>
      <c r="I572">
        <v>21347.15234375</v>
      </c>
      <c r="K572">
        <v>14.527902603149414</v>
      </c>
      <c r="L572">
        <v>70.273017883300781</v>
      </c>
      <c r="M572">
        <v>0</v>
      </c>
    </row>
    <row r="573" spans="1:13" x14ac:dyDescent="0.3">
      <c r="A573">
        <v>101638907</v>
      </c>
      <c r="B573" t="s">
        <v>561</v>
      </c>
      <c r="C573" t="s">
        <v>605</v>
      </c>
      <c r="D573" t="s">
        <v>931</v>
      </c>
      <c r="E573">
        <v>0</v>
      </c>
      <c r="F573">
        <v>153176.703125</v>
      </c>
      <c r="G573">
        <v>95687.3984375</v>
      </c>
      <c r="H573">
        <v>132451.65625</v>
      </c>
      <c r="I573">
        <v>15255.7001953125</v>
      </c>
      <c r="K573">
        <v>16.312858581542969</v>
      </c>
      <c r="L573">
        <v>72.774444580078125</v>
      </c>
      <c r="M573">
        <v>129.651611328125</v>
      </c>
    </row>
    <row r="574" spans="1:13" x14ac:dyDescent="0.3">
      <c r="A574">
        <v>118408607</v>
      </c>
      <c r="B574" t="s">
        <v>568</v>
      </c>
      <c r="C574" t="s">
        <v>605</v>
      </c>
      <c r="D574" t="s">
        <v>939</v>
      </c>
      <c r="E574">
        <v>0</v>
      </c>
      <c r="F574">
        <v>256502.546875</v>
      </c>
      <c r="G574">
        <v>252894.34375</v>
      </c>
      <c r="H574">
        <v>199824.453125</v>
      </c>
      <c r="I574">
        <v>30436.630859375</v>
      </c>
      <c r="K574">
        <v>16.736309051513672</v>
      </c>
      <c r="L574">
        <v>75.523139953613281</v>
      </c>
      <c r="M574">
        <v>0.17114245891571045</v>
      </c>
    </row>
    <row r="575" spans="1:13" x14ac:dyDescent="0.3">
      <c r="A575">
        <v>112679107</v>
      </c>
      <c r="B575" t="s">
        <v>537</v>
      </c>
      <c r="C575" t="s">
        <v>605</v>
      </c>
      <c r="D575" t="s">
        <v>937</v>
      </c>
      <c r="E575">
        <v>0</v>
      </c>
      <c r="F575">
        <v>635732.125</v>
      </c>
      <c r="G575">
        <v>688466.6875</v>
      </c>
      <c r="H575">
        <v>484980.4375</v>
      </c>
      <c r="I575">
        <v>89993.5703125</v>
      </c>
      <c r="K575">
        <v>14.714370727539063</v>
      </c>
      <c r="L575">
        <v>71.155242919921875</v>
      </c>
      <c r="M575">
        <v>45.048297882080078</v>
      </c>
    </row>
    <row r="576" spans="1:13" x14ac:dyDescent="0.3">
      <c r="A576">
        <v>101000000</v>
      </c>
      <c r="B576" t="s">
        <v>585</v>
      </c>
      <c r="C576" t="s">
        <v>606</v>
      </c>
      <c r="D576" t="s">
        <v>931</v>
      </c>
      <c r="E576">
        <v>526640.0625</v>
      </c>
      <c r="F576">
        <v>1650003.25</v>
      </c>
      <c r="G576">
        <v>1621959.5</v>
      </c>
      <c r="H576">
        <v>526640.0625</v>
      </c>
      <c r="I576">
        <v>187284.40625</v>
      </c>
      <c r="K576">
        <v>20.282535552978516</v>
      </c>
      <c r="L576">
        <v>85.546104431152344</v>
      </c>
      <c r="M576">
        <v>26.586490631103516</v>
      </c>
    </row>
    <row r="577" spans="1:13" x14ac:dyDescent="0.3">
      <c r="A577">
        <v>103000000</v>
      </c>
      <c r="B577" t="s">
        <v>595</v>
      </c>
      <c r="C577" t="s">
        <v>606</v>
      </c>
      <c r="D577" t="s">
        <v>932</v>
      </c>
      <c r="E577">
        <v>989274.75</v>
      </c>
      <c r="F577">
        <v>2927402.5</v>
      </c>
      <c r="G577">
        <v>3427053.75</v>
      </c>
      <c r="H577">
        <v>989274.75</v>
      </c>
      <c r="I577">
        <v>505216.53125</v>
      </c>
      <c r="K577">
        <v>14.535808563232422</v>
      </c>
      <c r="L577">
        <v>104.97554016113281</v>
      </c>
      <c r="M577">
        <v>124.17350006103516</v>
      </c>
    </row>
    <row r="578" spans="1:13" x14ac:dyDescent="0.3">
      <c r="A578">
        <v>104000000</v>
      </c>
      <c r="B578" t="s">
        <v>602</v>
      </c>
      <c r="C578" t="s">
        <v>606</v>
      </c>
      <c r="D578" t="s">
        <v>933</v>
      </c>
      <c r="E578">
        <v>613685.8125</v>
      </c>
      <c r="F578">
        <v>1532353.25</v>
      </c>
      <c r="G578">
        <v>1189791.25</v>
      </c>
      <c r="H578">
        <v>613685.8125</v>
      </c>
      <c r="I578">
        <v>124775.609375</v>
      </c>
      <c r="K578">
        <v>26.734634399414063</v>
      </c>
      <c r="L578">
        <v>118.61870574951172</v>
      </c>
      <c r="M578">
        <v>73.706932067871094</v>
      </c>
    </row>
    <row r="579" spans="1:13" x14ac:dyDescent="0.3">
      <c r="A579">
        <v>105000000</v>
      </c>
      <c r="B579" t="s">
        <v>586</v>
      </c>
      <c r="C579" t="s">
        <v>606</v>
      </c>
      <c r="D579" t="s">
        <v>934</v>
      </c>
      <c r="E579">
        <v>536635.125</v>
      </c>
      <c r="F579">
        <v>2427612</v>
      </c>
      <c r="G579">
        <v>1493327.5</v>
      </c>
      <c r="H579">
        <v>536635.125</v>
      </c>
      <c r="I579">
        <v>167648.296875</v>
      </c>
      <c r="K579">
        <v>26.588844299316406</v>
      </c>
      <c r="L579">
        <v>110.88915252685547</v>
      </c>
      <c r="M579">
        <v>73.0582275390625</v>
      </c>
    </row>
    <row r="580" spans="1:13" x14ac:dyDescent="0.3">
      <c r="A580">
        <v>106000000</v>
      </c>
      <c r="B580" t="s">
        <v>597</v>
      </c>
      <c r="C580" t="s">
        <v>606</v>
      </c>
      <c r="D580" t="s">
        <v>933</v>
      </c>
      <c r="E580">
        <v>389594.5625</v>
      </c>
      <c r="F580">
        <v>1026353.25</v>
      </c>
      <c r="G580">
        <v>970801.125</v>
      </c>
      <c r="H580">
        <v>389594.5625</v>
      </c>
      <c r="I580">
        <v>84809.9140625</v>
      </c>
      <c r="K580">
        <v>28.142333984375</v>
      </c>
      <c r="L580">
        <v>153.49739074707031</v>
      </c>
      <c r="M580">
        <v>78.957244873046875</v>
      </c>
    </row>
    <row r="581" spans="1:13" x14ac:dyDescent="0.3">
      <c r="A581">
        <v>107000000</v>
      </c>
      <c r="B581" t="s">
        <v>593</v>
      </c>
      <c r="C581" t="s">
        <v>606</v>
      </c>
      <c r="D581" t="s">
        <v>931</v>
      </c>
      <c r="E581">
        <v>390590.96875</v>
      </c>
      <c r="F581">
        <v>1449725.75</v>
      </c>
      <c r="G581">
        <v>919593.875</v>
      </c>
      <c r="H581">
        <v>390590.96875</v>
      </c>
      <c r="I581">
        <v>116646.125</v>
      </c>
      <c r="K581">
        <v>23.660541534423828</v>
      </c>
      <c r="L581">
        <v>99.964279174804688</v>
      </c>
      <c r="M581">
        <v>39.265392303466797</v>
      </c>
    </row>
    <row r="582" spans="1:13" x14ac:dyDescent="0.3">
      <c r="A582">
        <v>108000000</v>
      </c>
      <c r="B582" t="s">
        <v>599</v>
      </c>
      <c r="C582" t="s">
        <v>606</v>
      </c>
      <c r="D582" t="s">
        <v>936</v>
      </c>
      <c r="E582">
        <v>430072</v>
      </c>
      <c r="F582">
        <v>1731304.75</v>
      </c>
      <c r="G582">
        <v>1030344.5625</v>
      </c>
      <c r="H582">
        <v>430072</v>
      </c>
      <c r="I582">
        <v>131589.328125</v>
      </c>
      <c r="K582">
        <v>24.255167007446289</v>
      </c>
      <c r="L582">
        <v>116.91932678222656</v>
      </c>
      <c r="M582">
        <v>12.033270835876465</v>
      </c>
    </row>
    <row r="583" spans="1:13" x14ac:dyDescent="0.3">
      <c r="A583">
        <v>109000000</v>
      </c>
      <c r="B583" t="s">
        <v>576</v>
      </c>
      <c r="C583" t="s">
        <v>606</v>
      </c>
      <c r="D583" t="s">
        <v>935</v>
      </c>
      <c r="E583">
        <v>195616.234375</v>
      </c>
      <c r="F583">
        <v>972153.5</v>
      </c>
      <c r="G583">
        <v>682143.3125</v>
      </c>
      <c r="H583">
        <v>195616.234375</v>
      </c>
      <c r="I583">
        <v>65297.85546875</v>
      </c>
      <c r="K583">
        <v>28.330379486083984</v>
      </c>
      <c r="L583">
        <v>147.94973754882813</v>
      </c>
      <c r="M583">
        <v>180.75411987304688</v>
      </c>
    </row>
    <row r="584" spans="1:13" x14ac:dyDescent="0.3">
      <c r="A584">
        <v>110000000</v>
      </c>
      <c r="B584" t="s">
        <v>596</v>
      </c>
      <c r="C584" t="s">
        <v>606</v>
      </c>
      <c r="D584" t="s">
        <v>935</v>
      </c>
      <c r="E584">
        <v>467170.71875</v>
      </c>
      <c r="F584">
        <v>1982985.125</v>
      </c>
      <c r="G584">
        <v>762420.25</v>
      </c>
      <c r="H584">
        <v>467170.71875</v>
      </c>
      <c r="I584">
        <v>76774.546875</v>
      </c>
      <c r="K584">
        <v>41.844284057617188</v>
      </c>
      <c r="L584">
        <v>162.95225524902344</v>
      </c>
      <c r="M584">
        <v>69.837509155273438</v>
      </c>
    </row>
    <row r="585" spans="1:13" x14ac:dyDescent="0.3">
      <c r="A585">
        <v>111000000</v>
      </c>
      <c r="B585" t="s">
        <v>598</v>
      </c>
      <c r="C585" t="s">
        <v>606</v>
      </c>
      <c r="D585" t="s">
        <v>935</v>
      </c>
      <c r="E585">
        <v>482649.28125</v>
      </c>
      <c r="F585">
        <v>1097889.375</v>
      </c>
      <c r="G585">
        <v>1422259.75</v>
      </c>
      <c r="H585">
        <v>482649.28125</v>
      </c>
      <c r="I585">
        <v>123194.78125</v>
      </c>
      <c r="K585">
        <v>24.374397277832031</v>
      </c>
      <c r="L585">
        <v>160.84713745117188</v>
      </c>
      <c r="M585">
        <v>58.042701721191406</v>
      </c>
    </row>
    <row r="586" spans="1:13" x14ac:dyDescent="0.3">
      <c r="A586">
        <v>112000000</v>
      </c>
      <c r="B586" t="s">
        <v>587</v>
      </c>
      <c r="C586" t="s">
        <v>606</v>
      </c>
      <c r="D586" t="s">
        <v>937</v>
      </c>
      <c r="E586">
        <v>805991.25</v>
      </c>
      <c r="F586">
        <v>6061205</v>
      </c>
      <c r="G586">
        <v>2793280.75</v>
      </c>
      <c r="H586">
        <v>805991.25</v>
      </c>
      <c r="I586">
        <v>374260.8125</v>
      </c>
      <c r="K586">
        <v>25.812152862548828</v>
      </c>
      <c r="L586">
        <v>97.646842956542969</v>
      </c>
      <c r="M586">
        <v>53.538162231445313</v>
      </c>
    </row>
    <row r="587" spans="1:13" x14ac:dyDescent="0.3">
      <c r="A587">
        <v>113000000</v>
      </c>
      <c r="B587" t="s">
        <v>594</v>
      </c>
      <c r="C587" t="s">
        <v>606</v>
      </c>
      <c r="D587" t="s">
        <v>937</v>
      </c>
      <c r="E587">
        <v>1553287.875</v>
      </c>
      <c r="F587">
        <v>3803833.5</v>
      </c>
      <c r="G587">
        <v>4426502</v>
      </c>
      <c r="H587">
        <v>1553287.875</v>
      </c>
      <c r="I587">
        <v>473944.3125</v>
      </c>
      <c r="K587">
        <v>20.642982482910156</v>
      </c>
      <c r="L587">
        <v>113.64128112792969</v>
      </c>
      <c r="M587">
        <v>28.241472244262695</v>
      </c>
    </row>
    <row r="588" spans="1:13" x14ac:dyDescent="0.3">
      <c r="A588">
        <v>114000000</v>
      </c>
      <c r="B588" t="s">
        <v>577</v>
      </c>
      <c r="C588" t="s">
        <v>606</v>
      </c>
      <c r="D588" t="s">
        <v>938</v>
      </c>
      <c r="E588">
        <v>1277358</v>
      </c>
      <c r="F588">
        <v>5777607</v>
      </c>
      <c r="G588">
        <v>3094084</v>
      </c>
      <c r="H588">
        <v>1277358</v>
      </c>
      <c r="I588">
        <v>344778.03125</v>
      </c>
      <c r="K588">
        <v>29.436471939086914</v>
      </c>
      <c r="L588">
        <v>144.86570739746094</v>
      </c>
      <c r="M588">
        <v>31.933618545532227</v>
      </c>
    </row>
    <row r="589" spans="1:13" x14ac:dyDescent="0.3">
      <c r="A589">
        <v>115000000</v>
      </c>
      <c r="B589" t="s">
        <v>581</v>
      </c>
      <c r="C589" t="s">
        <v>606</v>
      </c>
      <c r="D589" t="s">
        <v>937</v>
      </c>
      <c r="E589">
        <v>1416464</v>
      </c>
      <c r="F589">
        <v>4509385.5</v>
      </c>
      <c r="G589">
        <v>2671251.75</v>
      </c>
      <c r="H589">
        <v>1416464</v>
      </c>
      <c r="I589">
        <v>278252.5625</v>
      </c>
      <c r="K589">
        <v>30.896753311157227</v>
      </c>
      <c r="L589">
        <v>134.8106689453125</v>
      </c>
      <c r="M589">
        <v>41.046527862548828</v>
      </c>
    </row>
    <row r="590" spans="1:13" x14ac:dyDescent="0.3">
      <c r="A590">
        <v>116000000</v>
      </c>
      <c r="B590" t="s">
        <v>582</v>
      </c>
      <c r="C590" t="s">
        <v>606</v>
      </c>
      <c r="D590" t="s">
        <v>939</v>
      </c>
      <c r="E590">
        <v>484531.53125</v>
      </c>
      <c r="F590">
        <v>1630608.375</v>
      </c>
      <c r="G590">
        <v>1813312.875</v>
      </c>
      <c r="H590">
        <v>484531.53125</v>
      </c>
      <c r="I590">
        <v>197836.953125</v>
      </c>
      <c r="K590">
        <v>19.857023239135742</v>
      </c>
      <c r="L590">
        <v>110.95038604736328</v>
      </c>
      <c r="M590">
        <v>157.6138916015625</v>
      </c>
    </row>
    <row r="591" spans="1:13" x14ac:dyDescent="0.3">
      <c r="A591">
        <v>117000000</v>
      </c>
      <c r="B591" t="s">
        <v>589</v>
      </c>
      <c r="C591" t="s">
        <v>606</v>
      </c>
      <c r="D591" t="s">
        <v>935</v>
      </c>
      <c r="E591">
        <v>332385.84375</v>
      </c>
      <c r="F591">
        <v>1383963.75</v>
      </c>
      <c r="G591">
        <v>868157</v>
      </c>
      <c r="H591">
        <v>332385.84375</v>
      </c>
      <c r="I591">
        <v>110408.078125</v>
      </c>
      <c r="K591">
        <v>23.408672332763672</v>
      </c>
      <c r="L591">
        <v>95.140846252441406</v>
      </c>
      <c r="M591">
        <v>109.90362548828125</v>
      </c>
    </row>
    <row r="592" spans="1:13" x14ac:dyDescent="0.3">
      <c r="A592">
        <v>118000000</v>
      </c>
      <c r="B592" t="s">
        <v>601</v>
      </c>
      <c r="C592" t="s">
        <v>606</v>
      </c>
      <c r="D592" t="s">
        <v>939</v>
      </c>
      <c r="E592">
        <v>0</v>
      </c>
      <c r="F592">
        <v>2769129.5</v>
      </c>
      <c r="G592">
        <v>651514.5</v>
      </c>
      <c r="H592">
        <v>0</v>
      </c>
      <c r="I592">
        <v>109201.03125</v>
      </c>
      <c r="K592">
        <v>31.324283599853516</v>
      </c>
      <c r="L592">
        <v>119.31332397460938</v>
      </c>
      <c r="M592">
        <v>77.416946411132813</v>
      </c>
    </row>
    <row r="593" spans="1:13" x14ac:dyDescent="0.3">
      <c r="A593">
        <v>119000000</v>
      </c>
      <c r="B593" t="s">
        <v>590</v>
      </c>
      <c r="C593" t="s">
        <v>606</v>
      </c>
      <c r="D593" t="s">
        <v>939</v>
      </c>
      <c r="E593">
        <v>501301.03125</v>
      </c>
      <c r="F593">
        <v>2574135.25</v>
      </c>
      <c r="G593">
        <v>955497</v>
      </c>
      <c r="H593">
        <v>501301.03125</v>
      </c>
      <c r="I593">
        <v>111544.9765625</v>
      </c>
      <c r="K593">
        <v>36.137290954589844</v>
      </c>
      <c r="L593">
        <v>130.93574523925781</v>
      </c>
      <c r="M593">
        <v>50.462146759033203</v>
      </c>
    </row>
    <row r="594" spans="1:13" x14ac:dyDescent="0.3">
      <c r="A594">
        <v>120000000</v>
      </c>
      <c r="B594" t="s">
        <v>580</v>
      </c>
      <c r="C594" t="s">
        <v>606</v>
      </c>
      <c r="D594" t="s">
        <v>938</v>
      </c>
      <c r="E594">
        <v>751691.6875</v>
      </c>
      <c r="F594">
        <v>4362247.5</v>
      </c>
      <c r="G594">
        <v>2711278</v>
      </c>
      <c r="H594">
        <v>751691.6875</v>
      </c>
      <c r="I594">
        <v>276344.96875</v>
      </c>
      <c r="K594">
        <v>28.316843032836914</v>
      </c>
      <c r="L594">
        <v>101.35533905029297</v>
      </c>
      <c r="M594">
        <v>114.95217895507813</v>
      </c>
    </row>
    <row r="595" spans="1:13" x14ac:dyDescent="0.3">
      <c r="A595">
        <v>121000000</v>
      </c>
      <c r="B595" t="s">
        <v>584</v>
      </c>
      <c r="C595" t="s">
        <v>606</v>
      </c>
      <c r="D595" t="s">
        <v>938</v>
      </c>
      <c r="E595">
        <v>933136.875</v>
      </c>
      <c r="F595">
        <v>5697194.5</v>
      </c>
      <c r="G595">
        <v>2596165.25</v>
      </c>
      <c r="H595">
        <v>933136.875</v>
      </c>
      <c r="I595">
        <v>286956.34375</v>
      </c>
      <c r="K595">
        <v>32.152965545654297</v>
      </c>
      <c r="L595">
        <v>112.93461608886719</v>
      </c>
      <c r="M595">
        <v>61.961341857910156</v>
      </c>
    </row>
    <row r="596" spans="1:13" x14ac:dyDescent="0.3">
      <c r="A596">
        <v>122000000</v>
      </c>
      <c r="B596" t="s">
        <v>588</v>
      </c>
      <c r="C596" t="s">
        <v>606</v>
      </c>
      <c r="D596" t="s">
        <v>940</v>
      </c>
      <c r="E596">
        <v>2047977.5</v>
      </c>
      <c r="F596">
        <v>10840044</v>
      </c>
      <c r="G596">
        <v>4662814</v>
      </c>
      <c r="H596">
        <v>2047977.5</v>
      </c>
      <c r="I596">
        <v>517453.4375</v>
      </c>
      <c r="K596">
        <v>33.917709350585938</v>
      </c>
      <c r="L596">
        <v>116.93759918212891</v>
      </c>
      <c r="M596">
        <v>20.576814651489258</v>
      </c>
    </row>
    <row r="597" spans="1:13" x14ac:dyDescent="0.3">
      <c r="A597">
        <v>123000000</v>
      </c>
      <c r="B597" t="s">
        <v>583</v>
      </c>
      <c r="C597" t="s">
        <v>606</v>
      </c>
      <c r="D597" t="s">
        <v>940</v>
      </c>
      <c r="E597">
        <v>2286206.75</v>
      </c>
      <c r="F597">
        <v>8918532</v>
      </c>
      <c r="G597">
        <v>4445859</v>
      </c>
      <c r="H597">
        <v>2286206.75</v>
      </c>
      <c r="I597">
        <v>462764.34375</v>
      </c>
      <c r="K597">
        <v>33.819801330566406</v>
      </c>
      <c r="L597">
        <v>148.77104187011719</v>
      </c>
      <c r="M597">
        <v>62.592700958251953</v>
      </c>
    </row>
    <row r="598" spans="1:13" x14ac:dyDescent="0.3">
      <c r="A598">
        <v>124000000</v>
      </c>
      <c r="B598" t="s">
        <v>579</v>
      </c>
      <c r="C598" t="s">
        <v>606</v>
      </c>
      <c r="D598" t="s">
        <v>941</v>
      </c>
      <c r="E598">
        <v>1826839.125</v>
      </c>
      <c r="F598">
        <v>4029696</v>
      </c>
      <c r="G598">
        <v>5308036</v>
      </c>
      <c r="H598">
        <v>1826839.125</v>
      </c>
      <c r="I598">
        <v>714776</v>
      </c>
      <c r="K598">
        <v>15.619678497314453</v>
      </c>
      <c r="L598">
        <v>73.915977478027344</v>
      </c>
      <c r="M598">
        <v>26.776704788208008</v>
      </c>
    </row>
    <row r="599" spans="1:13" x14ac:dyDescent="0.3">
      <c r="A599">
        <v>125000000</v>
      </c>
      <c r="B599" t="s">
        <v>591</v>
      </c>
      <c r="C599" t="s">
        <v>606</v>
      </c>
      <c r="D599" t="s">
        <v>941</v>
      </c>
      <c r="E599">
        <v>1603492.625</v>
      </c>
      <c r="F599">
        <v>3498069</v>
      </c>
      <c r="G599">
        <v>2967559.25</v>
      </c>
      <c r="H599">
        <v>1603492.625</v>
      </c>
      <c r="I599">
        <v>332856.96875</v>
      </c>
      <c r="K599">
        <v>24.242006301879883</v>
      </c>
      <c r="L599">
        <v>114.12574005126953</v>
      </c>
      <c r="M599">
        <v>0.62397974729537964</v>
      </c>
    </row>
    <row r="600" spans="1:13" x14ac:dyDescent="0.3">
      <c r="A600">
        <v>127000000</v>
      </c>
      <c r="B600" t="s">
        <v>578</v>
      </c>
      <c r="C600" t="s">
        <v>606</v>
      </c>
      <c r="D600" t="s">
        <v>933</v>
      </c>
      <c r="E600">
        <v>347423.28125</v>
      </c>
      <c r="F600">
        <v>1057971.125</v>
      </c>
      <c r="G600">
        <v>886860.375</v>
      </c>
      <c r="H600">
        <v>347423.28125</v>
      </c>
      <c r="I600">
        <v>73761.140625</v>
      </c>
      <c r="K600">
        <v>31.076725006103516</v>
      </c>
      <c r="L600">
        <v>102.36754608154297</v>
      </c>
      <c r="M600">
        <v>71.368392944335938</v>
      </c>
    </row>
    <row r="601" spans="1:13" x14ac:dyDescent="0.3">
      <c r="A601">
        <v>128000000</v>
      </c>
      <c r="B601" t="s">
        <v>600</v>
      </c>
      <c r="C601" t="s">
        <v>606</v>
      </c>
      <c r="D601" t="s">
        <v>936</v>
      </c>
      <c r="E601">
        <v>260111.046875</v>
      </c>
      <c r="F601">
        <v>1922423</v>
      </c>
      <c r="G601">
        <v>676890.4375</v>
      </c>
      <c r="H601">
        <v>260111.046875</v>
      </c>
      <c r="I601">
        <v>69801.6640625</v>
      </c>
      <c r="K601">
        <v>40.964988708496094</v>
      </c>
      <c r="L601">
        <v>161.28997802734375</v>
      </c>
      <c r="M601">
        <v>43.79742431640625</v>
      </c>
    </row>
    <row r="602" spans="1:13" x14ac:dyDescent="0.3">
      <c r="A602">
        <v>129000000</v>
      </c>
      <c r="B602" t="s">
        <v>592</v>
      </c>
      <c r="C602" t="s">
        <v>606</v>
      </c>
      <c r="D602" t="s">
        <v>938</v>
      </c>
      <c r="E602">
        <v>284092.96875</v>
      </c>
      <c r="F602">
        <v>960985</v>
      </c>
      <c r="G602">
        <v>754451.5</v>
      </c>
      <c r="H602">
        <v>284092.96875</v>
      </c>
      <c r="I602">
        <v>86259.203125</v>
      </c>
      <c r="K602">
        <v>23.180477142333984</v>
      </c>
      <c r="L602">
        <v>95.823593139648438</v>
      </c>
      <c r="M602">
        <v>100.77773284912109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N607"/>
  <sheetViews>
    <sheetView tabSelected="1" topLeftCell="B1" workbookViewId="0">
      <selection activeCell="C5" sqref="C5"/>
    </sheetView>
  </sheetViews>
  <sheetFormatPr defaultColWidth="8.88671875" defaultRowHeight="13.8" x14ac:dyDescent="0.25"/>
  <cols>
    <col min="1" max="1" width="12" style="2" hidden="1" customWidth="1"/>
    <col min="2" max="2" width="5.6640625" style="2" customWidth="1"/>
    <col min="3" max="3" width="34.6640625" style="2" bestFit="1" customWidth="1"/>
    <col min="4" max="4" width="25.33203125" style="2" bestFit="1" customWidth="1"/>
    <col min="5" max="5" width="15.33203125" style="2" bestFit="1" customWidth="1"/>
    <col min="6" max="6" width="11.88671875" style="2" bestFit="1" customWidth="1"/>
    <col min="7" max="7" width="13.5546875" style="2" bestFit="1" customWidth="1"/>
    <col min="8" max="8" width="11.88671875" style="2" bestFit="1" customWidth="1"/>
    <col min="9" max="9" width="13.88671875" style="2" bestFit="1" customWidth="1"/>
    <col min="10" max="10" width="27.88671875" style="2" customWidth="1"/>
    <col min="11" max="11" width="24" style="105" bestFit="1" customWidth="1"/>
    <col min="12" max="12" width="5.6640625" style="2" customWidth="1"/>
    <col min="13" max="13" width="8.88671875" style="2"/>
    <col min="14" max="14" width="13.88671875" style="2" bestFit="1" customWidth="1"/>
    <col min="15" max="16384" width="8.88671875" style="2"/>
  </cols>
  <sheetData>
    <row r="1" spans="1:14" x14ac:dyDescent="0.25">
      <c r="A1" s="9"/>
      <c r="B1" s="9"/>
      <c r="C1" s="9"/>
      <c r="D1" s="9"/>
      <c r="E1" s="9"/>
      <c r="F1" s="9"/>
      <c r="G1" s="9"/>
      <c r="H1" s="9"/>
      <c r="I1" s="9"/>
      <c r="J1" s="9"/>
      <c r="L1" s="9"/>
    </row>
    <row r="2" spans="1:14" ht="60" customHeight="1" x14ac:dyDescent="0.25">
      <c r="A2" s="44"/>
      <c r="B2" s="46"/>
      <c r="C2" s="174" t="str">
        <f>CONCATENATE("Estimated selected state subsidy payments that due to be paid by the Commonwealth of Pennsylvania to schools on",CHAR(10)," July 31st, August 28th, September 25th, &amp; October 30th")</f>
        <v>Estimated selected state subsidy payments that due to be paid by the Commonwealth of Pennsylvania to schools on
 July 31st, August 28th, September 25th, &amp; October 30th</v>
      </c>
      <c r="D2" s="174"/>
      <c r="E2" s="174"/>
      <c r="F2" s="174"/>
      <c r="G2" s="174"/>
      <c r="H2" s="174"/>
      <c r="I2" s="174"/>
      <c r="J2" s="174"/>
      <c r="K2" s="174"/>
      <c r="L2" s="9"/>
    </row>
    <row r="3" spans="1:14" ht="55.8" thickBot="1" x14ac:dyDescent="0.3">
      <c r="A3" s="27" t="s">
        <v>0</v>
      </c>
      <c r="B3" s="27"/>
      <c r="C3" s="173" t="str">
        <f>CONCATENATE("School District,",CHAR(10),"Career &amp; Technology Center,",CHAR(10),"or",CHAR(10)," Intermediate Unit")</f>
        <v>School District,
Career &amp; Technology Center,
or
 Intermediate Unit</v>
      </c>
      <c r="D3" s="173"/>
      <c r="E3" s="15" t="s">
        <v>944</v>
      </c>
      <c r="F3" s="47" t="str">
        <f>CONCATENATE("July",CHAR(10),"Payment")</f>
        <v>July
Payment</v>
      </c>
      <c r="G3" s="47" t="str">
        <f>CONCATENATE("August",CHAR(10),"Payment")</f>
        <v>August
Payment</v>
      </c>
      <c r="H3" s="47" t="str">
        <f>CONCATENATE("September",CHAR(10),"Payment")</f>
        <v>September
Payment</v>
      </c>
      <c r="I3" s="47" t="s">
        <v>1934</v>
      </c>
      <c r="J3" s="47" t="str">
        <f>CONCATENATE("July, August, September, &amp; October",CHAR(10),"Missed Payments")</f>
        <v>July, August, September, &amp; October
Missed Payments</v>
      </c>
      <c r="K3" s="47" t="str">
        <f>CONCATENATE("All State Subsidies As A Share of All Revenues",CHAR(10),"(five year average)")</f>
        <v>All State Subsidies As A Share of All Revenues
(five year average)</v>
      </c>
      <c r="L3" s="9"/>
    </row>
    <row r="4" spans="1:14" ht="15" thickTop="1" thickBot="1" x14ac:dyDescent="0.3">
      <c r="A4" s="42"/>
      <c r="B4" s="45"/>
      <c r="C4" s="42" t="s">
        <v>945</v>
      </c>
      <c r="D4" s="42"/>
      <c r="E4" s="42"/>
      <c r="F4" s="43">
        <f>SUM(F$5:F$605)</f>
        <v>233989596.34179688</v>
      </c>
      <c r="G4" s="43">
        <f>SUM(G$5:G$605)</f>
        <v>2184868160.6367188</v>
      </c>
      <c r="H4" s="43">
        <f>SUM(H$5:H$605)</f>
        <v>887443852.39453125</v>
      </c>
      <c r="I4" s="43">
        <f>SUM(I$5:I$605)</f>
        <v>2010688069.0976563</v>
      </c>
      <c r="J4" s="43">
        <f>SUM(J$5:J$605)</f>
        <v>5316989678.4609375</v>
      </c>
      <c r="K4" s="55">
        <f>AVERAGE(K5:K605)</f>
        <v>0.39378852313306151</v>
      </c>
      <c r="L4" s="9"/>
      <c r="N4" s="68"/>
    </row>
    <row r="5" spans="1:14" ht="14.4" thickTop="1" x14ac:dyDescent="0.25">
      <c r="A5" s="9">
        <v>123460302</v>
      </c>
      <c r="B5" s="9"/>
      <c r="C5" s="9" t="s">
        <v>369</v>
      </c>
      <c r="D5" s="9" t="s">
        <v>980</v>
      </c>
      <c r="E5" s="9" t="s">
        <v>940</v>
      </c>
      <c r="F5" s="25">
        <v>719439.625</v>
      </c>
      <c r="G5" s="25">
        <v>3009010.5</v>
      </c>
      <c r="H5" s="25">
        <v>4282474</v>
      </c>
      <c r="I5" s="25">
        <v>2060785.625</v>
      </c>
      <c r="J5" s="25">
        <v>10071710</v>
      </c>
      <c r="K5" s="142">
        <v>0.23921778798103333</v>
      </c>
      <c r="L5" s="9"/>
    </row>
    <row r="6" spans="1:14" x14ac:dyDescent="0.25">
      <c r="A6" s="9">
        <v>119350303</v>
      </c>
      <c r="B6" s="9"/>
      <c r="C6" s="9" t="s">
        <v>137</v>
      </c>
      <c r="D6" s="9" t="s">
        <v>980</v>
      </c>
      <c r="E6" s="9" t="s">
        <v>939</v>
      </c>
      <c r="F6" s="25">
        <v>315359.09375</v>
      </c>
      <c r="G6" s="25">
        <v>2286015</v>
      </c>
      <c r="H6" s="25">
        <v>1274290.625</v>
      </c>
      <c r="I6" s="25">
        <v>2014486.75</v>
      </c>
      <c r="J6" s="25">
        <v>5890151</v>
      </c>
      <c r="K6" s="142">
        <v>0.30458694696426392</v>
      </c>
      <c r="L6" s="9"/>
    </row>
    <row r="7" spans="1:14" x14ac:dyDescent="0.25">
      <c r="A7" s="9">
        <v>101260303</v>
      </c>
      <c r="B7" s="9"/>
      <c r="C7" s="9" t="s">
        <v>479</v>
      </c>
      <c r="D7" s="9" t="s">
        <v>980</v>
      </c>
      <c r="E7" s="9" t="s">
        <v>931</v>
      </c>
      <c r="F7" s="25">
        <v>567137.6875</v>
      </c>
      <c r="G7" s="25">
        <v>5646463.5</v>
      </c>
      <c r="H7" s="25">
        <v>1810217.75</v>
      </c>
      <c r="I7" s="25">
        <v>5128033</v>
      </c>
      <c r="J7" s="25">
        <v>13151852</v>
      </c>
      <c r="K7" s="142">
        <v>0.66502869129180908</v>
      </c>
      <c r="L7" s="9"/>
    </row>
    <row r="8" spans="1:14" x14ac:dyDescent="0.25">
      <c r="A8" s="9">
        <v>127040503</v>
      </c>
      <c r="B8" s="9"/>
      <c r="C8" s="9" t="s">
        <v>67</v>
      </c>
      <c r="D8" s="9" t="s">
        <v>980</v>
      </c>
      <c r="E8" s="9" t="s">
        <v>933</v>
      </c>
      <c r="F8" s="25">
        <v>257502.59375</v>
      </c>
      <c r="G8" s="25">
        <v>3432242</v>
      </c>
      <c r="H8" s="25">
        <v>761679.125</v>
      </c>
      <c r="I8" s="25">
        <v>3460757.25</v>
      </c>
      <c r="J8" s="25">
        <v>7912181</v>
      </c>
      <c r="K8" s="142">
        <v>0.59642982482910156</v>
      </c>
      <c r="L8" s="9"/>
    </row>
    <row r="9" spans="1:14" x14ac:dyDescent="0.25">
      <c r="A9" s="9">
        <v>103020603</v>
      </c>
      <c r="B9" s="9"/>
      <c r="C9" s="9" t="s">
        <v>128</v>
      </c>
      <c r="D9" s="9" t="s">
        <v>980</v>
      </c>
      <c r="E9" s="9" t="s">
        <v>932</v>
      </c>
      <c r="F9" s="25">
        <v>122579.546875</v>
      </c>
      <c r="G9" s="25">
        <v>689040.8125</v>
      </c>
      <c r="H9" s="25">
        <v>476811.5</v>
      </c>
      <c r="I9" s="25">
        <v>557228.8125</v>
      </c>
      <c r="J9" s="25">
        <v>1845660.75</v>
      </c>
      <c r="K9" s="142">
        <v>0.26762169599533081</v>
      </c>
      <c r="L9" s="9"/>
    </row>
    <row r="10" spans="1:14" x14ac:dyDescent="0.25">
      <c r="A10" s="9">
        <v>106160303</v>
      </c>
      <c r="B10" s="9"/>
      <c r="C10" s="9" t="s">
        <v>250</v>
      </c>
      <c r="D10" s="9" t="s">
        <v>980</v>
      </c>
      <c r="E10" s="9" t="s">
        <v>933</v>
      </c>
      <c r="F10" s="25">
        <v>122581.046875</v>
      </c>
      <c r="G10" s="25">
        <v>1267781.75</v>
      </c>
      <c r="H10" s="25">
        <v>417669.375</v>
      </c>
      <c r="I10" s="25">
        <v>1035257.1875</v>
      </c>
      <c r="J10" s="25">
        <v>2843289.25</v>
      </c>
      <c r="K10" s="142">
        <v>0.64079487323760986</v>
      </c>
      <c r="L10" s="9"/>
    </row>
    <row r="11" spans="1:14" x14ac:dyDescent="0.25">
      <c r="A11" s="9">
        <v>121390302</v>
      </c>
      <c r="B11" s="9"/>
      <c r="C11" s="9" t="s">
        <v>9</v>
      </c>
      <c r="D11" s="9" t="s">
        <v>980</v>
      </c>
      <c r="E11" s="9" t="s">
        <v>938</v>
      </c>
      <c r="F11" s="25">
        <v>2674565</v>
      </c>
      <c r="G11" s="25">
        <v>57214296</v>
      </c>
      <c r="H11" s="25">
        <v>10619404</v>
      </c>
      <c r="I11" s="25">
        <v>60745520</v>
      </c>
      <c r="J11" s="25">
        <v>131253784</v>
      </c>
      <c r="K11" s="142">
        <v>0.57669252157211304</v>
      </c>
      <c r="L11" s="9"/>
    </row>
    <row r="12" spans="1:14" x14ac:dyDescent="0.25">
      <c r="A12" s="9">
        <v>108070502</v>
      </c>
      <c r="B12" s="9"/>
      <c r="C12" s="9" t="s">
        <v>71</v>
      </c>
      <c r="D12" s="9" t="s">
        <v>980</v>
      </c>
      <c r="E12" s="9" t="s">
        <v>935</v>
      </c>
      <c r="F12" s="25">
        <v>1057641</v>
      </c>
      <c r="G12" s="25">
        <v>11713966</v>
      </c>
      <c r="H12" s="25">
        <v>3957078</v>
      </c>
      <c r="I12" s="25">
        <v>11561818</v>
      </c>
      <c r="J12" s="25">
        <v>28290504</v>
      </c>
      <c r="K12" s="142">
        <v>0.53864932060241699</v>
      </c>
      <c r="L12" s="9"/>
    </row>
    <row r="13" spans="1:14" x14ac:dyDescent="0.25">
      <c r="A13" s="9">
        <v>127040703</v>
      </c>
      <c r="B13" s="9"/>
      <c r="C13" s="9" t="s">
        <v>411</v>
      </c>
      <c r="D13" s="9" t="s">
        <v>980</v>
      </c>
      <c r="E13" s="9" t="s">
        <v>933</v>
      </c>
      <c r="F13" s="25">
        <v>451878.3125</v>
      </c>
      <c r="G13" s="25">
        <v>3648842</v>
      </c>
      <c r="H13" s="25">
        <v>1137818.5</v>
      </c>
      <c r="I13" s="25">
        <v>3557736.5</v>
      </c>
      <c r="J13" s="25">
        <v>8796276</v>
      </c>
      <c r="K13" s="142">
        <v>0.42079243063926697</v>
      </c>
      <c r="L13" s="9"/>
    </row>
    <row r="14" spans="1:14" x14ac:dyDescent="0.25">
      <c r="A14" s="9">
        <v>113380303</v>
      </c>
      <c r="B14" s="9"/>
      <c r="C14" s="9" t="s">
        <v>218</v>
      </c>
      <c r="D14" s="9" t="s">
        <v>980</v>
      </c>
      <c r="E14" s="9" t="s">
        <v>937</v>
      </c>
      <c r="F14" s="25">
        <v>177102.15625</v>
      </c>
      <c r="G14" s="25">
        <v>1358957.5</v>
      </c>
      <c r="H14" s="25">
        <v>674558.4375</v>
      </c>
      <c r="I14" s="25">
        <v>1194994.125</v>
      </c>
      <c r="J14" s="25">
        <v>3405612</v>
      </c>
      <c r="K14" s="142">
        <v>0.33691468834877014</v>
      </c>
      <c r="L14" s="9"/>
    </row>
    <row r="15" spans="1:14" x14ac:dyDescent="0.25">
      <c r="A15" s="9">
        <v>114060503</v>
      </c>
      <c r="B15" s="9"/>
      <c r="C15" s="9" t="s">
        <v>232</v>
      </c>
      <c r="D15" s="9" t="s">
        <v>980</v>
      </c>
      <c r="E15" s="9" t="s">
        <v>938</v>
      </c>
      <c r="F15" s="25">
        <v>169384.34375</v>
      </c>
      <c r="G15" s="25">
        <v>1948074.5</v>
      </c>
      <c r="H15" s="25">
        <v>638426.5</v>
      </c>
      <c r="I15" s="25">
        <v>2005859.25</v>
      </c>
      <c r="J15" s="25">
        <v>4761744.5</v>
      </c>
      <c r="K15" s="142">
        <v>0.37811702489852905</v>
      </c>
      <c r="L15" s="9"/>
    </row>
    <row r="16" spans="1:14" x14ac:dyDescent="0.25">
      <c r="A16" s="9">
        <v>128030603</v>
      </c>
      <c r="B16" s="9"/>
      <c r="C16" s="9" t="s">
        <v>129</v>
      </c>
      <c r="D16" s="9" t="s">
        <v>980</v>
      </c>
      <c r="E16" s="9" t="s">
        <v>936</v>
      </c>
      <c r="F16" s="25">
        <v>223371.90625</v>
      </c>
      <c r="G16" s="25">
        <v>1934259.75</v>
      </c>
      <c r="H16" s="25">
        <v>807630.625</v>
      </c>
      <c r="I16" s="25">
        <v>1627523.25</v>
      </c>
      <c r="J16" s="25">
        <v>4592786</v>
      </c>
      <c r="K16" s="142">
        <v>0.60838717222213745</v>
      </c>
      <c r="L16" s="9"/>
    </row>
    <row r="17" spans="1:12" x14ac:dyDescent="0.25">
      <c r="A17" s="9">
        <v>128030852</v>
      </c>
      <c r="B17" s="9"/>
      <c r="C17" s="9" t="s">
        <v>95</v>
      </c>
      <c r="D17" s="9" t="s">
        <v>980</v>
      </c>
      <c r="E17" s="9" t="s">
        <v>936</v>
      </c>
      <c r="F17" s="25">
        <v>965425.9375</v>
      </c>
      <c r="G17" s="25">
        <v>7987270.5</v>
      </c>
      <c r="H17" s="25">
        <v>3138175.5</v>
      </c>
      <c r="I17" s="25">
        <v>6682286.5</v>
      </c>
      <c r="J17" s="25">
        <v>18773158</v>
      </c>
      <c r="K17" s="142">
        <v>0.56460744142532349</v>
      </c>
      <c r="L17" s="9"/>
    </row>
    <row r="18" spans="1:12" x14ac:dyDescent="0.25">
      <c r="A18" s="9">
        <v>117080503</v>
      </c>
      <c r="B18" s="9"/>
      <c r="C18" s="9" t="s">
        <v>51</v>
      </c>
      <c r="D18" s="9" t="s">
        <v>980</v>
      </c>
      <c r="E18" s="9" t="s">
        <v>939</v>
      </c>
      <c r="F18" s="25">
        <v>345992.40625</v>
      </c>
      <c r="G18" s="25">
        <v>2827024.5</v>
      </c>
      <c r="H18" s="25">
        <v>1302129.25</v>
      </c>
      <c r="I18" s="25">
        <v>2371327.75</v>
      </c>
      <c r="J18" s="25">
        <v>6846474</v>
      </c>
      <c r="K18" s="142">
        <v>0.52562570571899414</v>
      </c>
      <c r="L18" s="9"/>
    </row>
    <row r="19" spans="1:12" x14ac:dyDescent="0.25">
      <c r="A19" s="9">
        <v>109530304</v>
      </c>
      <c r="B19" s="9"/>
      <c r="C19" s="9" t="s">
        <v>313</v>
      </c>
      <c r="D19" s="9" t="s">
        <v>980</v>
      </c>
      <c r="E19" s="9" t="s">
        <v>935</v>
      </c>
      <c r="F19" s="25">
        <v>25685.099609375</v>
      </c>
      <c r="G19" s="25">
        <v>322446.84375</v>
      </c>
      <c r="H19" s="25">
        <v>97949.953125</v>
      </c>
      <c r="I19" s="25">
        <v>287300.59375</v>
      </c>
      <c r="J19" s="25">
        <v>733382.5</v>
      </c>
      <c r="K19" s="142">
        <v>0.53924918174743652</v>
      </c>
      <c r="L19" s="9"/>
    </row>
    <row r="20" spans="1:12" x14ac:dyDescent="0.25">
      <c r="A20" s="9">
        <v>101630504</v>
      </c>
      <c r="B20" s="9"/>
      <c r="C20" s="9" t="s">
        <v>324</v>
      </c>
      <c r="D20" s="9" t="s">
        <v>980</v>
      </c>
      <c r="E20" s="9" t="s">
        <v>931</v>
      </c>
      <c r="F20" s="25">
        <v>98625.453125</v>
      </c>
      <c r="G20" s="25">
        <v>903788.5</v>
      </c>
      <c r="H20" s="25">
        <v>313815.9375</v>
      </c>
      <c r="I20" s="25">
        <v>765760.375</v>
      </c>
      <c r="J20" s="25">
        <v>2081990.25</v>
      </c>
      <c r="K20" s="142">
        <v>0.5470956563949585</v>
      </c>
      <c r="L20" s="9"/>
    </row>
    <row r="21" spans="1:12" x14ac:dyDescent="0.25">
      <c r="A21" s="9">
        <v>124150503</v>
      </c>
      <c r="B21" s="9"/>
      <c r="C21" s="9" t="s">
        <v>292</v>
      </c>
      <c r="D21" s="9" t="s">
        <v>980</v>
      </c>
      <c r="E21" s="9" t="s">
        <v>941</v>
      </c>
      <c r="F21" s="25">
        <v>553968.75</v>
      </c>
      <c r="G21" s="25">
        <v>5572792</v>
      </c>
      <c r="H21" s="25">
        <v>2256229</v>
      </c>
      <c r="I21" s="25">
        <v>5257764</v>
      </c>
      <c r="J21" s="25">
        <v>13640754</v>
      </c>
      <c r="K21" s="142">
        <v>0.33675715327262878</v>
      </c>
      <c r="L21" s="9"/>
    </row>
    <row r="22" spans="1:12" x14ac:dyDescent="0.25">
      <c r="A22" s="9">
        <v>103020753</v>
      </c>
      <c r="B22" s="9"/>
      <c r="C22" s="9" t="s">
        <v>49</v>
      </c>
      <c r="D22" s="9" t="s">
        <v>980</v>
      </c>
      <c r="E22" s="9" t="s">
        <v>932</v>
      </c>
      <c r="F22" s="25">
        <v>132682.796875</v>
      </c>
      <c r="G22" s="25">
        <v>844202.875</v>
      </c>
      <c r="H22" s="25">
        <v>749973.125</v>
      </c>
      <c r="I22" s="25">
        <v>631444.1875</v>
      </c>
      <c r="J22" s="25">
        <v>2358303</v>
      </c>
      <c r="K22" s="142">
        <v>0.21485646069049835</v>
      </c>
      <c r="L22" s="9"/>
    </row>
    <row r="23" spans="1:12" x14ac:dyDescent="0.25">
      <c r="A23" s="9">
        <v>110141003</v>
      </c>
      <c r="B23" s="9"/>
      <c r="C23" s="9" t="s">
        <v>308</v>
      </c>
      <c r="D23" s="9" t="s">
        <v>980</v>
      </c>
      <c r="E23" s="9" t="s">
        <v>935</v>
      </c>
      <c r="F23" s="25">
        <v>255227.25</v>
      </c>
      <c r="G23" s="25">
        <v>2060179.375</v>
      </c>
      <c r="H23" s="25">
        <v>884966.3125</v>
      </c>
      <c r="I23" s="25">
        <v>1673329.75</v>
      </c>
      <c r="J23" s="25">
        <v>4873702.5</v>
      </c>
      <c r="K23" s="142">
        <v>0.44650638103485107</v>
      </c>
      <c r="L23" s="9"/>
    </row>
    <row r="24" spans="1:12" x14ac:dyDescent="0.25">
      <c r="A24" s="9">
        <v>103021102</v>
      </c>
      <c r="B24" s="9"/>
      <c r="C24" s="9" t="s">
        <v>309</v>
      </c>
      <c r="D24" s="9" t="s">
        <v>980</v>
      </c>
      <c r="E24" s="9" t="s">
        <v>932</v>
      </c>
      <c r="F24" s="25">
        <v>551761.9375</v>
      </c>
      <c r="G24" s="25">
        <v>5489962.5</v>
      </c>
      <c r="H24" s="25">
        <v>2123913.5</v>
      </c>
      <c r="I24" s="25">
        <v>5592126.5</v>
      </c>
      <c r="J24" s="25">
        <v>13757764</v>
      </c>
      <c r="K24" s="142">
        <v>0.33399403095245361</v>
      </c>
      <c r="L24" s="9"/>
    </row>
    <row r="25" spans="1:12" x14ac:dyDescent="0.25">
      <c r="A25" s="9">
        <v>120480803</v>
      </c>
      <c r="B25" s="9"/>
      <c r="C25" s="9" t="s">
        <v>434</v>
      </c>
      <c r="D25" s="9" t="s">
        <v>980</v>
      </c>
      <c r="E25" s="9" t="s">
        <v>938</v>
      </c>
      <c r="F25" s="25">
        <v>428238.4375</v>
      </c>
      <c r="G25" s="25">
        <v>3338684.5</v>
      </c>
      <c r="H25" s="25">
        <v>1474630.25</v>
      </c>
      <c r="I25" s="25">
        <v>2969877.25</v>
      </c>
      <c r="J25" s="25">
        <v>8211430</v>
      </c>
      <c r="K25" s="142">
        <v>0.36638781428337097</v>
      </c>
      <c r="L25" s="9"/>
    </row>
    <row r="26" spans="1:12" x14ac:dyDescent="0.25">
      <c r="A26" s="9">
        <v>127041203</v>
      </c>
      <c r="B26" s="9"/>
      <c r="C26" s="9" t="s">
        <v>69</v>
      </c>
      <c r="D26" s="9" t="s">
        <v>980</v>
      </c>
      <c r="E26" s="9" t="s">
        <v>933</v>
      </c>
      <c r="F26" s="25">
        <v>214806.75</v>
      </c>
      <c r="G26" s="25">
        <v>1985018.5</v>
      </c>
      <c r="H26" s="25">
        <v>875206.5625</v>
      </c>
      <c r="I26" s="25">
        <v>1846531.25</v>
      </c>
      <c r="J26" s="25">
        <v>4921563</v>
      </c>
      <c r="K26" s="142">
        <v>0.33319875597953796</v>
      </c>
      <c r="L26" s="9"/>
    </row>
    <row r="27" spans="1:12" x14ac:dyDescent="0.25">
      <c r="A27" s="9">
        <v>108051003</v>
      </c>
      <c r="B27" s="9"/>
      <c r="C27" s="9" t="s">
        <v>252</v>
      </c>
      <c r="D27" s="9" t="s">
        <v>980</v>
      </c>
      <c r="E27" s="9" t="s">
        <v>936</v>
      </c>
      <c r="F27" s="25">
        <v>233925.296875</v>
      </c>
      <c r="G27" s="25">
        <v>2053174.5</v>
      </c>
      <c r="H27" s="25">
        <v>689164.4375</v>
      </c>
      <c r="I27" s="25">
        <v>1726480.75</v>
      </c>
      <c r="J27" s="25">
        <v>4702745</v>
      </c>
      <c r="K27" s="142">
        <v>0.42924875020980835</v>
      </c>
      <c r="L27" s="9"/>
    </row>
    <row r="28" spans="1:12" x14ac:dyDescent="0.25">
      <c r="A28" s="9">
        <v>107650603</v>
      </c>
      <c r="B28" s="9"/>
      <c r="C28" s="9" t="s">
        <v>104</v>
      </c>
      <c r="D28" s="9" t="s">
        <v>980</v>
      </c>
      <c r="E28" s="9" t="s">
        <v>931</v>
      </c>
      <c r="F28" s="25">
        <v>301833.3125</v>
      </c>
      <c r="G28" s="25">
        <v>3226048</v>
      </c>
      <c r="H28" s="25">
        <v>1137832.25</v>
      </c>
      <c r="I28" s="25">
        <v>3075702.25</v>
      </c>
      <c r="J28" s="25">
        <v>7741416</v>
      </c>
      <c r="K28" s="142">
        <v>0.44661599397659302</v>
      </c>
      <c r="L28" s="9"/>
    </row>
    <row r="29" spans="1:12" x14ac:dyDescent="0.25">
      <c r="A29" s="9">
        <v>110141103</v>
      </c>
      <c r="B29" s="9"/>
      <c r="C29" s="9" t="s">
        <v>303</v>
      </c>
      <c r="D29" s="9" t="s">
        <v>980</v>
      </c>
      <c r="E29" s="9" t="s">
        <v>935</v>
      </c>
      <c r="F29" s="25">
        <v>352610.09375</v>
      </c>
      <c r="G29" s="25">
        <v>2341819</v>
      </c>
      <c r="H29" s="25">
        <v>1193777.125</v>
      </c>
      <c r="I29" s="25">
        <v>2139802.25</v>
      </c>
      <c r="J29" s="25">
        <v>6028008</v>
      </c>
      <c r="K29" s="142">
        <v>0.32601949572563171</v>
      </c>
      <c r="L29" s="9"/>
    </row>
    <row r="30" spans="1:12" x14ac:dyDescent="0.25">
      <c r="A30" s="9">
        <v>108071003</v>
      </c>
      <c r="B30" s="9"/>
      <c r="C30" s="9" t="s">
        <v>288</v>
      </c>
      <c r="D30" s="9" t="s">
        <v>980</v>
      </c>
      <c r="E30" s="9" t="s">
        <v>935</v>
      </c>
      <c r="F30" s="25">
        <v>151965.453125</v>
      </c>
      <c r="G30" s="25">
        <v>1619567.125</v>
      </c>
      <c r="H30" s="25">
        <v>575729.625</v>
      </c>
      <c r="I30" s="25">
        <v>1505904.75</v>
      </c>
      <c r="J30" s="25">
        <v>3853167</v>
      </c>
      <c r="K30" s="142">
        <v>0.51357460021972656</v>
      </c>
      <c r="L30" s="9"/>
    </row>
    <row r="31" spans="1:12" x14ac:dyDescent="0.25">
      <c r="A31" s="9">
        <v>122091002</v>
      </c>
      <c r="B31" s="9"/>
      <c r="C31" s="9" t="s">
        <v>167</v>
      </c>
      <c r="D31" s="9" t="s">
        <v>980</v>
      </c>
      <c r="E31" s="9" t="s">
        <v>940</v>
      </c>
      <c r="F31" s="25">
        <v>909541.625</v>
      </c>
      <c r="G31" s="25">
        <v>6024488</v>
      </c>
      <c r="H31" s="25">
        <v>3503386.5</v>
      </c>
      <c r="I31" s="25">
        <v>5598449</v>
      </c>
      <c r="J31" s="25">
        <v>16035865</v>
      </c>
      <c r="K31" s="142">
        <v>0.2299591451883316</v>
      </c>
      <c r="L31" s="9"/>
    </row>
    <row r="32" spans="1:12" x14ac:dyDescent="0.25">
      <c r="A32" s="9">
        <v>116191004</v>
      </c>
      <c r="B32" s="9"/>
      <c r="C32" s="9" t="s">
        <v>397</v>
      </c>
      <c r="D32" s="9" t="s">
        <v>980</v>
      </c>
      <c r="E32" s="9" t="s">
        <v>939</v>
      </c>
      <c r="F32" s="25">
        <v>88770.1484375</v>
      </c>
      <c r="G32" s="25">
        <v>830640</v>
      </c>
      <c r="H32" s="25">
        <v>353105.0625</v>
      </c>
      <c r="I32" s="25">
        <v>711994</v>
      </c>
      <c r="J32" s="25">
        <v>1984509.25</v>
      </c>
      <c r="K32" s="142">
        <v>0.39433535933494568</v>
      </c>
      <c r="L32" s="9"/>
    </row>
    <row r="33" spans="1:12" x14ac:dyDescent="0.25">
      <c r="A33" s="9">
        <v>101630903</v>
      </c>
      <c r="B33" s="9"/>
      <c r="C33" s="9" t="s">
        <v>283</v>
      </c>
      <c r="D33" s="9" t="s">
        <v>980</v>
      </c>
      <c r="E33" s="9" t="s">
        <v>931</v>
      </c>
      <c r="F33" s="25">
        <v>162822.453125</v>
      </c>
      <c r="G33" s="25">
        <v>1872265</v>
      </c>
      <c r="H33" s="25">
        <v>569668.1875</v>
      </c>
      <c r="I33" s="25">
        <v>1793424.125</v>
      </c>
      <c r="J33" s="25">
        <v>4398180</v>
      </c>
      <c r="K33" s="142">
        <v>0.53823316097259521</v>
      </c>
      <c r="L33" s="9"/>
    </row>
    <row r="34" spans="1:12" x14ac:dyDescent="0.25">
      <c r="A34" s="9">
        <v>108561003</v>
      </c>
      <c r="B34" s="9"/>
      <c r="C34" s="9" t="s">
        <v>299</v>
      </c>
      <c r="D34" s="9" t="s">
        <v>980</v>
      </c>
      <c r="E34" s="9" t="s">
        <v>936</v>
      </c>
      <c r="F34" s="25">
        <v>99906.8984375</v>
      </c>
      <c r="G34" s="25">
        <v>1169657.125</v>
      </c>
      <c r="H34" s="25">
        <v>364839.65625</v>
      </c>
      <c r="I34" s="25">
        <v>1069262.375</v>
      </c>
      <c r="J34" s="25">
        <v>2703666</v>
      </c>
      <c r="K34" s="142">
        <v>0.63759273290634155</v>
      </c>
      <c r="L34" s="9"/>
    </row>
    <row r="35" spans="1:12" x14ac:dyDescent="0.25">
      <c r="A35" s="9">
        <v>112011103</v>
      </c>
      <c r="B35" s="9"/>
      <c r="C35" s="9" t="s">
        <v>359</v>
      </c>
      <c r="D35" s="9" t="s">
        <v>980</v>
      </c>
      <c r="E35" s="9" t="s">
        <v>937</v>
      </c>
      <c r="F35" s="25">
        <v>215893.046875</v>
      </c>
      <c r="G35" s="25">
        <v>2024205.375</v>
      </c>
      <c r="H35" s="25">
        <v>815842.875</v>
      </c>
      <c r="I35" s="25">
        <v>1743890.25</v>
      </c>
      <c r="J35" s="25">
        <v>4799832</v>
      </c>
      <c r="K35" s="142">
        <v>0.40623006224632263</v>
      </c>
      <c r="L35" s="9"/>
    </row>
    <row r="36" spans="1:12" x14ac:dyDescent="0.25">
      <c r="A36" s="9">
        <v>116191103</v>
      </c>
      <c r="B36" s="9"/>
      <c r="C36" s="9" t="s">
        <v>410</v>
      </c>
      <c r="D36" s="9" t="s">
        <v>980</v>
      </c>
      <c r="E36" s="9" t="s">
        <v>939</v>
      </c>
      <c r="F36" s="25">
        <v>421401.3125</v>
      </c>
      <c r="G36" s="25">
        <v>3981677.5</v>
      </c>
      <c r="H36" s="25">
        <v>1443543.625</v>
      </c>
      <c r="I36" s="25">
        <v>3755606.5</v>
      </c>
      <c r="J36" s="25">
        <v>9602229</v>
      </c>
      <c r="K36" s="142">
        <v>0.51901495456695557</v>
      </c>
      <c r="L36" s="9"/>
    </row>
    <row r="37" spans="1:12" x14ac:dyDescent="0.25">
      <c r="A37" s="9">
        <v>103021252</v>
      </c>
      <c r="B37" s="9"/>
      <c r="C37" s="9" t="s">
        <v>341</v>
      </c>
      <c r="D37" s="9" t="s">
        <v>980</v>
      </c>
      <c r="E37" s="9" t="s">
        <v>932</v>
      </c>
      <c r="F37" s="25">
        <v>522535.0625</v>
      </c>
      <c r="G37" s="25">
        <v>2295971.5</v>
      </c>
      <c r="H37" s="25">
        <v>2246103.25</v>
      </c>
      <c r="I37" s="25">
        <v>1838096.5</v>
      </c>
      <c r="J37" s="25">
        <v>6902706.5</v>
      </c>
      <c r="K37" s="142">
        <v>0.2702038586139679</v>
      </c>
      <c r="L37" s="9"/>
    </row>
    <row r="38" spans="1:12" x14ac:dyDescent="0.25">
      <c r="A38" s="9">
        <v>120481002</v>
      </c>
      <c r="B38" s="9"/>
      <c r="C38" s="9" t="s">
        <v>271</v>
      </c>
      <c r="D38" s="9" t="s">
        <v>980</v>
      </c>
      <c r="E38" s="9" t="s">
        <v>938</v>
      </c>
      <c r="F38" s="25">
        <v>1552942</v>
      </c>
      <c r="G38" s="25">
        <v>14612387</v>
      </c>
      <c r="H38" s="25">
        <v>6437890</v>
      </c>
      <c r="I38" s="25">
        <v>14343258</v>
      </c>
      <c r="J38" s="25">
        <v>36946480</v>
      </c>
      <c r="K38" s="142">
        <v>0.25443020462989807</v>
      </c>
      <c r="L38" s="9"/>
    </row>
    <row r="39" spans="1:12" x14ac:dyDescent="0.25">
      <c r="A39" s="9">
        <v>101631003</v>
      </c>
      <c r="B39" s="9"/>
      <c r="C39" s="9" t="s">
        <v>439</v>
      </c>
      <c r="D39" s="9" t="s">
        <v>980</v>
      </c>
      <c r="E39" s="9" t="s">
        <v>931</v>
      </c>
      <c r="F39" s="25">
        <v>207409.796875</v>
      </c>
      <c r="G39" s="25">
        <v>2117562.5</v>
      </c>
      <c r="H39" s="25">
        <v>561560.4375</v>
      </c>
      <c r="I39" s="25">
        <v>1898986.25</v>
      </c>
      <c r="J39" s="25">
        <v>4785519</v>
      </c>
      <c r="K39" s="142">
        <v>0.69066929817199707</v>
      </c>
      <c r="L39" s="9"/>
    </row>
    <row r="40" spans="1:12" x14ac:dyDescent="0.25">
      <c r="A40" s="9">
        <v>127041503</v>
      </c>
      <c r="B40" s="9"/>
      <c r="C40" s="9" t="s">
        <v>98</v>
      </c>
      <c r="D40" s="9" t="s">
        <v>980</v>
      </c>
      <c r="E40" s="9" t="s">
        <v>933</v>
      </c>
      <c r="F40" s="25">
        <v>353211.90625</v>
      </c>
      <c r="G40" s="25">
        <v>4106725</v>
      </c>
      <c r="H40" s="25">
        <v>1223720.875</v>
      </c>
      <c r="I40" s="25">
        <v>4035130</v>
      </c>
      <c r="J40" s="25">
        <v>9718788</v>
      </c>
      <c r="K40" s="142">
        <v>0.6279672384262085</v>
      </c>
      <c r="L40" s="9"/>
    </row>
    <row r="41" spans="1:12" x14ac:dyDescent="0.25">
      <c r="A41" s="9">
        <v>115210503</v>
      </c>
      <c r="B41" s="9"/>
      <c r="C41" s="9" t="s">
        <v>385</v>
      </c>
      <c r="D41" s="9" t="s">
        <v>980</v>
      </c>
      <c r="E41" s="9" t="s">
        <v>937</v>
      </c>
      <c r="F41" s="25">
        <v>406714.34375</v>
      </c>
      <c r="G41" s="25">
        <v>2813311.75</v>
      </c>
      <c r="H41" s="25">
        <v>1223342.875</v>
      </c>
      <c r="I41" s="25">
        <v>2424789</v>
      </c>
      <c r="J41" s="25">
        <v>6868158</v>
      </c>
      <c r="K41" s="142">
        <v>0.32185140252113342</v>
      </c>
      <c r="L41" s="9"/>
    </row>
    <row r="42" spans="1:12" x14ac:dyDescent="0.25">
      <c r="A42" s="9">
        <v>127041603</v>
      </c>
      <c r="B42" s="9"/>
      <c r="C42" s="9" t="s">
        <v>243</v>
      </c>
      <c r="D42" s="9" t="s">
        <v>980</v>
      </c>
      <c r="E42" s="9" t="s">
        <v>933</v>
      </c>
      <c r="F42" s="25">
        <v>317328.15625</v>
      </c>
      <c r="G42" s="25">
        <v>2552329</v>
      </c>
      <c r="H42" s="25">
        <v>1062437.375</v>
      </c>
      <c r="I42" s="25">
        <v>2205202.25</v>
      </c>
      <c r="J42" s="25">
        <v>6137297</v>
      </c>
      <c r="K42" s="142">
        <v>0.45556491613388062</v>
      </c>
      <c r="L42" s="9"/>
    </row>
    <row r="43" spans="1:12" x14ac:dyDescent="0.25">
      <c r="A43" s="9">
        <v>108110603</v>
      </c>
      <c r="B43" s="9"/>
      <c r="C43" s="9" t="s">
        <v>465</v>
      </c>
      <c r="D43" s="9" t="s">
        <v>980</v>
      </c>
      <c r="E43" s="9" t="s">
        <v>936</v>
      </c>
      <c r="F43" s="25">
        <v>112897.796875</v>
      </c>
      <c r="G43" s="25">
        <v>1684610</v>
      </c>
      <c r="H43" s="25">
        <v>361645.6875</v>
      </c>
      <c r="I43" s="25">
        <v>1608616.375</v>
      </c>
      <c r="J43" s="25">
        <v>3767770</v>
      </c>
      <c r="K43" s="142">
        <v>0.63691341876983643</v>
      </c>
      <c r="L43" s="9"/>
    </row>
    <row r="44" spans="1:12" x14ac:dyDescent="0.25">
      <c r="A44" s="9">
        <v>116191203</v>
      </c>
      <c r="B44" s="9"/>
      <c r="C44" s="9" t="s">
        <v>403</v>
      </c>
      <c r="D44" s="9" t="s">
        <v>980</v>
      </c>
      <c r="E44" s="9" t="s">
        <v>939</v>
      </c>
      <c r="F44" s="25">
        <v>176710.953125</v>
      </c>
      <c r="G44" s="25">
        <v>2025032.625</v>
      </c>
      <c r="H44" s="25">
        <v>639456.75</v>
      </c>
      <c r="I44" s="25">
        <v>1917284.625</v>
      </c>
      <c r="J44" s="25">
        <v>4758485</v>
      </c>
      <c r="K44" s="142">
        <v>0.38599976897239685</v>
      </c>
      <c r="L44" s="9"/>
    </row>
    <row r="45" spans="1:12" x14ac:dyDescent="0.25">
      <c r="A45" s="9">
        <v>129540803</v>
      </c>
      <c r="B45" s="9"/>
      <c r="C45" s="9" t="s">
        <v>277</v>
      </c>
      <c r="D45" s="9" t="s">
        <v>980</v>
      </c>
      <c r="E45" s="9" t="s">
        <v>938</v>
      </c>
      <c r="F45" s="25">
        <v>306091.8125</v>
      </c>
      <c r="G45" s="25">
        <v>2574773</v>
      </c>
      <c r="H45" s="25">
        <v>1052955.625</v>
      </c>
      <c r="I45" s="25">
        <v>2119976</v>
      </c>
      <c r="J45" s="25">
        <v>6053796.5</v>
      </c>
      <c r="K45" s="142">
        <v>0.3440532386302948</v>
      </c>
      <c r="L45" s="9"/>
    </row>
    <row r="46" spans="1:12" x14ac:dyDescent="0.25">
      <c r="A46" s="9">
        <v>119581003</v>
      </c>
      <c r="B46" s="9"/>
      <c r="C46" s="9" t="s">
        <v>261</v>
      </c>
      <c r="D46" s="9" t="s">
        <v>980</v>
      </c>
      <c r="E46" s="9" t="s">
        <v>939</v>
      </c>
      <c r="F46" s="25">
        <v>141463.953125</v>
      </c>
      <c r="G46" s="25">
        <v>1700901</v>
      </c>
      <c r="H46" s="25">
        <v>630731.6875</v>
      </c>
      <c r="I46" s="25">
        <v>1436980.875</v>
      </c>
      <c r="J46" s="25">
        <v>3910077.5</v>
      </c>
      <c r="K46" s="142">
        <v>0.59489089250564575</v>
      </c>
      <c r="L46" s="9"/>
    </row>
    <row r="47" spans="1:12" x14ac:dyDescent="0.25">
      <c r="A47" s="9">
        <v>114060753</v>
      </c>
      <c r="B47" s="9"/>
      <c r="C47" s="9" t="s">
        <v>386</v>
      </c>
      <c r="D47" s="9" t="s">
        <v>980</v>
      </c>
      <c r="E47" s="9" t="s">
        <v>938</v>
      </c>
      <c r="F47" s="25">
        <v>787239</v>
      </c>
      <c r="G47" s="25">
        <v>5331358</v>
      </c>
      <c r="H47" s="25">
        <v>2777990</v>
      </c>
      <c r="I47" s="25">
        <v>4934282</v>
      </c>
      <c r="J47" s="25">
        <v>13830869</v>
      </c>
      <c r="K47" s="142">
        <v>0.28911128640174866</v>
      </c>
      <c r="L47" s="9"/>
    </row>
    <row r="48" spans="1:12" x14ac:dyDescent="0.25">
      <c r="A48" s="9">
        <v>109420803</v>
      </c>
      <c r="B48" s="9"/>
      <c r="C48" s="9" t="s">
        <v>72</v>
      </c>
      <c r="D48" s="9" t="s">
        <v>980</v>
      </c>
      <c r="E48" s="9" t="s">
        <v>935</v>
      </c>
      <c r="F48" s="25">
        <v>416190.90625</v>
      </c>
      <c r="G48" s="25">
        <v>3736556</v>
      </c>
      <c r="H48" s="25">
        <v>1563111.25</v>
      </c>
      <c r="I48" s="25">
        <v>3487879</v>
      </c>
      <c r="J48" s="25">
        <v>9203737</v>
      </c>
      <c r="K48" s="142">
        <v>0.59945279359817505</v>
      </c>
      <c r="L48" s="9"/>
    </row>
    <row r="49" spans="1:12" x14ac:dyDescent="0.25">
      <c r="A49" s="9">
        <v>114060853</v>
      </c>
      <c r="B49" s="9"/>
      <c r="C49" s="9" t="s">
        <v>318</v>
      </c>
      <c r="D49" s="9" t="s">
        <v>980</v>
      </c>
      <c r="E49" s="9" t="s">
        <v>938</v>
      </c>
      <c r="F49" s="25">
        <v>206522.703125</v>
      </c>
      <c r="G49" s="25">
        <v>1110359.125</v>
      </c>
      <c r="H49" s="25">
        <v>727616.1875</v>
      </c>
      <c r="I49" s="25">
        <v>855750.625</v>
      </c>
      <c r="J49" s="25">
        <v>2900248.5</v>
      </c>
      <c r="K49" s="142">
        <v>0.30651754140853882</v>
      </c>
      <c r="L49" s="9"/>
    </row>
    <row r="50" spans="1:12" x14ac:dyDescent="0.25">
      <c r="A50" s="9">
        <v>103021453</v>
      </c>
      <c r="B50" s="9"/>
      <c r="C50" s="9" t="s">
        <v>145</v>
      </c>
      <c r="D50" s="9" t="s">
        <v>980</v>
      </c>
      <c r="E50" s="9" t="s">
        <v>932</v>
      </c>
      <c r="F50" s="25">
        <v>182259.90625</v>
      </c>
      <c r="G50" s="25">
        <v>2007079.375</v>
      </c>
      <c r="H50" s="25">
        <v>809967</v>
      </c>
      <c r="I50" s="25">
        <v>2015049.125</v>
      </c>
      <c r="J50" s="25">
        <v>5014355.5</v>
      </c>
      <c r="K50" s="142">
        <v>0.39257600903511047</v>
      </c>
      <c r="L50" s="9"/>
    </row>
    <row r="51" spans="1:12" x14ac:dyDescent="0.25">
      <c r="A51" s="9">
        <v>122091303</v>
      </c>
      <c r="B51" s="9"/>
      <c r="C51" s="9" t="s">
        <v>106</v>
      </c>
      <c r="D51" s="9" t="s">
        <v>980</v>
      </c>
      <c r="E51" s="9" t="s">
        <v>940</v>
      </c>
      <c r="F51" s="25">
        <v>203190.15625</v>
      </c>
      <c r="G51" s="25">
        <v>1680101</v>
      </c>
      <c r="H51" s="25">
        <v>782653.75</v>
      </c>
      <c r="I51" s="25">
        <v>1597830</v>
      </c>
      <c r="J51" s="25">
        <v>4263775</v>
      </c>
      <c r="K51" s="142">
        <v>0.45779141783714294</v>
      </c>
      <c r="L51" s="9"/>
    </row>
    <row r="52" spans="1:12" x14ac:dyDescent="0.25">
      <c r="A52" s="9">
        <v>122091352</v>
      </c>
      <c r="B52" s="9"/>
      <c r="C52" s="9" t="s">
        <v>265</v>
      </c>
      <c r="D52" s="9" t="s">
        <v>980</v>
      </c>
      <c r="E52" s="9" t="s">
        <v>940</v>
      </c>
      <c r="F52" s="25">
        <v>1019785.1875</v>
      </c>
      <c r="G52" s="25">
        <v>7361956.5</v>
      </c>
      <c r="H52" s="25">
        <v>3474747.5</v>
      </c>
      <c r="I52" s="25">
        <v>7296228.5</v>
      </c>
      <c r="J52" s="25">
        <v>19152718</v>
      </c>
      <c r="K52" s="142">
        <v>0.28704047203063965</v>
      </c>
      <c r="L52" s="9"/>
    </row>
    <row r="53" spans="1:12" x14ac:dyDescent="0.25">
      <c r="A53" s="9">
        <v>106330703</v>
      </c>
      <c r="B53" s="9"/>
      <c r="C53" s="9" t="s">
        <v>151</v>
      </c>
      <c r="D53" s="9" t="s">
        <v>980</v>
      </c>
      <c r="E53" s="9" t="s">
        <v>936</v>
      </c>
      <c r="F53" s="25">
        <v>132091.796875</v>
      </c>
      <c r="G53" s="25">
        <v>1789572.625</v>
      </c>
      <c r="H53" s="25">
        <v>516667.125</v>
      </c>
      <c r="I53" s="25">
        <v>1670095.25</v>
      </c>
      <c r="J53" s="25">
        <v>4108426.75</v>
      </c>
      <c r="K53" s="142">
        <v>0.66158884763717651</v>
      </c>
      <c r="L53" s="9"/>
    </row>
    <row r="54" spans="1:12" x14ac:dyDescent="0.25">
      <c r="A54" s="9">
        <v>106330803</v>
      </c>
      <c r="B54" s="9"/>
      <c r="C54" s="9" t="s">
        <v>487</v>
      </c>
      <c r="D54" s="9" t="s">
        <v>980</v>
      </c>
      <c r="E54" s="9" t="s">
        <v>936</v>
      </c>
      <c r="F54" s="25">
        <v>217045.046875</v>
      </c>
      <c r="G54" s="25">
        <v>2712281.25</v>
      </c>
      <c r="H54" s="25">
        <v>714692.3125</v>
      </c>
      <c r="I54" s="25">
        <v>2534953</v>
      </c>
      <c r="J54" s="25">
        <v>6178971.5</v>
      </c>
      <c r="K54" s="142">
        <v>0.57815325260162354</v>
      </c>
      <c r="L54" s="9"/>
    </row>
    <row r="55" spans="1:12" x14ac:dyDescent="0.25">
      <c r="A55" s="9">
        <v>101260803</v>
      </c>
      <c r="B55" s="9"/>
      <c r="C55" s="9" t="s">
        <v>387</v>
      </c>
      <c r="D55" s="9" t="s">
        <v>980</v>
      </c>
      <c r="E55" s="9" t="s">
        <v>931</v>
      </c>
      <c r="F55" s="25">
        <v>311895.59375</v>
      </c>
      <c r="G55" s="25">
        <v>4138045</v>
      </c>
      <c r="H55" s="25">
        <v>970716.5</v>
      </c>
      <c r="I55" s="25">
        <v>3927237.5</v>
      </c>
      <c r="J55" s="25">
        <v>9347894</v>
      </c>
      <c r="K55" s="142">
        <v>0.59888547658920288</v>
      </c>
      <c r="L55" s="9"/>
    </row>
    <row r="56" spans="1:12" x14ac:dyDescent="0.25">
      <c r="A56" s="9">
        <v>123460504</v>
      </c>
      <c r="B56" s="9"/>
      <c r="C56" s="9" t="s">
        <v>296</v>
      </c>
      <c r="D56" s="9" t="s">
        <v>980</v>
      </c>
      <c r="E56" s="9" t="s">
        <v>940</v>
      </c>
      <c r="F56" s="25">
        <v>919.5</v>
      </c>
      <c r="G56" s="25">
        <v>5163</v>
      </c>
      <c r="H56" s="25">
        <v>919.5</v>
      </c>
      <c r="I56" s="25">
        <v>5163</v>
      </c>
      <c r="J56" s="25">
        <v>12165</v>
      </c>
      <c r="K56" s="142">
        <v>0.26308554410934448</v>
      </c>
      <c r="L56" s="9"/>
    </row>
    <row r="57" spans="1:12" x14ac:dyDescent="0.25">
      <c r="A57" s="9">
        <v>101631203</v>
      </c>
      <c r="B57" s="9"/>
      <c r="C57" s="9" t="s">
        <v>426</v>
      </c>
      <c r="D57" s="9" t="s">
        <v>980</v>
      </c>
      <c r="E57" s="9" t="s">
        <v>931</v>
      </c>
      <c r="F57" s="25">
        <v>165827.703125</v>
      </c>
      <c r="G57" s="25">
        <v>1421582.75</v>
      </c>
      <c r="H57" s="25">
        <v>554802.1875</v>
      </c>
      <c r="I57" s="25">
        <v>1201740.75</v>
      </c>
      <c r="J57" s="25">
        <v>3343953.5</v>
      </c>
      <c r="K57" s="142">
        <v>0.48326268792152405</v>
      </c>
      <c r="L57" s="9"/>
    </row>
    <row r="58" spans="1:12" x14ac:dyDescent="0.25">
      <c r="A58" s="9">
        <v>107650703</v>
      </c>
      <c r="B58" s="9"/>
      <c r="C58" s="9" t="s">
        <v>141</v>
      </c>
      <c r="D58" s="9" t="s">
        <v>980</v>
      </c>
      <c r="E58" s="9" t="s">
        <v>931</v>
      </c>
      <c r="F58" s="25">
        <v>232969.046875</v>
      </c>
      <c r="G58" s="25">
        <v>1633397.625</v>
      </c>
      <c r="H58" s="25">
        <v>870220.3125</v>
      </c>
      <c r="I58" s="25">
        <v>1409672</v>
      </c>
      <c r="J58" s="25">
        <v>4146259</v>
      </c>
      <c r="K58" s="142">
        <v>0.39273026585578918</v>
      </c>
      <c r="L58" s="9"/>
    </row>
    <row r="59" spans="1:12" x14ac:dyDescent="0.25">
      <c r="A59" s="9">
        <v>104101252</v>
      </c>
      <c r="B59" s="9"/>
      <c r="C59" s="9" t="s">
        <v>275</v>
      </c>
      <c r="D59" s="9" t="s">
        <v>980</v>
      </c>
      <c r="E59" s="9" t="s">
        <v>933</v>
      </c>
      <c r="F59" s="25">
        <v>848146.9375</v>
      </c>
      <c r="G59" s="25">
        <v>7090681</v>
      </c>
      <c r="H59" s="25">
        <v>2732609.75</v>
      </c>
      <c r="I59" s="25">
        <v>6667719</v>
      </c>
      <c r="J59" s="25">
        <v>17339156</v>
      </c>
      <c r="K59" s="142">
        <v>0.45028868317604065</v>
      </c>
      <c r="L59" s="9"/>
    </row>
    <row r="60" spans="1:12" x14ac:dyDescent="0.25">
      <c r="A60" s="9">
        <v>101631503</v>
      </c>
      <c r="B60" s="9"/>
      <c r="C60" s="9" t="s">
        <v>459</v>
      </c>
      <c r="D60" s="9" t="s">
        <v>980</v>
      </c>
      <c r="E60" s="9" t="s">
        <v>931</v>
      </c>
      <c r="F60" s="25">
        <v>135667.796875</v>
      </c>
      <c r="G60" s="25">
        <v>1706795.25</v>
      </c>
      <c r="H60" s="25">
        <v>440523.3125</v>
      </c>
      <c r="I60" s="25">
        <v>1559632.75</v>
      </c>
      <c r="J60" s="25">
        <v>3842619</v>
      </c>
      <c r="K60" s="142">
        <v>0.57844668626785278</v>
      </c>
      <c r="L60" s="9"/>
    </row>
    <row r="61" spans="1:12" x14ac:dyDescent="0.25">
      <c r="A61" s="9">
        <v>108111203</v>
      </c>
      <c r="B61" s="9"/>
      <c r="C61" s="9" t="s">
        <v>266</v>
      </c>
      <c r="D61" s="9" t="s">
        <v>980</v>
      </c>
      <c r="E61" s="9" t="s">
        <v>936</v>
      </c>
      <c r="F61" s="25">
        <v>189694.046875</v>
      </c>
      <c r="G61" s="25">
        <v>2206123.25</v>
      </c>
      <c r="H61" s="25">
        <v>707112.4375</v>
      </c>
      <c r="I61" s="25">
        <v>1912520.875</v>
      </c>
      <c r="J61" s="25">
        <v>5015450.5</v>
      </c>
      <c r="K61" s="142">
        <v>0.67741692066192627</v>
      </c>
      <c r="L61" s="9"/>
    </row>
    <row r="62" spans="1:12" x14ac:dyDescent="0.25">
      <c r="A62" s="9">
        <v>109122703</v>
      </c>
      <c r="B62" s="9"/>
      <c r="C62" s="9" t="s">
        <v>150</v>
      </c>
      <c r="D62" s="9" t="s">
        <v>980</v>
      </c>
      <c r="E62" s="9" t="s">
        <v>935</v>
      </c>
      <c r="F62" s="25">
        <v>124684.953125</v>
      </c>
      <c r="G62" s="25">
        <v>1377491</v>
      </c>
      <c r="H62" s="25">
        <v>348198.9375</v>
      </c>
      <c r="I62" s="25">
        <v>1278823.625</v>
      </c>
      <c r="J62" s="25">
        <v>3129198.5</v>
      </c>
      <c r="K62" s="142">
        <v>0.63877838850021362</v>
      </c>
      <c r="L62" s="9"/>
    </row>
    <row r="63" spans="1:12" x14ac:dyDescent="0.25">
      <c r="A63" s="9">
        <v>115211003</v>
      </c>
      <c r="B63" s="9"/>
      <c r="C63" s="9" t="s">
        <v>412</v>
      </c>
      <c r="D63" s="9" t="s">
        <v>980</v>
      </c>
      <c r="E63" s="9" t="s">
        <v>937</v>
      </c>
      <c r="F63" s="25">
        <v>100665.6015625</v>
      </c>
      <c r="G63" s="25">
        <v>487685.78125</v>
      </c>
      <c r="H63" s="25">
        <v>583368.5</v>
      </c>
      <c r="I63" s="25">
        <v>393784.59375</v>
      </c>
      <c r="J63" s="25">
        <v>1565504.5</v>
      </c>
      <c r="K63" s="142">
        <v>0.18151798844337463</v>
      </c>
      <c r="L63" s="9"/>
    </row>
    <row r="64" spans="1:12" x14ac:dyDescent="0.25">
      <c r="A64" s="9">
        <v>101631703</v>
      </c>
      <c r="B64" s="9"/>
      <c r="C64" s="9" t="s">
        <v>390</v>
      </c>
      <c r="D64" s="9" t="s">
        <v>980</v>
      </c>
      <c r="E64" s="9" t="s">
        <v>931</v>
      </c>
      <c r="F64" s="25">
        <v>406783.8125</v>
      </c>
      <c r="G64" s="25">
        <v>3206799.75</v>
      </c>
      <c r="H64" s="25">
        <v>1967992.5</v>
      </c>
      <c r="I64" s="25">
        <v>2752608.75</v>
      </c>
      <c r="J64" s="25">
        <v>8334185</v>
      </c>
      <c r="K64" s="142">
        <v>0.26571446657180786</v>
      </c>
      <c r="L64" s="9"/>
    </row>
    <row r="65" spans="1:12" x14ac:dyDescent="0.25">
      <c r="A65" s="9">
        <v>117081003</v>
      </c>
      <c r="B65" s="9"/>
      <c r="C65" s="9" t="s">
        <v>108</v>
      </c>
      <c r="D65" s="9" t="s">
        <v>980</v>
      </c>
      <c r="E65" s="9" t="s">
        <v>939</v>
      </c>
      <c r="F65" s="25">
        <v>137962.046875</v>
      </c>
      <c r="G65" s="25">
        <v>1849154.875</v>
      </c>
      <c r="H65" s="25">
        <v>544235.4375</v>
      </c>
      <c r="I65" s="25">
        <v>1707485.625</v>
      </c>
      <c r="J65" s="25">
        <v>4238838</v>
      </c>
      <c r="K65" s="142">
        <v>0.66301697492599487</v>
      </c>
      <c r="L65" s="9"/>
    </row>
    <row r="66" spans="1:12" x14ac:dyDescent="0.25">
      <c r="A66" s="9">
        <v>119351303</v>
      </c>
      <c r="B66" s="9"/>
      <c r="C66" s="9" t="s">
        <v>431</v>
      </c>
      <c r="D66" s="9" t="s">
        <v>980</v>
      </c>
      <c r="E66" s="9" t="s">
        <v>939</v>
      </c>
      <c r="F66" s="25">
        <v>293889.75</v>
      </c>
      <c r="G66" s="25">
        <v>3781000.25</v>
      </c>
      <c r="H66" s="25">
        <v>971335.0625</v>
      </c>
      <c r="I66" s="25">
        <v>3906056.75</v>
      </c>
      <c r="J66" s="25">
        <v>8952282</v>
      </c>
      <c r="K66" s="142">
        <v>0.55174398422241211</v>
      </c>
      <c r="L66" s="9"/>
    </row>
    <row r="67" spans="1:12" x14ac:dyDescent="0.25">
      <c r="A67" s="9">
        <v>115211103</v>
      </c>
      <c r="B67" s="9"/>
      <c r="C67" s="9" t="s">
        <v>433</v>
      </c>
      <c r="D67" s="9" t="s">
        <v>980</v>
      </c>
      <c r="E67" s="9" t="s">
        <v>937</v>
      </c>
      <c r="F67" s="25">
        <v>633359.25</v>
      </c>
      <c r="G67" s="25">
        <v>5369187.5</v>
      </c>
      <c r="H67" s="25">
        <v>2121170</v>
      </c>
      <c r="I67" s="25">
        <v>5248260</v>
      </c>
      <c r="J67" s="25">
        <v>13371977</v>
      </c>
      <c r="K67" s="142">
        <v>0.30060842633247375</v>
      </c>
      <c r="L67" s="9"/>
    </row>
    <row r="68" spans="1:12" x14ac:dyDescent="0.25">
      <c r="A68" s="9">
        <v>103021603</v>
      </c>
      <c r="B68" s="9"/>
      <c r="C68" s="9" t="s">
        <v>133</v>
      </c>
      <c r="D68" s="9" t="s">
        <v>980</v>
      </c>
      <c r="E68" s="9" t="s">
        <v>932</v>
      </c>
      <c r="F68" s="25">
        <v>196703.25</v>
      </c>
      <c r="G68" s="25">
        <v>1204564.375</v>
      </c>
      <c r="H68" s="25">
        <v>704578.6875</v>
      </c>
      <c r="I68" s="25">
        <v>1035325.875</v>
      </c>
      <c r="J68" s="25">
        <v>3141172</v>
      </c>
      <c r="K68" s="142">
        <v>0.29429376125335693</v>
      </c>
      <c r="L68" s="9"/>
    </row>
    <row r="69" spans="1:12" x14ac:dyDescent="0.25">
      <c r="A69" s="9">
        <v>101301303</v>
      </c>
      <c r="B69" s="9"/>
      <c r="C69" s="9" t="s">
        <v>295</v>
      </c>
      <c r="D69" s="9" t="s">
        <v>980</v>
      </c>
      <c r="E69" s="9" t="s">
        <v>931</v>
      </c>
      <c r="F69" s="25">
        <v>178218.75</v>
      </c>
      <c r="G69" s="25">
        <v>1690768.375</v>
      </c>
      <c r="H69" s="25">
        <v>643595.875</v>
      </c>
      <c r="I69" s="25">
        <v>1559954.5</v>
      </c>
      <c r="J69" s="25">
        <v>4072537.5</v>
      </c>
      <c r="K69" s="142">
        <v>0.63617527484893799</v>
      </c>
      <c r="L69" s="9"/>
    </row>
    <row r="70" spans="1:12" x14ac:dyDescent="0.25">
      <c r="A70" s="9">
        <v>121391303</v>
      </c>
      <c r="B70" s="9"/>
      <c r="C70" s="9" t="s">
        <v>220</v>
      </c>
      <c r="D70" s="9" t="s">
        <v>980</v>
      </c>
      <c r="E70" s="9" t="s">
        <v>938</v>
      </c>
      <c r="F70" s="25">
        <v>207751.34375</v>
      </c>
      <c r="G70" s="25">
        <v>1304040.875</v>
      </c>
      <c r="H70" s="25">
        <v>849969.125</v>
      </c>
      <c r="I70" s="25">
        <v>1163078.25</v>
      </c>
      <c r="J70" s="25">
        <v>3524839.75</v>
      </c>
      <c r="K70" s="142">
        <v>0.29770168662071228</v>
      </c>
      <c r="L70" s="9"/>
    </row>
    <row r="71" spans="1:12" x14ac:dyDescent="0.25">
      <c r="A71" s="9">
        <v>122092002</v>
      </c>
      <c r="B71" s="9"/>
      <c r="C71" s="9" t="s">
        <v>306</v>
      </c>
      <c r="D71" s="9" t="s">
        <v>980</v>
      </c>
      <c r="E71" s="9" t="s">
        <v>940</v>
      </c>
      <c r="F71" s="25">
        <v>568381.1875</v>
      </c>
      <c r="G71" s="25">
        <v>3172297.5</v>
      </c>
      <c r="H71" s="25">
        <v>3115970.5</v>
      </c>
      <c r="I71" s="25">
        <v>2557354.25</v>
      </c>
      <c r="J71" s="25">
        <v>9414003</v>
      </c>
      <c r="K71" s="142">
        <v>0.25311827659606934</v>
      </c>
      <c r="L71" s="9"/>
    </row>
    <row r="72" spans="1:12" x14ac:dyDescent="0.25">
      <c r="A72" s="9">
        <v>122092102</v>
      </c>
      <c r="B72" s="9"/>
      <c r="C72" s="9" t="s">
        <v>498</v>
      </c>
      <c r="D72" s="9" t="s">
        <v>980</v>
      </c>
      <c r="E72" s="9" t="s">
        <v>940</v>
      </c>
      <c r="F72" s="25">
        <v>1203315.25</v>
      </c>
      <c r="G72" s="25">
        <v>6142923.5</v>
      </c>
      <c r="H72" s="25">
        <v>8524548</v>
      </c>
      <c r="I72" s="25">
        <v>4154232.5</v>
      </c>
      <c r="J72" s="25">
        <v>20025020</v>
      </c>
      <c r="K72" s="142">
        <v>0.21150508522987366</v>
      </c>
      <c r="L72" s="9"/>
    </row>
    <row r="73" spans="1:12" x14ac:dyDescent="0.25">
      <c r="A73" s="9">
        <v>108111303</v>
      </c>
      <c r="B73" s="9"/>
      <c r="C73" s="9" t="s">
        <v>176</v>
      </c>
      <c r="D73" s="9" t="s">
        <v>980</v>
      </c>
      <c r="E73" s="9" t="s">
        <v>936</v>
      </c>
      <c r="F73" s="25">
        <v>195044.40625</v>
      </c>
      <c r="G73" s="25">
        <v>1773389.375</v>
      </c>
      <c r="H73" s="25">
        <v>638559.1875</v>
      </c>
      <c r="I73" s="25">
        <v>1503921.5</v>
      </c>
      <c r="J73" s="25">
        <v>4110914.5</v>
      </c>
      <c r="K73" s="142">
        <v>0.51681143045425415</v>
      </c>
      <c r="L73" s="9"/>
    </row>
    <row r="74" spans="1:12" x14ac:dyDescent="0.25">
      <c r="A74" s="9">
        <v>116191503</v>
      </c>
      <c r="B74" s="9"/>
      <c r="C74" s="9" t="s">
        <v>18</v>
      </c>
      <c r="D74" s="9" t="s">
        <v>980</v>
      </c>
      <c r="E74" s="9" t="s">
        <v>939</v>
      </c>
      <c r="F74" s="25">
        <v>218354.25</v>
      </c>
      <c r="G74" s="25">
        <v>2022038.75</v>
      </c>
      <c r="H74" s="25">
        <v>787485.5</v>
      </c>
      <c r="I74" s="25">
        <v>1815902.75</v>
      </c>
      <c r="J74" s="25">
        <v>4843781</v>
      </c>
      <c r="K74" s="142">
        <v>0.33056896924972534</v>
      </c>
      <c r="L74" s="9"/>
    </row>
    <row r="75" spans="1:12" x14ac:dyDescent="0.25">
      <c r="A75" s="9">
        <v>115221402</v>
      </c>
      <c r="B75" s="9"/>
      <c r="C75" s="9" t="s">
        <v>489</v>
      </c>
      <c r="D75" s="9" t="s">
        <v>980</v>
      </c>
      <c r="E75" s="9" t="s">
        <v>937</v>
      </c>
      <c r="F75" s="25">
        <v>1244074.75</v>
      </c>
      <c r="G75" s="25">
        <v>10900926</v>
      </c>
      <c r="H75" s="25">
        <v>4810012</v>
      </c>
      <c r="I75" s="25">
        <v>10599872</v>
      </c>
      <c r="J75" s="25">
        <v>27554884</v>
      </c>
      <c r="K75" s="142">
        <v>0.23434947431087494</v>
      </c>
      <c r="L75" s="9"/>
    </row>
    <row r="76" spans="1:12" x14ac:dyDescent="0.25">
      <c r="A76" s="9">
        <v>111291304</v>
      </c>
      <c r="B76" s="9"/>
      <c r="C76" s="9" t="s">
        <v>230</v>
      </c>
      <c r="D76" s="9" t="s">
        <v>980</v>
      </c>
      <c r="E76" s="9" t="s">
        <v>937</v>
      </c>
      <c r="F76" s="25">
        <v>111600.296875</v>
      </c>
      <c r="G76" s="25">
        <v>1417922</v>
      </c>
      <c r="H76" s="25">
        <v>445779.9375</v>
      </c>
      <c r="I76" s="25">
        <v>1277433.5</v>
      </c>
      <c r="J76" s="25">
        <v>3252735.75</v>
      </c>
      <c r="K76" s="142">
        <v>0.48437720537185669</v>
      </c>
      <c r="L76" s="9"/>
    </row>
    <row r="77" spans="1:12" x14ac:dyDescent="0.25">
      <c r="A77" s="9">
        <v>101301403</v>
      </c>
      <c r="B77" s="9"/>
      <c r="C77" s="9" t="s">
        <v>393</v>
      </c>
      <c r="D77" s="9" t="s">
        <v>980</v>
      </c>
      <c r="E77" s="9" t="s">
        <v>931</v>
      </c>
      <c r="F77" s="25">
        <v>335964.4375</v>
      </c>
      <c r="G77" s="25">
        <v>2326150.25</v>
      </c>
      <c r="H77" s="25">
        <v>886892.5</v>
      </c>
      <c r="I77" s="25">
        <v>2153326</v>
      </c>
      <c r="J77" s="25">
        <v>5702333</v>
      </c>
      <c r="K77" s="142">
        <v>0.45717468857765198</v>
      </c>
      <c r="L77" s="9"/>
    </row>
    <row r="78" spans="1:12" x14ac:dyDescent="0.25">
      <c r="A78" s="9">
        <v>127042003</v>
      </c>
      <c r="B78" s="9"/>
      <c r="C78" s="9" t="s">
        <v>478</v>
      </c>
      <c r="D78" s="9" t="s">
        <v>980</v>
      </c>
      <c r="E78" s="9" t="s">
        <v>933</v>
      </c>
      <c r="F78" s="25">
        <v>291930</v>
      </c>
      <c r="G78" s="25">
        <v>2247312.5</v>
      </c>
      <c r="H78" s="25">
        <v>963898.625</v>
      </c>
      <c r="I78" s="25">
        <v>2082884.75</v>
      </c>
      <c r="J78" s="25">
        <v>5586026</v>
      </c>
      <c r="K78" s="142">
        <v>0.39785817265510559</v>
      </c>
      <c r="L78" s="9"/>
    </row>
    <row r="79" spans="1:12" x14ac:dyDescent="0.25">
      <c r="A79" s="9">
        <v>112671303</v>
      </c>
      <c r="B79" s="9"/>
      <c r="C79" s="9" t="s">
        <v>500</v>
      </c>
      <c r="D79" s="9" t="s">
        <v>980</v>
      </c>
      <c r="E79" s="9" t="s">
        <v>937</v>
      </c>
      <c r="F79" s="25">
        <v>458552.40625</v>
      </c>
      <c r="G79" s="25">
        <v>3921130</v>
      </c>
      <c r="H79" s="25">
        <v>2269006.5</v>
      </c>
      <c r="I79" s="25">
        <v>3508152.75</v>
      </c>
      <c r="J79" s="25">
        <v>10156842</v>
      </c>
      <c r="K79" s="142">
        <v>0.25790902972221375</v>
      </c>
      <c r="L79" s="9"/>
    </row>
    <row r="80" spans="1:12" x14ac:dyDescent="0.25">
      <c r="A80" s="9">
        <v>112281302</v>
      </c>
      <c r="B80" s="9"/>
      <c r="C80" s="9" t="s">
        <v>152</v>
      </c>
      <c r="D80" s="9" t="s">
        <v>980</v>
      </c>
      <c r="E80" s="9" t="s">
        <v>937</v>
      </c>
      <c r="F80" s="25">
        <v>934016.25</v>
      </c>
      <c r="G80" s="25">
        <v>11113232</v>
      </c>
      <c r="H80" s="25">
        <v>3744278.25</v>
      </c>
      <c r="I80" s="25">
        <v>10923418</v>
      </c>
      <c r="J80" s="25">
        <v>26714944</v>
      </c>
      <c r="K80" s="142">
        <v>0.29010009765625</v>
      </c>
      <c r="L80" s="9"/>
    </row>
    <row r="81" spans="1:12" x14ac:dyDescent="0.25">
      <c r="A81" s="9">
        <v>101631803</v>
      </c>
      <c r="B81" s="9"/>
      <c r="C81" s="9" t="s">
        <v>216</v>
      </c>
      <c r="D81" s="9" t="s">
        <v>980</v>
      </c>
      <c r="E81" s="9" t="s">
        <v>931</v>
      </c>
      <c r="F81" s="25">
        <v>246787.5</v>
      </c>
      <c r="G81" s="25">
        <v>2838837</v>
      </c>
      <c r="H81" s="25">
        <v>956124.5625</v>
      </c>
      <c r="I81" s="25">
        <v>2801657.25</v>
      </c>
      <c r="J81" s="25">
        <v>6843406</v>
      </c>
      <c r="K81" s="142">
        <v>0.55780845880508423</v>
      </c>
      <c r="L81" s="9"/>
    </row>
    <row r="82" spans="1:12" x14ac:dyDescent="0.25">
      <c r="A82" s="9">
        <v>103021752</v>
      </c>
      <c r="B82" s="9"/>
      <c r="C82" s="9" t="s">
        <v>347</v>
      </c>
      <c r="D82" s="9" t="s">
        <v>980</v>
      </c>
      <c r="E82" s="9" t="s">
        <v>932</v>
      </c>
      <c r="F82" s="25">
        <v>305764.34375</v>
      </c>
      <c r="G82" s="25">
        <v>1661637.5</v>
      </c>
      <c r="H82" s="25">
        <v>1656842.125</v>
      </c>
      <c r="I82" s="25">
        <v>1225170.125</v>
      </c>
      <c r="J82" s="25">
        <v>4849414</v>
      </c>
      <c r="K82" s="142">
        <v>0.23499833047389984</v>
      </c>
      <c r="L82" s="9"/>
    </row>
    <row r="83" spans="1:12" x14ac:dyDescent="0.25">
      <c r="A83" s="9">
        <v>101631903</v>
      </c>
      <c r="B83" s="9"/>
      <c r="C83" s="9" t="s">
        <v>402</v>
      </c>
      <c r="D83" s="9" t="s">
        <v>980</v>
      </c>
      <c r="E83" s="9" t="s">
        <v>931</v>
      </c>
      <c r="F83" s="25">
        <v>128956.5</v>
      </c>
      <c r="G83" s="25">
        <v>1061950</v>
      </c>
      <c r="H83" s="25">
        <v>469303.96875</v>
      </c>
      <c r="I83" s="25">
        <v>955720.875</v>
      </c>
      <c r="J83" s="25">
        <v>2615931.5</v>
      </c>
      <c r="K83" s="142">
        <v>0.36596491932868958</v>
      </c>
      <c r="L83" s="9"/>
    </row>
    <row r="84" spans="1:12" x14ac:dyDescent="0.25">
      <c r="A84" s="9">
        <v>123461302</v>
      </c>
      <c r="B84" s="9"/>
      <c r="C84" s="9" t="s">
        <v>245</v>
      </c>
      <c r="D84" s="9" t="s">
        <v>980</v>
      </c>
      <c r="E84" s="9" t="s">
        <v>940</v>
      </c>
      <c r="F84" s="25">
        <v>513348</v>
      </c>
      <c r="G84" s="25">
        <v>2859359.25</v>
      </c>
      <c r="H84" s="25">
        <v>2629798.5</v>
      </c>
      <c r="I84" s="25">
        <v>2526391.25</v>
      </c>
      <c r="J84" s="25">
        <v>8528897</v>
      </c>
      <c r="K84" s="142">
        <v>0.20153887569904327</v>
      </c>
      <c r="L84" s="9"/>
    </row>
    <row r="85" spans="1:12" x14ac:dyDescent="0.25">
      <c r="A85" s="9">
        <v>125231232</v>
      </c>
      <c r="B85" s="9"/>
      <c r="C85" s="9" t="s">
        <v>407</v>
      </c>
      <c r="D85" s="9" t="s">
        <v>980</v>
      </c>
      <c r="E85" s="9" t="s">
        <v>941</v>
      </c>
      <c r="F85" s="25">
        <v>1205333.875</v>
      </c>
      <c r="G85" s="25">
        <v>22423392</v>
      </c>
      <c r="H85" s="25">
        <v>3015004</v>
      </c>
      <c r="I85" s="25">
        <v>23119860</v>
      </c>
      <c r="J85" s="25">
        <v>49763592</v>
      </c>
      <c r="K85" s="142">
        <v>0.76693457365036011</v>
      </c>
      <c r="L85" s="9"/>
    </row>
    <row r="86" spans="1:12" x14ac:dyDescent="0.25">
      <c r="A86" s="9">
        <v>108051503</v>
      </c>
      <c r="B86" s="9"/>
      <c r="C86" s="9" t="s">
        <v>253</v>
      </c>
      <c r="D86" s="9" t="s">
        <v>980</v>
      </c>
      <c r="E86" s="9" t="s">
        <v>936</v>
      </c>
      <c r="F86" s="25">
        <v>176694</v>
      </c>
      <c r="G86" s="25">
        <v>2074711</v>
      </c>
      <c r="H86" s="25">
        <v>578057.75</v>
      </c>
      <c r="I86" s="25">
        <v>1814017.625</v>
      </c>
      <c r="J86" s="25">
        <v>4643480.5</v>
      </c>
      <c r="K86" s="142">
        <v>0.62414306402206421</v>
      </c>
      <c r="L86" s="9"/>
    </row>
    <row r="87" spans="1:12" x14ac:dyDescent="0.25">
      <c r="A87" s="9">
        <v>125231303</v>
      </c>
      <c r="B87" s="9"/>
      <c r="C87" s="9" t="s">
        <v>105</v>
      </c>
      <c r="D87" s="9" t="s">
        <v>980</v>
      </c>
      <c r="E87" s="9" t="s">
        <v>941</v>
      </c>
      <c r="F87" s="25">
        <v>553121.6875</v>
      </c>
      <c r="G87" s="25">
        <v>4045377</v>
      </c>
      <c r="H87" s="25">
        <v>2174147.75</v>
      </c>
      <c r="I87" s="25">
        <v>3952794.5</v>
      </c>
      <c r="J87" s="25">
        <v>10725440</v>
      </c>
      <c r="K87" s="142">
        <v>0.32760271430015564</v>
      </c>
      <c r="L87" s="9"/>
    </row>
    <row r="88" spans="1:12" x14ac:dyDescent="0.25">
      <c r="A88" s="9">
        <v>103021903</v>
      </c>
      <c r="B88" s="9"/>
      <c r="C88" s="9" t="s">
        <v>84</v>
      </c>
      <c r="D88" s="9" t="s">
        <v>980</v>
      </c>
      <c r="E88" s="9" t="s">
        <v>932</v>
      </c>
      <c r="F88" s="25">
        <v>234577.046875</v>
      </c>
      <c r="G88" s="25">
        <v>1906328</v>
      </c>
      <c r="H88" s="25">
        <v>682596.3125</v>
      </c>
      <c r="I88" s="25">
        <v>1783375.5</v>
      </c>
      <c r="J88" s="25">
        <v>4606877</v>
      </c>
      <c r="K88" s="142">
        <v>0.68626528978347778</v>
      </c>
      <c r="L88" s="9"/>
    </row>
    <row r="89" spans="1:12" x14ac:dyDescent="0.25">
      <c r="A89" s="9">
        <v>106161203</v>
      </c>
      <c r="B89" s="9"/>
      <c r="C89" s="9" t="s">
        <v>169</v>
      </c>
      <c r="D89" s="9" t="s">
        <v>980</v>
      </c>
      <c r="E89" s="9" t="s">
        <v>933</v>
      </c>
      <c r="F89" s="25">
        <v>115787.703125</v>
      </c>
      <c r="G89" s="25">
        <v>973413.5625</v>
      </c>
      <c r="H89" s="25">
        <v>389443</v>
      </c>
      <c r="I89" s="25">
        <v>894062.625</v>
      </c>
      <c r="J89" s="25">
        <v>2372707</v>
      </c>
      <c r="K89" s="142">
        <v>0.42520597577095032</v>
      </c>
      <c r="L89" s="9"/>
    </row>
    <row r="90" spans="1:12" x14ac:dyDescent="0.25">
      <c r="A90" s="9">
        <v>106161703</v>
      </c>
      <c r="B90" s="9"/>
      <c r="C90" s="9" t="s">
        <v>258</v>
      </c>
      <c r="D90" s="9" t="s">
        <v>980</v>
      </c>
      <c r="E90" s="9" t="s">
        <v>933</v>
      </c>
      <c r="F90" s="25">
        <v>138404.84375</v>
      </c>
      <c r="G90" s="25">
        <v>1345324.75</v>
      </c>
      <c r="H90" s="25">
        <v>480787.8125</v>
      </c>
      <c r="I90" s="25">
        <v>1154037.875</v>
      </c>
      <c r="J90" s="25">
        <v>3118555.5</v>
      </c>
      <c r="K90" s="142">
        <v>0.53664553165435791</v>
      </c>
      <c r="L90" s="9"/>
    </row>
    <row r="91" spans="1:12" x14ac:dyDescent="0.25">
      <c r="A91" s="9">
        <v>108071504</v>
      </c>
      <c r="B91" s="9"/>
      <c r="C91" s="9" t="s">
        <v>474</v>
      </c>
      <c r="D91" s="9" t="s">
        <v>980</v>
      </c>
      <c r="E91" s="9" t="s">
        <v>935</v>
      </c>
      <c r="F91" s="25">
        <v>115183.203125</v>
      </c>
      <c r="G91" s="25">
        <v>1451266.5</v>
      </c>
      <c r="H91" s="25">
        <v>415086.0625</v>
      </c>
      <c r="I91" s="25">
        <v>1369020.25</v>
      </c>
      <c r="J91" s="25">
        <v>3350556</v>
      </c>
      <c r="K91" s="142">
        <v>0.64342367649078369</v>
      </c>
      <c r="L91" s="9"/>
    </row>
    <row r="92" spans="1:12" x14ac:dyDescent="0.25">
      <c r="A92" s="9">
        <v>110171003</v>
      </c>
      <c r="B92" s="9"/>
      <c r="C92" s="9" t="s">
        <v>270</v>
      </c>
      <c r="D92" s="9" t="s">
        <v>980</v>
      </c>
      <c r="E92" s="9" t="s">
        <v>935</v>
      </c>
      <c r="F92" s="25">
        <v>361654.65625</v>
      </c>
      <c r="G92" s="25">
        <v>3575487.5</v>
      </c>
      <c r="H92" s="25">
        <v>1210223.75</v>
      </c>
      <c r="I92" s="25">
        <v>3218214.75</v>
      </c>
      <c r="J92" s="25">
        <v>8365581</v>
      </c>
      <c r="K92" s="142">
        <v>0.45659658312797546</v>
      </c>
      <c r="L92" s="9"/>
    </row>
    <row r="93" spans="1:12" x14ac:dyDescent="0.25">
      <c r="A93" s="9">
        <v>124151902</v>
      </c>
      <c r="B93" s="9"/>
      <c r="C93" s="9" t="s">
        <v>215</v>
      </c>
      <c r="D93" s="9" t="s">
        <v>980</v>
      </c>
      <c r="E93" s="9" t="s">
        <v>941</v>
      </c>
      <c r="F93" s="25">
        <v>1286135.375</v>
      </c>
      <c r="G93" s="25">
        <v>11298900</v>
      </c>
      <c r="H93" s="25">
        <v>3083524.5</v>
      </c>
      <c r="I93" s="25">
        <v>11316981</v>
      </c>
      <c r="J93" s="25">
        <v>26985540</v>
      </c>
      <c r="K93" s="142">
        <v>0.28997385501861572</v>
      </c>
      <c r="L93" s="9"/>
    </row>
    <row r="94" spans="1:12" x14ac:dyDescent="0.25">
      <c r="A94" s="9">
        <v>113361303</v>
      </c>
      <c r="B94" s="9"/>
      <c r="C94" s="9" t="s">
        <v>115</v>
      </c>
      <c r="D94" s="9" t="s">
        <v>980</v>
      </c>
      <c r="E94" s="9" t="s">
        <v>937</v>
      </c>
      <c r="F94" s="25">
        <v>367494.90625</v>
      </c>
      <c r="G94" s="25">
        <v>2135528</v>
      </c>
      <c r="H94" s="25">
        <v>1472305.5</v>
      </c>
      <c r="I94" s="25">
        <v>1647607.625</v>
      </c>
      <c r="J94" s="25">
        <v>5622936</v>
      </c>
      <c r="K94" s="142">
        <v>0.29323318600654602</v>
      </c>
      <c r="L94" s="9"/>
    </row>
    <row r="95" spans="1:12" x14ac:dyDescent="0.25">
      <c r="A95" s="9">
        <v>123461602</v>
      </c>
      <c r="B95" s="9"/>
      <c r="C95" s="9" t="s">
        <v>353</v>
      </c>
      <c r="D95" s="9" t="s">
        <v>980</v>
      </c>
      <c r="E95" s="9" t="s">
        <v>940</v>
      </c>
      <c r="F95" s="25">
        <v>343370.6875</v>
      </c>
      <c r="G95" s="25">
        <v>1430388.75</v>
      </c>
      <c r="H95" s="25">
        <v>2872055.25</v>
      </c>
      <c r="I95" s="25">
        <v>891255.375</v>
      </c>
      <c r="J95" s="25">
        <v>5537070.5</v>
      </c>
      <c r="K95" s="142">
        <v>0.1647576242685318</v>
      </c>
      <c r="L95" s="9"/>
    </row>
    <row r="96" spans="1:12" x14ac:dyDescent="0.25">
      <c r="A96" s="9">
        <v>113361503</v>
      </c>
      <c r="B96" s="9"/>
      <c r="C96" s="9" t="s">
        <v>418</v>
      </c>
      <c r="D96" s="9" t="s">
        <v>980</v>
      </c>
      <c r="E96" s="9" t="s">
        <v>937</v>
      </c>
      <c r="F96" s="25">
        <v>308675.40625</v>
      </c>
      <c r="G96" s="25">
        <v>2693660.25</v>
      </c>
      <c r="H96" s="25">
        <v>881844.375</v>
      </c>
      <c r="I96" s="25">
        <v>2727347</v>
      </c>
      <c r="J96" s="25">
        <v>6611527</v>
      </c>
      <c r="K96" s="142">
        <v>0.49376901984214783</v>
      </c>
      <c r="L96" s="9"/>
    </row>
    <row r="97" spans="1:12" x14ac:dyDescent="0.25">
      <c r="A97" s="9">
        <v>104431304</v>
      </c>
      <c r="B97" s="9"/>
      <c r="C97" s="9" t="s">
        <v>143</v>
      </c>
      <c r="D97" s="9" t="s">
        <v>980</v>
      </c>
      <c r="E97" s="9" t="s">
        <v>933</v>
      </c>
      <c r="F97" s="25">
        <v>70368.453125</v>
      </c>
      <c r="G97" s="25">
        <v>775991.5625</v>
      </c>
      <c r="H97" s="25">
        <v>250377.484375</v>
      </c>
      <c r="I97" s="25">
        <v>686522.625</v>
      </c>
      <c r="J97" s="25">
        <v>1783260.125</v>
      </c>
      <c r="K97" s="142">
        <v>0.59228366613388062</v>
      </c>
      <c r="L97" s="9"/>
    </row>
    <row r="98" spans="1:12" x14ac:dyDescent="0.25">
      <c r="A98" s="9">
        <v>108561803</v>
      </c>
      <c r="B98" s="9"/>
      <c r="C98" s="9" t="s">
        <v>2</v>
      </c>
      <c r="D98" s="9" t="s">
        <v>980</v>
      </c>
      <c r="E98" s="9" t="s">
        <v>936</v>
      </c>
      <c r="F98" s="25">
        <v>127179.75</v>
      </c>
      <c r="G98" s="25">
        <v>1378467.625</v>
      </c>
      <c r="H98" s="25">
        <v>441185.25</v>
      </c>
      <c r="I98" s="25">
        <v>1248181.75</v>
      </c>
      <c r="J98" s="25">
        <v>3195014.5</v>
      </c>
      <c r="K98" s="142">
        <v>0.67058974504470825</v>
      </c>
      <c r="L98" s="9"/>
    </row>
    <row r="99" spans="1:12" x14ac:dyDescent="0.25">
      <c r="A99" s="9">
        <v>108111403</v>
      </c>
      <c r="B99" s="9"/>
      <c r="C99" s="9" t="s">
        <v>436</v>
      </c>
      <c r="D99" s="9" t="s">
        <v>980</v>
      </c>
      <c r="E99" s="9" t="s">
        <v>936</v>
      </c>
      <c r="F99" s="25">
        <v>114294.453125</v>
      </c>
      <c r="G99" s="25">
        <v>1285893.625</v>
      </c>
      <c r="H99" s="25">
        <v>394263.3125</v>
      </c>
      <c r="I99" s="25">
        <v>1132502.875</v>
      </c>
      <c r="J99" s="25">
        <v>2926954.5</v>
      </c>
      <c r="K99" s="142">
        <v>0.67890745401382446</v>
      </c>
      <c r="L99" s="9"/>
    </row>
    <row r="100" spans="1:12" x14ac:dyDescent="0.25">
      <c r="A100" s="9">
        <v>113361703</v>
      </c>
      <c r="B100" s="9"/>
      <c r="C100" s="9" t="s">
        <v>376</v>
      </c>
      <c r="D100" s="9" t="s">
        <v>980</v>
      </c>
      <c r="E100" s="9" t="s">
        <v>937</v>
      </c>
      <c r="F100" s="25">
        <v>334025.6875</v>
      </c>
      <c r="G100" s="25">
        <v>3178256.5</v>
      </c>
      <c r="H100" s="25">
        <v>1584982.75</v>
      </c>
      <c r="I100" s="25">
        <v>3034099.25</v>
      </c>
      <c r="J100" s="25">
        <v>8131364</v>
      </c>
      <c r="K100" s="142">
        <v>0.20891325175762177</v>
      </c>
      <c r="L100" s="9"/>
    </row>
    <row r="101" spans="1:12" x14ac:dyDescent="0.25">
      <c r="A101" s="9">
        <v>112011603</v>
      </c>
      <c r="B101" s="9"/>
      <c r="C101" s="9" t="s">
        <v>329</v>
      </c>
      <c r="D101" s="9" t="s">
        <v>980</v>
      </c>
      <c r="E101" s="9" t="s">
        <v>937</v>
      </c>
      <c r="F101" s="25">
        <v>456056.09375</v>
      </c>
      <c r="G101" s="25">
        <v>4403126.5</v>
      </c>
      <c r="H101" s="25">
        <v>1780526.25</v>
      </c>
      <c r="I101" s="25">
        <v>4095430</v>
      </c>
      <c r="J101" s="25">
        <v>10735139</v>
      </c>
      <c r="K101" s="142">
        <v>0.32078337669372559</v>
      </c>
      <c r="L101" s="9"/>
    </row>
    <row r="102" spans="1:12" x14ac:dyDescent="0.25">
      <c r="A102" s="9">
        <v>105201033</v>
      </c>
      <c r="B102" s="9"/>
      <c r="C102" s="9" t="s">
        <v>68</v>
      </c>
      <c r="D102" s="9" t="s">
        <v>980</v>
      </c>
      <c r="E102" s="9" t="s">
        <v>934</v>
      </c>
      <c r="F102" s="25">
        <v>323527.5</v>
      </c>
      <c r="G102" s="25">
        <v>2788878.75</v>
      </c>
      <c r="H102" s="25">
        <v>1062566</v>
      </c>
      <c r="I102" s="25">
        <v>2200769</v>
      </c>
      <c r="J102" s="25">
        <v>6375741</v>
      </c>
      <c r="K102" s="142">
        <v>0.49145546555519104</v>
      </c>
      <c r="L102" s="9"/>
    </row>
    <row r="103" spans="1:12" x14ac:dyDescent="0.25">
      <c r="A103" s="9">
        <v>101261302</v>
      </c>
      <c r="B103" s="9"/>
      <c r="C103" s="9" t="s">
        <v>368</v>
      </c>
      <c r="D103" s="9" t="s">
        <v>980</v>
      </c>
      <c r="E103" s="9" t="s">
        <v>931</v>
      </c>
      <c r="F103" s="25">
        <v>870626.375</v>
      </c>
      <c r="G103" s="25">
        <v>8103003</v>
      </c>
      <c r="H103" s="25">
        <v>2506181</v>
      </c>
      <c r="I103" s="25">
        <v>7236399.5</v>
      </c>
      <c r="J103" s="25">
        <v>18716210</v>
      </c>
      <c r="K103" s="142">
        <v>0.64485323429107666</v>
      </c>
      <c r="L103" s="9"/>
    </row>
    <row r="104" spans="1:12" x14ac:dyDescent="0.25">
      <c r="A104" s="9">
        <v>114061103</v>
      </c>
      <c r="B104" s="9"/>
      <c r="C104" s="9" t="s">
        <v>371</v>
      </c>
      <c r="D104" s="9" t="s">
        <v>980</v>
      </c>
      <c r="E104" s="9" t="s">
        <v>938</v>
      </c>
      <c r="F104" s="25">
        <v>366544.9375</v>
      </c>
      <c r="G104" s="25">
        <v>1821337</v>
      </c>
      <c r="H104" s="25">
        <v>1394387.875</v>
      </c>
      <c r="I104" s="25">
        <v>1440423</v>
      </c>
      <c r="J104" s="25">
        <v>5022693</v>
      </c>
      <c r="K104" s="142">
        <v>0.29928100109100342</v>
      </c>
      <c r="L104" s="9"/>
    </row>
    <row r="105" spans="1:12" x14ac:dyDescent="0.25">
      <c r="A105" s="9">
        <v>103022103</v>
      </c>
      <c r="B105" s="9"/>
      <c r="C105" s="9" t="s">
        <v>127</v>
      </c>
      <c r="D105" s="9" t="s">
        <v>980</v>
      </c>
      <c r="E105" s="9" t="s">
        <v>932</v>
      </c>
      <c r="F105" s="25">
        <v>93580.046875</v>
      </c>
      <c r="G105" s="25">
        <v>778743.4375</v>
      </c>
      <c r="H105" s="25">
        <v>358578.6875</v>
      </c>
      <c r="I105" s="25">
        <v>749990.4375</v>
      </c>
      <c r="J105" s="25">
        <v>1980892.75</v>
      </c>
      <c r="K105" s="142">
        <v>0.2903275191783905</v>
      </c>
      <c r="L105" s="9"/>
    </row>
    <row r="106" spans="1:12" x14ac:dyDescent="0.25">
      <c r="A106" s="9">
        <v>113381303</v>
      </c>
      <c r="B106" s="9"/>
      <c r="C106" s="9" t="s">
        <v>139</v>
      </c>
      <c r="D106" s="9" t="s">
        <v>980</v>
      </c>
      <c r="E106" s="9" t="s">
        <v>937</v>
      </c>
      <c r="F106" s="25">
        <v>510905.40625</v>
      </c>
      <c r="G106" s="25">
        <v>4900685</v>
      </c>
      <c r="H106" s="25">
        <v>2025617.125</v>
      </c>
      <c r="I106" s="25">
        <v>4635775</v>
      </c>
      <c r="J106" s="25">
        <v>12072982</v>
      </c>
      <c r="K106" s="142">
        <v>0.29179048538208008</v>
      </c>
      <c r="L106" s="9"/>
    </row>
    <row r="107" spans="1:12" x14ac:dyDescent="0.25">
      <c r="A107" s="9">
        <v>105251453</v>
      </c>
      <c r="B107" s="9"/>
      <c r="C107" s="9" t="s">
        <v>267</v>
      </c>
      <c r="D107" s="9" t="s">
        <v>980</v>
      </c>
      <c r="E107" s="9" t="s">
        <v>934</v>
      </c>
      <c r="F107" s="25">
        <v>319683.59375</v>
      </c>
      <c r="G107" s="25">
        <v>3983364.25</v>
      </c>
      <c r="H107" s="25">
        <v>1212426</v>
      </c>
      <c r="I107" s="25">
        <v>3795861.25</v>
      </c>
      <c r="J107" s="25">
        <v>9311335</v>
      </c>
      <c r="K107" s="142">
        <v>0.6396598219871521</v>
      </c>
      <c r="L107" s="9"/>
    </row>
    <row r="108" spans="1:12" x14ac:dyDescent="0.25">
      <c r="A108" s="9">
        <v>109531304</v>
      </c>
      <c r="B108" s="9"/>
      <c r="C108" s="9" t="s">
        <v>211</v>
      </c>
      <c r="D108" s="9" t="s">
        <v>980</v>
      </c>
      <c r="E108" s="9" t="s">
        <v>935</v>
      </c>
      <c r="F108" s="25">
        <v>104207.1015625</v>
      </c>
      <c r="G108" s="25">
        <v>1145095.75</v>
      </c>
      <c r="H108" s="25">
        <v>375990.46875</v>
      </c>
      <c r="I108" s="25">
        <v>1084036.375</v>
      </c>
      <c r="J108" s="25">
        <v>2709329.75</v>
      </c>
      <c r="K108" s="142">
        <v>0.52127254009246826</v>
      </c>
      <c r="L108" s="9"/>
    </row>
    <row r="109" spans="1:12" x14ac:dyDescent="0.25">
      <c r="A109" s="9">
        <v>122092353</v>
      </c>
      <c r="B109" s="9"/>
      <c r="C109" s="9" t="s">
        <v>312</v>
      </c>
      <c r="D109" s="9" t="s">
        <v>980</v>
      </c>
      <c r="E109" s="9" t="s">
        <v>940</v>
      </c>
      <c r="F109" s="25">
        <v>1015637.375</v>
      </c>
      <c r="G109" s="25">
        <v>3926998</v>
      </c>
      <c r="H109" s="25">
        <v>5740683</v>
      </c>
      <c r="I109" s="25">
        <v>2860280.75</v>
      </c>
      <c r="J109" s="25">
        <v>13543599</v>
      </c>
      <c r="K109" s="142">
        <v>0.21802973747253418</v>
      </c>
      <c r="L109" s="9"/>
    </row>
    <row r="110" spans="1:12" x14ac:dyDescent="0.25">
      <c r="A110" s="9">
        <v>106611303</v>
      </c>
      <c r="B110" s="9"/>
      <c r="C110" s="9" t="s">
        <v>226</v>
      </c>
      <c r="D110" s="9" t="s">
        <v>980</v>
      </c>
      <c r="E110" s="9" t="s">
        <v>934</v>
      </c>
      <c r="F110" s="25">
        <v>168648.15625</v>
      </c>
      <c r="G110" s="25">
        <v>1869074.125</v>
      </c>
      <c r="H110" s="25">
        <v>593277.375</v>
      </c>
      <c r="I110" s="25">
        <v>1726832.5</v>
      </c>
      <c r="J110" s="25">
        <v>4357832</v>
      </c>
      <c r="K110" s="142">
        <v>0.5406489372253418</v>
      </c>
      <c r="L110" s="9"/>
    </row>
    <row r="111" spans="1:12" x14ac:dyDescent="0.25">
      <c r="A111" s="9">
        <v>105201352</v>
      </c>
      <c r="B111" s="9"/>
      <c r="C111" s="9" t="s">
        <v>41</v>
      </c>
      <c r="D111" s="9" t="s">
        <v>980</v>
      </c>
      <c r="E111" s="9" t="s">
        <v>934</v>
      </c>
      <c r="F111" s="25">
        <v>574778.375</v>
      </c>
      <c r="G111" s="25">
        <v>4796283</v>
      </c>
      <c r="H111" s="25">
        <v>1828309.625</v>
      </c>
      <c r="I111" s="25">
        <v>4401274</v>
      </c>
      <c r="J111" s="25">
        <v>11600645</v>
      </c>
      <c r="K111" s="142">
        <v>0.48259711265563965</v>
      </c>
      <c r="L111" s="9"/>
    </row>
    <row r="112" spans="1:12" x14ac:dyDescent="0.25">
      <c r="A112" s="9">
        <v>118401403</v>
      </c>
      <c r="B112" s="9"/>
      <c r="C112" s="9" t="s">
        <v>444</v>
      </c>
      <c r="D112" s="9" t="s">
        <v>980</v>
      </c>
      <c r="E112" s="9" t="s">
        <v>939</v>
      </c>
      <c r="F112" s="25">
        <v>293069.25</v>
      </c>
      <c r="G112" s="25">
        <v>2711541</v>
      </c>
      <c r="H112" s="25">
        <v>1023820.4375</v>
      </c>
      <c r="I112" s="25">
        <v>2423329.5</v>
      </c>
      <c r="J112" s="25">
        <v>6451760</v>
      </c>
      <c r="K112" s="142">
        <v>0.31547445058822632</v>
      </c>
      <c r="L112" s="9"/>
    </row>
    <row r="113" spans="1:12" x14ac:dyDescent="0.25">
      <c r="A113" s="9">
        <v>115211603</v>
      </c>
      <c r="B113" s="9"/>
      <c r="C113" s="9" t="s">
        <v>249</v>
      </c>
      <c r="D113" s="9" t="s">
        <v>980</v>
      </c>
      <c r="E113" s="9" t="s">
        <v>937</v>
      </c>
      <c r="F113" s="25">
        <v>679076.875</v>
      </c>
      <c r="G113" s="25">
        <v>4038060.5</v>
      </c>
      <c r="H113" s="25">
        <v>3586363.5</v>
      </c>
      <c r="I113" s="25">
        <v>3010950</v>
      </c>
      <c r="J113" s="25">
        <v>11314451</v>
      </c>
      <c r="K113" s="142">
        <v>0.22425535321235657</v>
      </c>
      <c r="L113" s="9"/>
    </row>
    <row r="114" spans="1:12" x14ac:dyDescent="0.25">
      <c r="A114" s="9">
        <v>110171803</v>
      </c>
      <c r="B114" s="9"/>
      <c r="C114" s="9" t="s">
        <v>377</v>
      </c>
      <c r="D114" s="9" t="s">
        <v>980</v>
      </c>
      <c r="E114" s="9" t="s">
        <v>935</v>
      </c>
      <c r="F114" s="25">
        <v>156842.40625</v>
      </c>
      <c r="G114" s="25">
        <v>2001907</v>
      </c>
      <c r="H114" s="25">
        <v>615366.9375</v>
      </c>
      <c r="I114" s="25">
        <v>1889661.5</v>
      </c>
      <c r="J114" s="25">
        <v>4663778</v>
      </c>
      <c r="K114" s="142">
        <v>0.59610444307327271</v>
      </c>
      <c r="L114" s="9"/>
    </row>
    <row r="115" spans="1:12" x14ac:dyDescent="0.25">
      <c r="A115" s="9">
        <v>118401603</v>
      </c>
      <c r="B115" s="9"/>
      <c r="C115" s="9" t="s">
        <v>382</v>
      </c>
      <c r="D115" s="9" t="s">
        <v>980</v>
      </c>
      <c r="E115" s="9" t="s">
        <v>939</v>
      </c>
      <c r="F115" s="25">
        <v>242155.5</v>
      </c>
      <c r="G115" s="25">
        <v>1882530.75</v>
      </c>
      <c r="H115" s="25">
        <v>988510.5</v>
      </c>
      <c r="I115" s="25">
        <v>1524514.75</v>
      </c>
      <c r="J115" s="25">
        <v>4637711.5</v>
      </c>
      <c r="K115" s="142">
        <v>0.32294607162475586</v>
      </c>
      <c r="L115" s="9"/>
    </row>
    <row r="116" spans="1:12" x14ac:dyDescent="0.25">
      <c r="A116" s="9">
        <v>112671603</v>
      </c>
      <c r="B116" s="9"/>
      <c r="C116" s="9" t="s">
        <v>424</v>
      </c>
      <c r="D116" s="9" t="s">
        <v>980</v>
      </c>
      <c r="E116" s="9" t="s">
        <v>937</v>
      </c>
      <c r="F116" s="25">
        <v>684128.5625</v>
      </c>
      <c r="G116" s="25">
        <v>5634575</v>
      </c>
      <c r="H116" s="25">
        <v>3310411</v>
      </c>
      <c r="I116" s="25">
        <v>5106965</v>
      </c>
      <c r="J116" s="25">
        <v>14736079</v>
      </c>
      <c r="K116" s="142">
        <v>0.27207589149475098</v>
      </c>
      <c r="L116" s="9"/>
    </row>
    <row r="117" spans="1:12" x14ac:dyDescent="0.25">
      <c r="A117" s="9">
        <v>114061503</v>
      </c>
      <c r="B117" s="9"/>
      <c r="C117" s="9" t="s">
        <v>120</v>
      </c>
      <c r="D117" s="9" t="s">
        <v>980</v>
      </c>
      <c r="E117" s="9" t="s">
        <v>938</v>
      </c>
      <c r="F117" s="25">
        <v>363700.5</v>
      </c>
      <c r="G117" s="25">
        <v>2534508.75</v>
      </c>
      <c r="H117" s="25">
        <v>1088972.75</v>
      </c>
      <c r="I117" s="25">
        <v>2174200</v>
      </c>
      <c r="J117" s="25">
        <v>6161382</v>
      </c>
      <c r="K117" s="142">
        <v>0.27906966209411621</v>
      </c>
      <c r="L117" s="9"/>
    </row>
    <row r="118" spans="1:12" x14ac:dyDescent="0.25">
      <c r="A118" s="9">
        <v>116471803</v>
      </c>
      <c r="B118" s="9"/>
      <c r="C118" s="9" t="s">
        <v>73</v>
      </c>
      <c r="D118" s="9" t="s">
        <v>980</v>
      </c>
      <c r="E118" s="9" t="s">
        <v>939</v>
      </c>
      <c r="F118" s="25">
        <v>256032.296875</v>
      </c>
      <c r="G118" s="25">
        <v>1866064.5</v>
      </c>
      <c r="H118" s="25">
        <v>990220</v>
      </c>
      <c r="I118" s="25">
        <v>1494886.125</v>
      </c>
      <c r="J118" s="25">
        <v>4607203</v>
      </c>
      <c r="K118" s="142">
        <v>0.32100915908813477</v>
      </c>
      <c r="L118" s="9"/>
    </row>
    <row r="119" spans="1:12" x14ac:dyDescent="0.25">
      <c r="A119" s="9">
        <v>103022253</v>
      </c>
      <c r="B119" s="9"/>
      <c r="C119" s="9" t="s">
        <v>246</v>
      </c>
      <c r="D119" s="9" t="s">
        <v>980</v>
      </c>
      <c r="E119" s="9" t="s">
        <v>932</v>
      </c>
      <c r="F119" s="25">
        <v>267808.34375</v>
      </c>
      <c r="G119" s="25">
        <v>1605593.375</v>
      </c>
      <c r="H119" s="25">
        <v>1033328.375</v>
      </c>
      <c r="I119" s="25">
        <v>1357600.125</v>
      </c>
      <c r="J119" s="25">
        <v>4264330</v>
      </c>
      <c r="K119" s="142">
        <v>0.36369594931602478</v>
      </c>
      <c r="L119" s="9"/>
    </row>
    <row r="120" spans="1:12" x14ac:dyDescent="0.25">
      <c r="A120" s="9">
        <v>120522003</v>
      </c>
      <c r="B120" s="9"/>
      <c r="C120" s="9" t="s">
        <v>135</v>
      </c>
      <c r="D120" s="9" t="s">
        <v>980</v>
      </c>
      <c r="E120" s="9" t="s">
        <v>939</v>
      </c>
      <c r="F120" s="25">
        <v>545115.875</v>
      </c>
      <c r="G120" s="25">
        <v>3737403.75</v>
      </c>
      <c r="H120" s="25">
        <v>2519338</v>
      </c>
      <c r="I120" s="25">
        <v>3067904</v>
      </c>
      <c r="J120" s="25">
        <v>9869762</v>
      </c>
      <c r="K120" s="142">
        <v>0.3851374089717865</v>
      </c>
      <c r="L120" s="9"/>
    </row>
    <row r="121" spans="1:12" x14ac:dyDescent="0.25">
      <c r="A121" s="9">
        <v>107651603</v>
      </c>
      <c r="B121" s="9"/>
      <c r="C121" s="9" t="s">
        <v>170</v>
      </c>
      <c r="D121" s="9" t="s">
        <v>980</v>
      </c>
      <c r="E121" s="9" t="s">
        <v>931</v>
      </c>
      <c r="F121" s="25">
        <v>314353.0625</v>
      </c>
      <c r="G121" s="25">
        <v>3018185.5</v>
      </c>
      <c r="H121" s="25">
        <v>1004040.1875</v>
      </c>
      <c r="I121" s="25">
        <v>2859192.5</v>
      </c>
      <c r="J121" s="25">
        <v>7195771</v>
      </c>
      <c r="K121" s="142">
        <v>0.48729711771011353</v>
      </c>
      <c r="L121" s="9"/>
    </row>
    <row r="122" spans="1:12" x14ac:dyDescent="0.25">
      <c r="A122" s="9">
        <v>115221753</v>
      </c>
      <c r="B122" s="9"/>
      <c r="C122" s="9" t="s">
        <v>50</v>
      </c>
      <c r="D122" s="9" t="s">
        <v>980</v>
      </c>
      <c r="E122" s="9" t="s">
        <v>937</v>
      </c>
      <c r="F122" s="25">
        <v>248658.296875</v>
      </c>
      <c r="G122" s="25">
        <v>1440056.5</v>
      </c>
      <c r="H122" s="25">
        <v>1469237.625</v>
      </c>
      <c r="I122" s="25">
        <v>1097461.25</v>
      </c>
      <c r="J122" s="25">
        <v>4255414</v>
      </c>
      <c r="K122" s="142">
        <v>0.18985787034034729</v>
      </c>
      <c r="L122" s="9"/>
    </row>
    <row r="123" spans="1:12" x14ac:dyDescent="0.25">
      <c r="A123" s="9">
        <v>113362203</v>
      </c>
      <c r="B123" s="9"/>
      <c r="C123" s="9" t="s">
        <v>311</v>
      </c>
      <c r="D123" s="9" t="s">
        <v>980</v>
      </c>
      <c r="E123" s="9" t="s">
        <v>937</v>
      </c>
      <c r="F123" s="25">
        <v>322321.0625</v>
      </c>
      <c r="G123" s="25">
        <v>2876246</v>
      </c>
      <c r="H123" s="25">
        <v>1223225.75</v>
      </c>
      <c r="I123" s="25">
        <v>2736992.5</v>
      </c>
      <c r="J123" s="25">
        <v>7158785.5</v>
      </c>
      <c r="K123" s="142">
        <v>0.30834957957267761</v>
      </c>
      <c r="L123" s="9"/>
    </row>
    <row r="124" spans="1:12" x14ac:dyDescent="0.25">
      <c r="A124" s="9">
        <v>112671803</v>
      </c>
      <c r="B124" s="9"/>
      <c r="C124" s="9" t="s">
        <v>333</v>
      </c>
      <c r="D124" s="9" t="s">
        <v>980</v>
      </c>
      <c r="E124" s="9" t="s">
        <v>937</v>
      </c>
      <c r="F124" s="25">
        <v>452712.75</v>
      </c>
      <c r="G124" s="25">
        <v>3509520.25</v>
      </c>
      <c r="H124" s="25">
        <v>1765043.5</v>
      </c>
      <c r="I124" s="25">
        <v>3080830.75</v>
      </c>
      <c r="J124" s="25">
        <v>8808107</v>
      </c>
      <c r="K124" s="142">
        <v>0.37632617354393005</v>
      </c>
      <c r="L124" s="9"/>
    </row>
    <row r="125" spans="1:12" x14ac:dyDescent="0.25">
      <c r="A125" s="9">
        <v>124152003</v>
      </c>
      <c r="B125" s="9"/>
      <c r="C125" s="9" t="s">
        <v>159</v>
      </c>
      <c r="D125" s="9" t="s">
        <v>980</v>
      </c>
      <c r="E125" s="9" t="s">
        <v>941</v>
      </c>
      <c r="F125" s="25">
        <v>1106943.25</v>
      </c>
      <c r="G125" s="25">
        <v>5948804.5</v>
      </c>
      <c r="H125" s="25">
        <v>5830895</v>
      </c>
      <c r="I125" s="25">
        <v>4562435.5</v>
      </c>
      <c r="J125" s="25">
        <v>17449078</v>
      </c>
      <c r="K125" s="142">
        <v>0.22571295499801636</v>
      </c>
      <c r="L125" s="9"/>
    </row>
    <row r="126" spans="1:12" x14ac:dyDescent="0.25">
      <c r="A126" s="9">
        <v>106172003</v>
      </c>
      <c r="B126" s="9"/>
      <c r="C126" s="9" t="s">
        <v>460</v>
      </c>
      <c r="D126" s="9" t="s">
        <v>980</v>
      </c>
      <c r="E126" s="9" t="s">
        <v>935</v>
      </c>
      <c r="F126" s="25">
        <v>594700.9375</v>
      </c>
      <c r="G126" s="25">
        <v>5303589.5</v>
      </c>
      <c r="H126" s="25">
        <v>1432639.75</v>
      </c>
      <c r="I126" s="25">
        <v>4906050.5</v>
      </c>
      <c r="J126" s="25">
        <v>12236980</v>
      </c>
      <c r="K126" s="142">
        <v>0.50236433744430542</v>
      </c>
      <c r="L126" s="9"/>
    </row>
    <row r="127" spans="1:12" x14ac:dyDescent="0.25">
      <c r="A127" s="9">
        <v>119352203</v>
      </c>
      <c r="B127" s="9"/>
      <c r="C127" s="9" t="s">
        <v>458</v>
      </c>
      <c r="D127" s="9" t="s">
        <v>980</v>
      </c>
      <c r="E127" s="9" t="s">
        <v>939</v>
      </c>
      <c r="F127" s="25">
        <v>180641.40625</v>
      </c>
      <c r="G127" s="25">
        <v>1351254.125</v>
      </c>
      <c r="H127" s="25">
        <v>637338.375</v>
      </c>
      <c r="I127" s="25">
        <v>1319251.5</v>
      </c>
      <c r="J127" s="25">
        <v>3488485.5</v>
      </c>
      <c r="K127" s="142">
        <v>0.36307764053344727</v>
      </c>
      <c r="L127" s="9"/>
    </row>
    <row r="128" spans="1:12" x14ac:dyDescent="0.25">
      <c r="A128" s="9">
        <v>103022503</v>
      </c>
      <c r="B128" s="9"/>
      <c r="C128" s="9" t="s">
        <v>427</v>
      </c>
      <c r="D128" s="9" t="s">
        <v>980</v>
      </c>
      <c r="E128" s="9" t="s">
        <v>932</v>
      </c>
      <c r="F128" s="25">
        <v>165553.796875</v>
      </c>
      <c r="G128" s="25">
        <v>2666856</v>
      </c>
      <c r="H128" s="25">
        <v>567088.6875</v>
      </c>
      <c r="I128" s="25">
        <v>2628364.75</v>
      </c>
      <c r="J128" s="25">
        <v>6027863</v>
      </c>
      <c r="K128" s="142">
        <v>0.77703219652175903</v>
      </c>
      <c r="L128" s="9"/>
    </row>
    <row r="129" spans="1:12" x14ac:dyDescent="0.25">
      <c r="A129" s="9">
        <v>103022803</v>
      </c>
      <c r="B129" s="9"/>
      <c r="C129" s="9" t="s">
        <v>290</v>
      </c>
      <c r="D129" s="9" t="s">
        <v>980</v>
      </c>
      <c r="E129" s="9" t="s">
        <v>932</v>
      </c>
      <c r="F129" s="25">
        <v>321242.40625</v>
      </c>
      <c r="G129" s="25">
        <v>4169262</v>
      </c>
      <c r="H129" s="25">
        <v>1021938.75</v>
      </c>
      <c r="I129" s="25">
        <v>4183125.25</v>
      </c>
      <c r="J129" s="25">
        <v>9695568</v>
      </c>
      <c r="K129" s="142">
        <v>0.49537903070449829</v>
      </c>
      <c r="L129" s="9"/>
    </row>
    <row r="130" spans="1:12" x14ac:dyDescent="0.25">
      <c r="A130" s="9">
        <v>117412003</v>
      </c>
      <c r="B130" s="9"/>
      <c r="C130" s="9" t="s">
        <v>315</v>
      </c>
      <c r="D130" s="9" t="s">
        <v>980</v>
      </c>
      <c r="E130" s="9" t="s">
        <v>935</v>
      </c>
      <c r="F130" s="25">
        <v>211381.953125</v>
      </c>
      <c r="G130" s="25">
        <v>2427053</v>
      </c>
      <c r="H130" s="25">
        <v>766451.3125</v>
      </c>
      <c r="I130" s="25">
        <v>2218219.5</v>
      </c>
      <c r="J130" s="25">
        <v>5623106</v>
      </c>
      <c r="K130" s="142">
        <v>0.53445678949356079</v>
      </c>
      <c r="L130" s="9"/>
    </row>
    <row r="131" spans="1:12" x14ac:dyDescent="0.25">
      <c r="A131" s="9">
        <v>121392303</v>
      </c>
      <c r="B131" s="9"/>
      <c r="C131" s="9" t="s">
        <v>183</v>
      </c>
      <c r="D131" s="9" t="s">
        <v>980</v>
      </c>
      <c r="E131" s="9" t="s">
        <v>938</v>
      </c>
      <c r="F131" s="25">
        <v>717537.3125</v>
      </c>
      <c r="G131" s="25">
        <v>4990303</v>
      </c>
      <c r="H131" s="25">
        <v>3595265</v>
      </c>
      <c r="I131" s="25">
        <v>4308741.5</v>
      </c>
      <c r="J131" s="25">
        <v>13611848</v>
      </c>
      <c r="K131" s="142">
        <v>0.23076559603214264</v>
      </c>
      <c r="L131" s="9"/>
    </row>
    <row r="132" spans="1:12" x14ac:dyDescent="0.25">
      <c r="A132" s="9">
        <v>115212503</v>
      </c>
      <c r="B132" s="9"/>
      <c r="C132" s="9" t="s">
        <v>366</v>
      </c>
      <c r="D132" s="9" t="s">
        <v>980</v>
      </c>
      <c r="E132" s="9" t="s">
        <v>937</v>
      </c>
      <c r="F132" s="25">
        <v>313713.4375</v>
      </c>
      <c r="G132" s="25">
        <v>2365708</v>
      </c>
      <c r="H132" s="25">
        <v>946923.5</v>
      </c>
      <c r="I132" s="25">
        <v>2266521</v>
      </c>
      <c r="J132" s="25">
        <v>5892866</v>
      </c>
      <c r="K132" s="142">
        <v>0.29358255863189697</v>
      </c>
      <c r="L132" s="9"/>
    </row>
    <row r="133" spans="1:12" x14ac:dyDescent="0.25">
      <c r="A133" s="9">
        <v>120452003</v>
      </c>
      <c r="B133" s="9"/>
      <c r="C133" s="9" t="s">
        <v>463</v>
      </c>
      <c r="D133" s="9" t="s">
        <v>980</v>
      </c>
      <c r="E133" s="9" t="s">
        <v>939</v>
      </c>
      <c r="F133" s="25">
        <v>1028034.125</v>
      </c>
      <c r="G133" s="25">
        <v>11006515</v>
      </c>
      <c r="H133" s="25">
        <v>4955491.5</v>
      </c>
      <c r="I133" s="25">
        <v>10923077</v>
      </c>
      <c r="J133" s="25">
        <v>27913116</v>
      </c>
      <c r="K133" s="142">
        <v>0.30987474322319031</v>
      </c>
      <c r="L133" s="9"/>
    </row>
    <row r="134" spans="1:12" x14ac:dyDescent="0.25">
      <c r="A134" s="9">
        <v>113362303</v>
      </c>
      <c r="B134" s="9"/>
      <c r="C134" s="9" t="s">
        <v>77</v>
      </c>
      <c r="D134" s="9" t="s">
        <v>980</v>
      </c>
      <c r="E134" s="9" t="s">
        <v>937</v>
      </c>
      <c r="F134" s="25">
        <v>280819.1875</v>
      </c>
      <c r="G134" s="25">
        <v>1541547.5</v>
      </c>
      <c r="H134" s="25">
        <v>1310349.125</v>
      </c>
      <c r="I134" s="25">
        <v>1091554.25</v>
      </c>
      <c r="J134" s="25">
        <v>4224270</v>
      </c>
      <c r="K134" s="142">
        <v>0.22860684990882874</v>
      </c>
      <c r="L134" s="9"/>
    </row>
    <row r="135" spans="1:12" x14ac:dyDescent="0.25">
      <c r="A135" s="9">
        <v>113382303</v>
      </c>
      <c r="B135" s="9"/>
      <c r="C135" s="9" t="s">
        <v>445</v>
      </c>
      <c r="D135" s="9" t="s">
        <v>980</v>
      </c>
      <c r="E135" s="9" t="s">
        <v>937</v>
      </c>
      <c r="F135" s="25">
        <v>250146.15625</v>
      </c>
      <c r="G135" s="25">
        <v>1574455.25</v>
      </c>
      <c r="H135" s="25">
        <v>1151568.75</v>
      </c>
      <c r="I135" s="25">
        <v>1111747.5</v>
      </c>
      <c r="J135" s="25">
        <v>4087917.5</v>
      </c>
      <c r="K135" s="142">
        <v>0.28359076380729675</v>
      </c>
      <c r="L135" s="9"/>
    </row>
    <row r="136" spans="1:12" x14ac:dyDescent="0.25">
      <c r="A136" s="9">
        <v>112672203</v>
      </c>
      <c r="B136" s="9"/>
      <c r="C136" s="9" t="s">
        <v>456</v>
      </c>
      <c r="D136" s="9" t="s">
        <v>980</v>
      </c>
      <c r="E136" s="9" t="s">
        <v>937</v>
      </c>
      <c r="F136" s="25">
        <v>376818.59375</v>
      </c>
      <c r="G136" s="25">
        <v>2156010.25</v>
      </c>
      <c r="H136" s="25">
        <v>1305318.375</v>
      </c>
      <c r="I136" s="25">
        <v>1823138.25</v>
      </c>
      <c r="J136" s="25">
        <v>5661285</v>
      </c>
      <c r="K136" s="142">
        <v>0.34142997860908508</v>
      </c>
      <c r="L136" s="9"/>
    </row>
    <row r="137" spans="1:12" x14ac:dyDescent="0.25">
      <c r="A137" s="9">
        <v>120483302</v>
      </c>
      <c r="B137" s="9"/>
      <c r="C137" s="9" t="s">
        <v>93</v>
      </c>
      <c r="D137" s="9" t="s">
        <v>980</v>
      </c>
      <c r="E137" s="9" t="s">
        <v>938</v>
      </c>
      <c r="F137" s="25">
        <v>1014745.9375</v>
      </c>
      <c r="G137" s="25">
        <v>6458263.5</v>
      </c>
      <c r="H137" s="25">
        <v>3195970.5</v>
      </c>
      <c r="I137" s="25">
        <v>5828551.5</v>
      </c>
      <c r="J137" s="25">
        <v>16497532</v>
      </c>
      <c r="K137" s="142">
        <v>0.27043533325195313</v>
      </c>
      <c r="L137" s="9"/>
    </row>
    <row r="138" spans="1:12" x14ac:dyDescent="0.25">
      <c r="A138" s="9">
        <v>103023153</v>
      </c>
      <c r="B138" s="9"/>
      <c r="C138" s="9" t="s">
        <v>32</v>
      </c>
      <c r="D138" s="9" t="s">
        <v>980</v>
      </c>
      <c r="E138" s="9" t="s">
        <v>932</v>
      </c>
      <c r="F138" s="25">
        <v>375205.65625</v>
      </c>
      <c r="G138" s="25">
        <v>2578693.25</v>
      </c>
      <c r="H138" s="25">
        <v>1381274.75</v>
      </c>
      <c r="I138" s="25">
        <v>2193681</v>
      </c>
      <c r="J138" s="25">
        <v>6528855</v>
      </c>
      <c r="K138" s="142">
        <v>0.43069708347320557</v>
      </c>
      <c r="L138" s="9"/>
    </row>
    <row r="139" spans="1:12" x14ac:dyDescent="0.25">
      <c r="A139" s="9">
        <v>113362403</v>
      </c>
      <c r="B139" s="9"/>
      <c r="C139" s="9" t="s">
        <v>350</v>
      </c>
      <c r="D139" s="9" t="s">
        <v>980</v>
      </c>
      <c r="E139" s="9" t="s">
        <v>937</v>
      </c>
      <c r="F139" s="25">
        <v>419219.5625</v>
      </c>
      <c r="G139" s="25">
        <v>2785615</v>
      </c>
      <c r="H139" s="25">
        <v>1576768.75</v>
      </c>
      <c r="I139" s="25">
        <v>2473117</v>
      </c>
      <c r="J139" s="25">
        <v>7254720</v>
      </c>
      <c r="K139" s="142">
        <v>0.29154258966445923</v>
      </c>
      <c r="L139" s="9"/>
    </row>
    <row r="140" spans="1:12" x14ac:dyDescent="0.25">
      <c r="A140" s="9">
        <v>119582503</v>
      </c>
      <c r="B140" s="9"/>
      <c r="C140" s="9" t="s">
        <v>471</v>
      </c>
      <c r="D140" s="9" t="s">
        <v>980</v>
      </c>
      <c r="E140" s="9" t="s">
        <v>939</v>
      </c>
      <c r="F140" s="25">
        <v>180122.703125</v>
      </c>
      <c r="G140" s="25">
        <v>1658148.875</v>
      </c>
      <c r="H140" s="25">
        <v>580642.3125</v>
      </c>
      <c r="I140" s="25">
        <v>1408733.125</v>
      </c>
      <c r="J140" s="25">
        <v>3827647</v>
      </c>
      <c r="K140" s="142">
        <v>0.53309464454650879</v>
      </c>
      <c r="L140" s="9"/>
    </row>
    <row r="141" spans="1:12" x14ac:dyDescent="0.25">
      <c r="A141" s="9">
        <v>104372003</v>
      </c>
      <c r="B141" s="9"/>
      <c r="C141" s="9" t="s">
        <v>62</v>
      </c>
      <c r="D141" s="9" t="s">
        <v>980</v>
      </c>
      <c r="E141" s="9" t="s">
        <v>933</v>
      </c>
      <c r="F141" s="25">
        <v>255752.25</v>
      </c>
      <c r="G141" s="25">
        <v>2661964.75</v>
      </c>
      <c r="H141" s="25">
        <v>932567.5</v>
      </c>
      <c r="I141" s="25">
        <v>2485521</v>
      </c>
      <c r="J141" s="25">
        <v>6335805.5</v>
      </c>
      <c r="K141" s="142">
        <v>0.60609859228134155</v>
      </c>
      <c r="L141" s="9"/>
    </row>
    <row r="142" spans="1:12" x14ac:dyDescent="0.25">
      <c r="A142" s="9">
        <v>113362603</v>
      </c>
      <c r="B142" s="9"/>
      <c r="C142" s="9" t="s">
        <v>396</v>
      </c>
      <c r="D142" s="9" t="s">
        <v>980</v>
      </c>
      <c r="E142" s="9" t="s">
        <v>937</v>
      </c>
      <c r="F142" s="25">
        <v>483350.25</v>
      </c>
      <c r="G142" s="25">
        <v>4313399.5</v>
      </c>
      <c r="H142" s="25">
        <v>1814464.5</v>
      </c>
      <c r="I142" s="25">
        <v>4175595</v>
      </c>
      <c r="J142" s="25">
        <v>10786810</v>
      </c>
      <c r="K142" s="142">
        <v>0.30406191945075989</v>
      </c>
      <c r="L142" s="9"/>
    </row>
    <row r="143" spans="1:12" x14ac:dyDescent="0.25">
      <c r="A143" s="9">
        <v>105252602</v>
      </c>
      <c r="B143" s="9"/>
      <c r="C143" s="9" t="s">
        <v>297</v>
      </c>
      <c r="D143" s="9" t="s">
        <v>980</v>
      </c>
      <c r="E143" s="9" t="s">
        <v>934</v>
      </c>
      <c r="F143" s="25">
        <v>2323194.5</v>
      </c>
      <c r="G143" s="25">
        <v>30774586</v>
      </c>
      <c r="H143" s="25">
        <v>7223955</v>
      </c>
      <c r="I143" s="25">
        <v>32002412</v>
      </c>
      <c r="J143" s="25">
        <v>72324144</v>
      </c>
      <c r="K143" s="142">
        <v>0.59693622589111328</v>
      </c>
      <c r="L143" s="9"/>
    </row>
    <row r="144" spans="1:12" x14ac:dyDescent="0.25">
      <c r="A144" s="9">
        <v>108053003</v>
      </c>
      <c r="B144" s="9"/>
      <c r="C144" s="9" t="s">
        <v>75</v>
      </c>
      <c r="D144" s="9" t="s">
        <v>980</v>
      </c>
      <c r="E144" s="9" t="s">
        <v>936</v>
      </c>
      <c r="F144" s="25">
        <v>172947.453125</v>
      </c>
      <c r="G144" s="25">
        <v>2096682.625</v>
      </c>
      <c r="H144" s="25">
        <v>547541.625</v>
      </c>
      <c r="I144" s="25">
        <v>1879576</v>
      </c>
      <c r="J144" s="25">
        <v>4696747.5</v>
      </c>
      <c r="K144" s="142">
        <v>0.51793646812438965</v>
      </c>
      <c r="L144" s="9"/>
    </row>
    <row r="145" spans="1:12" x14ac:dyDescent="0.25">
      <c r="A145" s="9">
        <v>114062003</v>
      </c>
      <c r="B145" s="9"/>
      <c r="C145" s="9" t="s">
        <v>373</v>
      </c>
      <c r="D145" s="9" t="s">
        <v>980</v>
      </c>
      <c r="E145" s="9" t="s">
        <v>938</v>
      </c>
      <c r="F145" s="25">
        <v>504351.3125</v>
      </c>
      <c r="G145" s="25">
        <v>3294287.25</v>
      </c>
      <c r="H145" s="25">
        <v>2111231.25</v>
      </c>
      <c r="I145" s="25">
        <v>2929970.5</v>
      </c>
      <c r="J145" s="25">
        <v>8839840</v>
      </c>
      <c r="K145" s="142">
        <v>0.26812794804573059</v>
      </c>
      <c r="L145" s="9"/>
    </row>
    <row r="146" spans="1:12" x14ac:dyDescent="0.25">
      <c r="A146" s="9">
        <v>112013054</v>
      </c>
      <c r="B146" s="9"/>
      <c r="C146" s="9" t="s">
        <v>185</v>
      </c>
      <c r="D146" s="9" t="s">
        <v>980</v>
      </c>
      <c r="E146" s="9" t="s">
        <v>937</v>
      </c>
      <c r="F146" s="25">
        <v>120633.296875</v>
      </c>
      <c r="G146" s="25">
        <v>1085820.625</v>
      </c>
      <c r="H146" s="25">
        <v>423093.5</v>
      </c>
      <c r="I146" s="25">
        <v>966139.75</v>
      </c>
      <c r="J146" s="25">
        <v>2595687</v>
      </c>
      <c r="K146" s="142">
        <v>0.31525000929832458</v>
      </c>
      <c r="L146" s="9"/>
    </row>
    <row r="147" spans="1:12" x14ac:dyDescent="0.25">
      <c r="A147" s="9">
        <v>105253303</v>
      </c>
      <c r="B147" s="9"/>
      <c r="C147" s="9" t="s">
        <v>356</v>
      </c>
      <c r="D147" s="9" t="s">
        <v>980</v>
      </c>
      <c r="E147" s="9" t="s">
        <v>934</v>
      </c>
      <c r="F147" s="25">
        <v>181124.84375</v>
      </c>
      <c r="G147" s="25">
        <v>1503135.75</v>
      </c>
      <c r="H147" s="25">
        <v>700240.375</v>
      </c>
      <c r="I147" s="25">
        <v>1430272.625</v>
      </c>
      <c r="J147" s="25">
        <v>3814773.5</v>
      </c>
      <c r="K147" s="142">
        <v>0.26505479216575623</v>
      </c>
      <c r="L147" s="9"/>
    </row>
    <row r="148" spans="1:12" x14ac:dyDescent="0.25">
      <c r="A148" s="9">
        <v>112282004</v>
      </c>
      <c r="B148" s="9"/>
      <c r="C148" s="9" t="s">
        <v>204</v>
      </c>
      <c r="D148" s="9" t="s">
        <v>980</v>
      </c>
      <c r="E148" s="9" t="s">
        <v>937</v>
      </c>
      <c r="F148" s="25">
        <v>57183.1484375</v>
      </c>
      <c r="G148" s="25">
        <v>544719.5</v>
      </c>
      <c r="H148" s="25">
        <v>176181.65625</v>
      </c>
      <c r="I148" s="25">
        <v>468969.0625</v>
      </c>
      <c r="J148" s="25">
        <v>1247053.25</v>
      </c>
      <c r="K148" s="142">
        <v>0.44302928447723389</v>
      </c>
      <c r="L148" s="9"/>
    </row>
    <row r="149" spans="1:12" x14ac:dyDescent="0.25">
      <c r="A149" s="9">
        <v>104432503</v>
      </c>
      <c r="B149" s="9"/>
      <c r="C149" s="9" t="s">
        <v>130</v>
      </c>
      <c r="D149" s="9" t="s">
        <v>980</v>
      </c>
      <c r="E149" s="9" t="s">
        <v>933</v>
      </c>
      <c r="F149" s="25">
        <v>191456.84375</v>
      </c>
      <c r="G149" s="25">
        <v>2121589.75</v>
      </c>
      <c r="H149" s="25">
        <v>717763.5</v>
      </c>
      <c r="I149" s="25">
        <v>2008208</v>
      </c>
      <c r="J149" s="25">
        <v>5039018</v>
      </c>
      <c r="K149" s="142">
        <v>0.59767204523086548</v>
      </c>
      <c r="L149" s="9"/>
    </row>
    <row r="150" spans="1:12" x14ac:dyDescent="0.25">
      <c r="A150" s="9">
        <v>108112003</v>
      </c>
      <c r="B150" s="9"/>
      <c r="C150" s="9" t="s">
        <v>251</v>
      </c>
      <c r="D150" s="9" t="s">
        <v>980</v>
      </c>
      <c r="E150" s="9" t="s">
        <v>936</v>
      </c>
      <c r="F150" s="25">
        <v>121946.25</v>
      </c>
      <c r="G150" s="25">
        <v>1518620.125</v>
      </c>
      <c r="H150" s="25">
        <v>420306.78125</v>
      </c>
      <c r="I150" s="25">
        <v>1425505.25</v>
      </c>
      <c r="J150" s="25">
        <v>3486378.5</v>
      </c>
      <c r="K150" s="142">
        <v>0.66767311096191406</v>
      </c>
      <c r="L150" s="9"/>
    </row>
    <row r="151" spans="1:12" x14ac:dyDescent="0.25">
      <c r="A151" s="9">
        <v>114062503</v>
      </c>
      <c r="B151" s="9"/>
      <c r="C151" s="9" t="s">
        <v>374</v>
      </c>
      <c r="D151" s="9" t="s">
        <v>980</v>
      </c>
      <c r="E151" s="9" t="s">
        <v>938</v>
      </c>
      <c r="F151" s="25">
        <v>295954.0625</v>
      </c>
      <c r="G151" s="25">
        <v>1643457</v>
      </c>
      <c r="H151" s="25">
        <v>1204749.5</v>
      </c>
      <c r="I151" s="25">
        <v>1302019.25</v>
      </c>
      <c r="J151" s="25">
        <v>4446180</v>
      </c>
      <c r="K151" s="142">
        <v>0.32073020935058594</v>
      </c>
      <c r="L151" s="9"/>
    </row>
    <row r="152" spans="1:12" x14ac:dyDescent="0.25">
      <c r="A152" s="9">
        <v>111292304</v>
      </c>
      <c r="B152" s="9"/>
      <c r="C152" s="9" t="s">
        <v>314</v>
      </c>
      <c r="D152" s="9" t="s">
        <v>980</v>
      </c>
      <c r="E152" s="9" t="s">
        <v>937</v>
      </c>
      <c r="F152" s="25">
        <v>51860.3984375</v>
      </c>
      <c r="G152" s="25">
        <v>661297</v>
      </c>
      <c r="H152" s="25">
        <v>196785.9375</v>
      </c>
      <c r="I152" s="25">
        <v>546040.125</v>
      </c>
      <c r="J152" s="25">
        <v>1455983.5</v>
      </c>
      <c r="K152" s="142">
        <v>0.58953845500946045</v>
      </c>
      <c r="L152" s="9"/>
    </row>
    <row r="153" spans="1:12" x14ac:dyDescent="0.25">
      <c r="A153" s="9">
        <v>106272003</v>
      </c>
      <c r="B153" s="9"/>
      <c r="C153" s="9" t="s">
        <v>501</v>
      </c>
      <c r="D153" s="9" t="s">
        <v>980</v>
      </c>
      <c r="E153" s="9" t="s">
        <v>934</v>
      </c>
      <c r="F153" s="25">
        <v>75531.6015625</v>
      </c>
      <c r="G153" s="25">
        <v>811889.875</v>
      </c>
      <c r="H153" s="25">
        <v>282521.125</v>
      </c>
      <c r="I153" s="25">
        <v>626877.4375</v>
      </c>
      <c r="J153" s="25">
        <v>1796820</v>
      </c>
      <c r="K153" s="142">
        <v>0.40955230593681335</v>
      </c>
      <c r="L153" s="9"/>
    </row>
    <row r="154" spans="1:12" x14ac:dyDescent="0.25">
      <c r="A154" s="9">
        <v>119583003</v>
      </c>
      <c r="B154" s="9"/>
      <c r="C154" s="9" t="s">
        <v>99</v>
      </c>
      <c r="D154" s="9" t="s">
        <v>980</v>
      </c>
      <c r="E154" s="9" t="s">
        <v>939</v>
      </c>
      <c r="F154" s="25">
        <v>110234.3984375</v>
      </c>
      <c r="G154" s="25">
        <v>1119773.375</v>
      </c>
      <c r="H154" s="25">
        <v>436135.25</v>
      </c>
      <c r="I154" s="25">
        <v>815774.125</v>
      </c>
      <c r="J154" s="25">
        <v>2481917</v>
      </c>
      <c r="K154" s="142">
        <v>0.48876604437828064</v>
      </c>
      <c r="L154" s="9"/>
    </row>
    <row r="155" spans="1:12" x14ac:dyDescent="0.25">
      <c r="A155" s="9">
        <v>108112203</v>
      </c>
      <c r="B155" s="9"/>
      <c r="C155" s="9" t="s">
        <v>272</v>
      </c>
      <c r="D155" s="9" t="s">
        <v>980</v>
      </c>
      <c r="E155" s="9" t="s">
        <v>936</v>
      </c>
      <c r="F155" s="25">
        <v>246701.25</v>
      </c>
      <c r="G155" s="25">
        <v>2860913.75</v>
      </c>
      <c r="H155" s="25">
        <v>882997.25</v>
      </c>
      <c r="I155" s="25">
        <v>2550463.75</v>
      </c>
      <c r="J155" s="25">
        <v>6541076</v>
      </c>
      <c r="K155" s="142">
        <v>0.70977991819381714</v>
      </c>
      <c r="L155" s="9"/>
    </row>
    <row r="156" spans="1:12" x14ac:dyDescent="0.25">
      <c r="A156" s="9">
        <v>101632403</v>
      </c>
      <c r="B156" s="9"/>
      <c r="C156" s="9" t="s">
        <v>457</v>
      </c>
      <c r="D156" s="9" t="s">
        <v>980</v>
      </c>
      <c r="E156" s="9" t="s">
        <v>931</v>
      </c>
      <c r="F156" s="25">
        <v>149743.953125</v>
      </c>
      <c r="G156" s="25">
        <v>1384598.75</v>
      </c>
      <c r="H156" s="25">
        <v>475353.6875</v>
      </c>
      <c r="I156" s="25">
        <v>1224284.75</v>
      </c>
      <c r="J156" s="25">
        <v>3233981.25</v>
      </c>
      <c r="K156" s="142">
        <v>0.5190507173538208</v>
      </c>
      <c r="L156" s="9"/>
    </row>
    <row r="157" spans="1:12" x14ac:dyDescent="0.25">
      <c r="A157" s="9">
        <v>105253553</v>
      </c>
      <c r="B157" s="9"/>
      <c r="C157" s="9" t="s">
        <v>351</v>
      </c>
      <c r="D157" s="9" t="s">
        <v>980</v>
      </c>
      <c r="E157" s="9" t="s">
        <v>934</v>
      </c>
      <c r="F157" s="25">
        <v>225000.453125</v>
      </c>
      <c r="G157" s="25">
        <v>2155440.25</v>
      </c>
      <c r="H157" s="25">
        <v>906443.25</v>
      </c>
      <c r="I157" s="25">
        <v>2020031.625</v>
      </c>
      <c r="J157" s="25">
        <v>5306915.5</v>
      </c>
      <c r="K157" s="142">
        <v>0.40592464804649353</v>
      </c>
      <c r="L157" s="9"/>
    </row>
    <row r="158" spans="1:12" x14ac:dyDescent="0.25">
      <c r="A158" s="9">
        <v>103023912</v>
      </c>
      <c r="B158" s="9"/>
      <c r="C158" s="9" t="s">
        <v>17</v>
      </c>
      <c r="D158" s="9" t="s">
        <v>980</v>
      </c>
      <c r="E158" s="9" t="s">
        <v>932</v>
      </c>
      <c r="F158" s="25">
        <v>401449.1875</v>
      </c>
      <c r="G158" s="25">
        <v>1634743.875</v>
      </c>
      <c r="H158" s="25">
        <v>2356294.75</v>
      </c>
      <c r="I158" s="25">
        <v>1035698.9375</v>
      </c>
      <c r="J158" s="25">
        <v>5428187</v>
      </c>
      <c r="K158" s="142">
        <v>0.20163077116012573</v>
      </c>
      <c r="L158" s="9"/>
    </row>
    <row r="159" spans="1:12" x14ac:dyDescent="0.25">
      <c r="A159" s="9">
        <v>106612203</v>
      </c>
      <c r="B159" s="9"/>
      <c r="C159" s="9" t="s">
        <v>276</v>
      </c>
      <c r="D159" s="9" t="s">
        <v>980</v>
      </c>
      <c r="E159" s="9" t="s">
        <v>934</v>
      </c>
      <c r="F159" s="25">
        <v>332531.09375</v>
      </c>
      <c r="G159" s="25">
        <v>3277729.25</v>
      </c>
      <c r="H159" s="25">
        <v>1130273.75</v>
      </c>
      <c r="I159" s="25">
        <v>3004779.5</v>
      </c>
      <c r="J159" s="25">
        <v>7745313.5</v>
      </c>
      <c r="K159" s="142">
        <v>0.58697837591171265</v>
      </c>
      <c r="L159" s="9"/>
    </row>
    <row r="160" spans="1:12" x14ac:dyDescent="0.25">
      <c r="A160" s="9">
        <v>107652603</v>
      </c>
      <c r="B160" s="9"/>
      <c r="C160" s="9" t="s">
        <v>485</v>
      </c>
      <c r="D160" s="9" t="s">
        <v>980</v>
      </c>
      <c r="E160" s="9" t="s">
        <v>931</v>
      </c>
      <c r="F160" s="25">
        <v>351526.65625</v>
      </c>
      <c r="G160" s="25">
        <v>1931518.25</v>
      </c>
      <c r="H160" s="25">
        <v>1535259.25</v>
      </c>
      <c r="I160" s="25">
        <v>1480892</v>
      </c>
      <c r="J160" s="25">
        <v>5299196</v>
      </c>
      <c r="K160" s="142">
        <v>0.28496724367141724</v>
      </c>
      <c r="L160" s="9"/>
    </row>
    <row r="161" spans="1:12" x14ac:dyDescent="0.25">
      <c r="A161" s="9">
        <v>101262903</v>
      </c>
      <c r="B161" s="9"/>
      <c r="C161" s="9" t="s">
        <v>269</v>
      </c>
      <c r="D161" s="9" t="s">
        <v>980</v>
      </c>
      <c r="E161" s="9" t="s">
        <v>931</v>
      </c>
      <c r="F161" s="25">
        <v>148186.046875</v>
      </c>
      <c r="G161" s="25">
        <v>1838548.25</v>
      </c>
      <c r="H161" s="25">
        <v>572179.25</v>
      </c>
      <c r="I161" s="25">
        <v>1630667.5</v>
      </c>
      <c r="J161" s="25">
        <v>4189581</v>
      </c>
      <c r="K161" s="142">
        <v>0.59634733200073242</v>
      </c>
      <c r="L161" s="9"/>
    </row>
    <row r="162" spans="1:12" x14ac:dyDescent="0.25">
      <c r="A162" s="9">
        <v>127042853</v>
      </c>
      <c r="B162" s="9"/>
      <c r="C162" s="9" t="s">
        <v>240</v>
      </c>
      <c r="D162" s="9" t="s">
        <v>980</v>
      </c>
      <c r="E162" s="9" t="s">
        <v>933</v>
      </c>
      <c r="F162" s="25">
        <v>207167.703125</v>
      </c>
      <c r="G162" s="25">
        <v>2266917.25</v>
      </c>
      <c r="H162" s="25">
        <v>666765.6875</v>
      </c>
      <c r="I162" s="25">
        <v>2189934.5</v>
      </c>
      <c r="J162" s="25">
        <v>5330785</v>
      </c>
      <c r="K162" s="142">
        <v>0.52459019422531128</v>
      </c>
      <c r="L162" s="9"/>
    </row>
    <row r="163" spans="1:12" x14ac:dyDescent="0.25">
      <c r="A163" s="9">
        <v>128033053</v>
      </c>
      <c r="B163" s="9"/>
      <c r="C163" s="9" t="s">
        <v>30</v>
      </c>
      <c r="D163" s="9" t="s">
        <v>980</v>
      </c>
      <c r="E163" s="9" t="s">
        <v>936</v>
      </c>
      <c r="F163" s="25">
        <v>222306</v>
      </c>
      <c r="G163" s="25">
        <v>1967348.25</v>
      </c>
      <c r="H163" s="25">
        <v>871553.75</v>
      </c>
      <c r="I163" s="25">
        <v>1697505.25</v>
      </c>
      <c r="J163" s="25">
        <v>4758713</v>
      </c>
      <c r="K163" s="142">
        <v>0.40381938219070435</v>
      </c>
      <c r="L163" s="9"/>
    </row>
    <row r="164" spans="1:12" x14ac:dyDescent="0.25">
      <c r="A164" s="9">
        <v>109532804</v>
      </c>
      <c r="B164" s="9"/>
      <c r="C164" s="9" t="s">
        <v>124</v>
      </c>
      <c r="D164" s="9" t="s">
        <v>980</v>
      </c>
      <c r="E164" s="9" t="s">
        <v>935</v>
      </c>
      <c r="F164" s="25">
        <v>48839.55078125</v>
      </c>
      <c r="G164" s="25">
        <v>532783.375</v>
      </c>
      <c r="H164" s="25">
        <v>177213.953125</v>
      </c>
      <c r="I164" s="25">
        <v>500857.4375</v>
      </c>
      <c r="J164" s="25">
        <v>1259694.25</v>
      </c>
      <c r="K164" s="142">
        <v>0.46600556373596191</v>
      </c>
      <c r="L164" s="9"/>
    </row>
    <row r="165" spans="1:12" x14ac:dyDescent="0.25">
      <c r="A165" s="9">
        <v>125234103</v>
      </c>
      <c r="B165" s="9"/>
      <c r="C165" s="9" t="s">
        <v>362</v>
      </c>
      <c r="D165" s="9" t="s">
        <v>980</v>
      </c>
      <c r="E165" s="9" t="s">
        <v>941</v>
      </c>
      <c r="F165" s="25">
        <v>347283.4375</v>
      </c>
      <c r="G165" s="25">
        <v>1661894.875</v>
      </c>
      <c r="H165" s="25">
        <v>2437377.5</v>
      </c>
      <c r="I165" s="25">
        <v>1094588.625</v>
      </c>
      <c r="J165" s="25">
        <v>5541144.5</v>
      </c>
      <c r="K165" s="142">
        <v>0.18438281118869781</v>
      </c>
      <c r="L165" s="9"/>
    </row>
    <row r="166" spans="1:12" x14ac:dyDescent="0.25">
      <c r="A166" s="9">
        <v>103024102</v>
      </c>
      <c r="B166" s="9"/>
      <c r="C166" s="9" t="s">
        <v>154</v>
      </c>
      <c r="D166" s="9" t="s">
        <v>980</v>
      </c>
      <c r="E166" s="9" t="s">
        <v>932</v>
      </c>
      <c r="F166" s="25">
        <v>487451.25</v>
      </c>
      <c r="G166" s="25">
        <v>2326238</v>
      </c>
      <c r="H166" s="25">
        <v>1877761.625</v>
      </c>
      <c r="I166" s="25">
        <v>1866685.25</v>
      </c>
      <c r="J166" s="25">
        <v>6558136</v>
      </c>
      <c r="K166" s="142">
        <v>0.24770477414131165</v>
      </c>
      <c r="L166" s="9"/>
    </row>
    <row r="167" spans="1:12" x14ac:dyDescent="0.25">
      <c r="A167" s="9">
        <v>105253903</v>
      </c>
      <c r="B167" s="9"/>
      <c r="C167" s="9" t="s">
        <v>140</v>
      </c>
      <c r="D167" s="9" t="s">
        <v>980</v>
      </c>
      <c r="E167" s="9" t="s">
        <v>934</v>
      </c>
      <c r="F167" s="25">
        <v>289200.15625</v>
      </c>
      <c r="G167" s="25">
        <v>2417754.75</v>
      </c>
      <c r="H167" s="25">
        <v>1030561.875</v>
      </c>
      <c r="I167" s="25">
        <v>2205080.25</v>
      </c>
      <c r="J167" s="25">
        <v>5942597</v>
      </c>
      <c r="K167" s="142">
        <v>0.47913786768913269</v>
      </c>
      <c r="L167" s="9"/>
    </row>
    <row r="168" spans="1:12" x14ac:dyDescent="0.25">
      <c r="A168" s="9">
        <v>112013753</v>
      </c>
      <c r="B168" s="9"/>
      <c r="C168" s="9" t="s">
        <v>64</v>
      </c>
      <c r="D168" s="9" t="s">
        <v>980</v>
      </c>
      <c r="E168" s="9" t="s">
        <v>937</v>
      </c>
      <c r="F168" s="25">
        <v>341122.65625</v>
      </c>
      <c r="G168" s="25">
        <v>2355441.25</v>
      </c>
      <c r="H168" s="25">
        <v>1302502.875</v>
      </c>
      <c r="I168" s="25">
        <v>1768987.5</v>
      </c>
      <c r="J168" s="25">
        <v>5768054.5</v>
      </c>
      <c r="K168" s="142">
        <v>0.28869214653968811</v>
      </c>
      <c r="L168" s="9"/>
    </row>
    <row r="169" spans="1:12" x14ac:dyDescent="0.25">
      <c r="A169" s="9">
        <v>105254053</v>
      </c>
      <c r="B169" s="9"/>
      <c r="C169" s="9" t="s">
        <v>54</v>
      </c>
      <c r="D169" s="9" t="s">
        <v>980</v>
      </c>
      <c r="E169" s="9" t="s">
        <v>934</v>
      </c>
      <c r="F169" s="25">
        <v>250509.453125</v>
      </c>
      <c r="G169" s="25">
        <v>2139449</v>
      </c>
      <c r="H169" s="25">
        <v>962947.5625</v>
      </c>
      <c r="I169" s="25">
        <v>1995996.625</v>
      </c>
      <c r="J169" s="25">
        <v>5348902.5</v>
      </c>
      <c r="K169" s="142">
        <v>0.46163183450698853</v>
      </c>
      <c r="L169" s="9"/>
    </row>
    <row r="170" spans="1:12" x14ac:dyDescent="0.25">
      <c r="A170" s="9">
        <v>110173003</v>
      </c>
      <c r="B170" s="9"/>
      <c r="C170" s="9" t="s">
        <v>125</v>
      </c>
      <c r="D170" s="9" t="s">
        <v>980</v>
      </c>
      <c r="E170" s="9" t="s">
        <v>935</v>
      </c>
      <c r="F170" s="25">
        <v>135803.09375</v>
      </c>
      <c r="G170" s="25">
        <v>1566367.625</v>
      </c>
      <c r="H170" s="25">
        <v>477842.625</v>
      </c>
      <c r="I170" s="25">
        <v>1452752.5</v>
      </c>
      <c r="J170" s="25">
        <v>3632766</v>
      </c>
      <c r="K170" s="142">
        <v>0.65586173534393311</v>
      </c>
      <c r="L170" s="9"/>
    </row>
    <row r="171" spans="1:12" x14ac:dyDescent="0.25">
      <c r="A171" s="9">
        <v>114063003</v>
      </c>
      <c r="B171" s="9"/>
      <c r="C171" s="9" t="s">
        <v>111</v>
      </c>
      <c r="D171" s="9" t="s">
        <v>980</v>
      </c>
      <c r="E171" s="9" t="s">
        <v>938</v>
      </c>
      <c r="F171" s="25">
        <v>507755.09375</v>
      </c>
      <c r="G171" s="25">
        <v>3649381.25</v>
      </c>
      <c r="H171" s="25">
        <v>1847800.25</v>
      </c>
      <c r="I171" s="25">
        <v>3549813</v>
      </c>
      <c r="J171" s="25">
        <v>9554750</v>
      </c>
      <c r="K171" s="142">
        <v>0.27051019668579102</v>
      </c>
      <c r="L171" s="9"/>
    </row>
    <row r="172" spans="1:12" x14ac:dyDescent="0.25">
      <c r="A172" s="9">
        <v>124153503</v>
      </c>
      <c r="B172" s="9"/>
      <c r="C172" s="9" t="s">
        <v>361</v>
      </c>
      <c r="D172" s="9" t="s">
        <v>980</v>
      </c>
      <c r="E172" s="9" t="s">
        <v>941</v>
      </c>
      <c r="F172" s="25">
        <v>251141.84375</v>
      </c>
      <c r="G172" s="25">
        <v>1249331.875</v>
      </c>
      <c r="H172" s="25">
        <v>2271756.5</v>
      </c>
      <c r="I172" s="25">
        <v>745301.25</v>
      </c>
      <c r="J172" s="25">
        <v>4517531.5</v>
      </c>
      <c r="K172" s="142">
        <v>0.14572763442993164</v>
      </c>
      <c r="L172" s="9"/>
    </row>
    <row r="173" spans="1:12" x14ac:dyDescent="0.25">
      <c r="A173" s="9">
        <v>108112502</v>
      </c>
      <c r="B173" s="9"/>
      <c r="C173" s="9" t="s">
        <v>372</v>
      </c>
      <c r="D173" s="9" t="s">
        <v>980</v>
      </c>
      <c r="E173" s="9" t="s">
        <v>936</v>
      </c>
      <c r="F173" s="25">
        <v>557662.625</v>
      </c>
      <c r="G173" s="25">
        <v>7926387</v>
      </c>
      <c r="H173" s="25">
        <v>1764839.625</v>
      </c>
      <c r="I173" s="25">
        <v>8090550</v>
      </c>
      <c r="J173" s="25">
        <v>18339440</v>
      </c>
      <c r="K173" s="142">
        <v>0.54476654529571533</v>
      </c>
      <c r="L173" s="9"/>
    </row>
    <row r="174" spans="1:12" x14ac:dyDescent="0.25">
      <c r="A174" s="9">
        <v>107653102</v>
      </c>
      <c r="B174" s="9"/>
      <c r="C174" s="9" t="s">
        <v>80</v>
      </c>
      <c r="D174" s="9" t="s">
        <v>980</v>
      </c>
      <c r="E174" s="9" t="s">
        <v>931</v>
      </c>
      <c r="F174" s="25">
        <v>398107.5</v>
      </c>
      <c r="G174" s="25">
        <v>3779671.25</v>
      </c>
      <c r="H174" s="25">
        <v>1430603.25</v>
      </c>
      <c r="I174" s="25">
        <v>3676049.25</v>
      </c>
      <c r="J174" s="25">
        <v>9284431</v>
      </c>
      <c r="K174" s="142">
        <v>0.35299241542816162</v>
      </c>
      <c r="L174" s="9"/>
    </row>
    <row r="175" spans="1:12" x14ac:dyDescent="0.25">
      <c r="A175" s="9">
        <v>118402603</v>
      </c>
      <c r="B175" s="9"/>
      <c r="C175" s="9" t="s">
        <v>320</v>
      </c>
      <c r="D175" s="9" t="s">
        <v>980</v>
      </c>
      <c r="E175" s="9" t="s">
        <v>939</v>
      </c>
      <c r="F175" s="25">
        <v>363552.15625</v>
      </c>
      <c r="G175" s="25">
        <v>5266619.5</v>
      </c>
      <c r="H175" s="25">
        <v>1216116.375</v>
      </c>
      <c r="I175" s="25">
        <v>5413092</v>
      </c>
      <c r="J175" s="25">
        <v>12259380</v>
      </c>
      <c r="K175" s="142">
        <v>0.59541726112365723</v>
      </c>
      <c r="L175" s="9"/>
    </row>
    <row r="176" spans="1:12" x14ac:dyDescent="0.25">
      <c r="A176" s="9">
        <v>112283003</v>
      </c>
      <c r="B176" s="9"/>
      <c r="C176" s="9" t="s">
        <v>86</v>
      </c>
      <c r="D176" s="9" t="s">
        <v>980</v>
      </c>
      <c r="E176" s="9" t="s">
        <v>937</v>
      </c>
      <c r="F176" s="25">
        <v>261349.046875</v>
      </c>
      <c r="G176" s="25">
        <v>3212303</v>
      </c>
      <c r="H176" s="25">
        <v>1097366.125</v>
      </c>
      <c r="I176" s="25">
        <v>3211715</v>
      </c>
      <c r="J176" s="25">
        <v>7782733</v>
      </c>
      <c r="K176" s="142">
        <v>0.28871256113052368</v>
      </c>
      <c r="L176" s="9"/>
    </row>
    <row r="177" spans="1:12" x14ac:dyDescent="0.25">
      <c r="A177" s="9">
        <v>107653203</v>
      </c>
      <c r="B177" s="9"/>
      <c r="C177" s="9" t="s">
        <v>190</v>
      </c>
      <c r="D177" s="9" t="s">
        <v>980</v>
      </c>
      <c r="E177" s="9" t="s">
        <v>931</v>
      </c>
      <c r="F177" s="25">
        <v>396612.59375</v>
      </c>
      <c r="G177" s="25">
        <v>3309746</v>
      </c>
      <c r="H177" s="25">
        <v>1254080.5</v>
      </c>
      <c r="I177" s="25">
        <v>3263909.25</v>
      </c>
      <c r="J177" s="25">
        <v>8224348</v>
      </c>
      <c r="K177" s="142">
        <v>0.40646979212760925</v>
      </c>
      <c r="L177" s="9"/>
    </row>
    <row r="178" spans="1:12" x14ac:dyDescent="0.25">
      <c r="A178" s="9">
        <v>104432803</v>
      </c>
      <c r="B178" s="9"/>
      <c r="C178" s="9" t="s">
        <v>231</v>
      </c>
      <c r="D178" s="9" t="s">
        <v>980</v>
      </c>
      <c r="E178" s="9" t="s">
        <v>933</v>
      </c>
      <c r="F178" s="25">
        <v>210679.796875</v>
      </c>
      <c r="G178" s="25">
        <v>1956769.5</v>
      </c>
      <c r="H178" s="25">
        <v>788245.5625</v>
      </c>
      <c r="I178" s="25">
        <v>1842558</v>
      </c>
      <c r="J178" s="25">
        <v>4798253</v>
      </c>
      <c r="K178" s="142">
        <v>0.57460856437683105</v>
      </c>
      <c r="L178" s="9"/>
    </row>
    <row r="179" spans="1:12" x14ac:dyDescent="0.25">
      <c r="A179" s="9">
        <v>115503004</v>
      </c>
      <c r="B179" s="9"/>
      <c r="C179" s="9" t="s">
        <v>36</v>
      </c>
      <c r="D179" s="9" t="s">
        <v>980</v>
      </c>
      <c r="E179" s="9" t="s">
        <v>937</v>
      </c>
      <c r="F179" s="25">
        <v>99047.3984375</v>
      </c>
      <c r="G179" s="25">
        <v>1201275.125</v>
      </c>
      <c r="H179" s="25">
        <v>405090.96875</v>
      </c>
      <c r="I179" s="25">
        <v>1041145.625</v>
      </c>
      <c r="J179" s="25">
        <v>2746559</v>
      </c>
      <c r="K179" s="142">
        <v>0.45776182413101196</v>
      </c>
      <c r="L179" s="9"/>
    </row>
    <row r="180" spans="1:12" x14ac:dyDescent="0.25">
      <c r="A180" s="9">
        <v>104432903</v>
      </c>
      <c r="B180" s="9"/>
      <c r="C180" s="9" t="s">
        <v>281</v>
      </c>
      <c r="D180" s="9" t="s">
        <v>980</v>
      </c>
      <c r="E180" s="9" t="s">
        <v>933</v>
      </c>
      <c r="F180" s="25">
        <v>251035.203125</v>
      </c>
      <c r="G180" s="25">
        <v>1887465.625</v>
      </c>
      <c r="H180" s="25">
        <v>1008296.875</v>
      </c>
      <c r="I180" s="25">
        <v>1596358.25</v>
      </c>
      <c r="J180" s="25">
        <v>4743156</v>
      </c>
      <c r="K180" s="142">
        <v>0.42084372043609619</v>
      </c>
      <c r="L180" s="9"/>
    </row>
    <row r="181" spans="1:12" x14ac:dyDescent="0.25">
      <c r="A181" s="9">
        <v>115222504</v>
      </c>
      <c r="B181" s="9"/>
      <c r="C181" s="9" t="s">
        <v>23</v>
      </c>
      <c r="D181" s="9" t="s">
        <v>980</v>
      </c>
      <c r="E181" s="9" t="s">
        <v>937</v>
      </c>
      <c r="F181" s="25">
        <v>161485.203125</v>
      </c>
      <c r="G181" s="25">
        <v>1265899.125</v>
      </c>
      <c r="H181" s="25">
        <v>505479.625</v>
      </c>
      <c r="I181" s="25">
        <v>1066344.5</v>
      </c>
      <c r="J181" s="25">
        <v>2999208.5</v>
      </c>
      <c r="K181" s="142">
        <v>0.44785934686660767</v>
      </c>
      <c r="L181" s="9"/>
    </row>
    <row r="182" spans="1:12" x14ac:dyDescent="0.25">
      <c r="A182" s="9">
        <v>114063503</v>
      </c>
      <c r="B182" s="9"/>
      <c r="C182" s="9" t="s">
        <v>60</v>
      </c>
      <c r="D182" s="9" t="s">
        <v>980</v>
      </c>
      <c r="E182" s="9" t="s">
        <v>938</v>
      </c>
      <c r="F182" s="25">
        <v>259262.703125</v>
      </c>
      <c r="G182" s="25">
        <v>1817670.5</v>
      </c>
      <c r="H182" s="25">
        <v>999877.5625</v>
      </c>
      <c r="I182" s="25">
        <v>1513541.625</v>
      </c>
      <c r="J182" s="25">
        <v>4590352.5</v>
      </c>
      <c r="K182" s="142">
        <v>0.32278147339820862</v>
      </c>
      <c r="L182" s="9"/>
    </row>
    <row r="183" spans="1:12" x14ac:dyDescent="0.25">
      <c r="A183" s="9">
        <v>103024603</v>
      </c>
      <c r="B183" s="9"/>
      <c r="C183" s="9" t="s">
        <v>198</v>
      </c>
      <c r="D183" s="9" t="s">
        <v>980</v>
      </c>
      <c r="E183" s="9" t="s">
        <v>932</v>
      </c>
      <c r="F183" s="25">
        <v>273944.5625</v>
      </c>
      <c r="G183" s="25">
        <v>1453192.5</v>
      </c>
      <c r="H183" s="25">
        <v>1381192.25</v>
      </c>
      <c r="I183" s="25">
        <v>1083660.5</v>
      </c>
      <c r="J183" s="25">
        <v>4191989.75</v>
      </c>
      <c r="K183" s="142">
        <v>0.26834675669670105</v>
      </c>
      <c r="L183" s="9"/>
    </row>
    <row r="184" spans="1:12" x14ac:dyDescent="0.25">
      <c r="A184" s="9">
        <v>118403003</v>
      </c>
      <c r="B184" s="9"/>
      <c r="C184" s="9" t="s">
        <v>346</v>
      </c>
      <c r="D184" s="9" t="s">
        <v>980</v>
      </c>
      <c r="E184" s="9" t="s">
        <v>939</v>
      </c>
      <c r="F184" s="25">
        <v>363297.3125</v>
      </c>
      <c r="G184" s="25">
        <v>4137918.75</v>
      </c>
      <c r="H184" s="25">
        <v>1214907.25</v>
      </c>
      <c r="I184" s="25">
        <v>4180482.5</v>
      </c>
      <c r="J184" s="25">
        <v>9896606</v>
      </c>
      <c r="K184" s="142">
        <v>0.47365805506706238</v>
      </c>
      <c r="L184" s="9"/>
    </row>
    <row r="185" spans="1:12" x14ac:dyDescent="0.25">
      <c r="A185" s="9">
        <v>112672803</v>
      </c>
      <c r="B185" s="9"/>
      <c r="C185" s="9" t="s">
        <v>122</v>
      </c>
      <c r="D185" s="9" t="s">
        <v>980</v>
      </c>
      <c r="E185" s="9" t="s">
        <v>937</v>
      </c>
      <c r="F185" s="25">
        <v>228348.59375</v>
      </c>
      <c r="G185" s="25">
        <v>2496833.5</v>
      </c>
      <c r="H185" s="25">
        <v>991831.25</v>
      </c>
      <c r="I185" s="25">
        <v>2462298</v>
      </c>
      <c r="J185" s="25">
        <v>6179311</v>
      </c>
      <c r="K185" s="142">
        <v>0.26714649796485901</v>
      </c>
      <c r="L185" s="9"/>
    </row>
    <row r="186" spans="1:12" x14ac:dyDescent="0.25">
      <c r="A186" s="9">
        <v>105254353</v>
      </c>
      <c r="B186" s="9"/>
      <c r="C186" s="9" t="s">
        <v>305</v>
      </c>
      <c r="D186" s="9" t="s">
        <v>980</v>
      </c>
      <c r="E186" s="9" t="s">
        <v>934</v>
      </c>
      <c r="F186" s="25">
        <v>241118.09375</v>
      </c>
      <c r="G186" s="25">
        <v>2480437.75</v>
      </c>
      <c r="H186" s="25">
        <v>944927.75</v>
      </c>
      <c r="I186" s="25">
        <v>2256466</v>
      </c>
      <c r="J186" s="25">
        <v>5922949.5</v>
      </c>
      <c r="K186" s="142">
        <v>0.42463371157646179</v>
      </c>
      <c r="L186" s="9"/>
    </row>
    <row r="187" spans="1:12" x14ac:dyDescent="0.25">
      <c r="A187" s="9">
        <v>110173504</v>
      </c>
      <c r="B187" s="9"/>
      <c r="C187" s="9" t="s">
        <v>454</v>
      </c>
      <c r="D187" s="9" t="s">
        <v>980</v>
      </c>
      <c r="E187" s="9" t="s">
        <v>935</v>
      </c>
      <c r="F187" s="25">
        <v>48561.1484375</v>
      </c>
      <c r="G187" s="25">
        <v>592395.625</v>
      </c>
      <c r="H187" s="25">
        <v>173925.25</v>
      </c>
      <c r="I187" s="25">
        <v>505907.40625</v>
      </c>
      <c r="J187" s="25">
        <v>1320789.375</v>
      </c>
      <c r="K187" s="142">
        <v>0.64943283796310425</v>
      </c>
      <c r="L187" s="9"/>
    </row>
    <row r="188" spans="1:12" x14ac:dyDescent="0.25">
      <c r="A188" s="9">
        <v>115222752</v>
      </c>
      <c r="B188" s="9"/>
      <c r="C188" s="9" t="s">
        <v>449</v>
      </c>
      <c r="D188" s="9" t="s">
        <v>980</v>
      </c>
      <c r="E188" s="9" t="s">
        <v>937</v>
      </c>
      <c r="F188" s="25">
        <v>1337404</v>
      </c>
      <c r="G188" s="25">
        <v>22033262</v>
      </c>
      <c r="H188" s="25">
        <v>3642449</v>
      </c>
      <c r="I188" s="25">
        <v>23181268</v>
      </c>
      <c r="J188" s="25">
        <v>50194384</v>
      </c>
      <c r="K188" s="142">
        <v>0.51945507526397705</v>
      </c>
      <c r="L188" s="9"/>
    </row>
    <row r="189" spans="1:12" x14ac:dyDescent="0.25">
      <c r="A189" s="9">
        <v>123463603</v>
      </c>
      <c r="B189" s="9"/>
      <c r="C189" s="9" t="s">
        <v>91</v>
      </c>
      <c r="D189" s="9" t="s">
        <v>980</v>
      </c>
      <c r="E189" s="9" t="s">
        <v>940</v>
      </c>
      <c r="F189" s="25">
        <v>390396.59375</v>
      </c>
      <c r="G189" s="25">
        <v>1769028.25</v>
      </c>
      <c r="H189" s="25">
        <v>2540318</v>
      </c>
      <c r="I189" s="25">
        <v>1272267.625</v>
      </c>
      <c r="J189" s="25">
        <v>5972010.5</v>
      </c>
      <c r="K189" s="142">
        <v>0.196062833070755</v>
      </c>
      <c r="L189" s="9"/>
    </row>
    <row r="190" spans="1:12" x14ac:dyDescent="0.25">
      <c r="A190" s="9">
        <v>125234502</v>
      </c>
      <c r="B190" s="9"/>
      <c r="C190" s="9" t="s">
        <v>57</v>
      </c>
      <c r="D190" s="9" t="s">
        <v>980</v>
      </c>
      <c r="E190" s="9" t="s">
        <v>941</v>
      </c>
      <c r="F190" s="25">
        <v>455207.40625</v>
      </c>
      <c r="G190" s="25">
        <v>1842554.5</v>
      </c>
      <c r="H190" s="25">
        <v>3130241.5</v>
      </c>
      <c r="I190" s="25">
        <v>1089952.25</v>
      </c>
      <c r="J190" s="25">
        <v>6517956</v>
      </c>
      <c r="K190" s="142">
        <v>0.18093226850032806</v>
      </c>
      <c r="L190" s="9"/>
    </row>
    <row r="191" spans="1:12" x14ac:dyDescent="0.25">
      <c r="A191" s="9">
        <v>118403302</v>
      </c>
      <c r="B191" s="9"/>
      <c r="C191" s="9" t="s">
        <v>15</v>
      </c>
      <c r="D191" s="9" t="s">
        <v>980</v>
      </c>
      <c r="E191" s="9" t="s">
        <v>939</v>
      </c>
      <c r="F191" s="25">
        <v>1155084</v>
      </c>
      <c r="G191" s="25">
        <v>23833504</v>
      </c>
      <c r="H191" s="25">
        <v>5811830.5</v>
      </c>
      <c r="I191" s="25">
        <v>25120104</v>
      </c>
      <c r="J191" s="25">
        <v>55920520</v>
      </c>
      <c r="K191" s="142">
        <v>0.46019050478935242</v>
      </c>
      <c r="L191" s="9"/>
    </row>
    <row r="192" spans="1:12" x14ac:dyDescent="0.25">
      <c r="A192" s="9">
        <v>113363103</v>
      </c>
      <c r="B192" s="9"/>
      <c r="C192" s="9" t="s">
        <v>352</v>
      </c>
      <c r="D192" s="9" t="s">
        <v>980</v>
      </c>
      <c r="E192" s="9" t="s">
        <v>937</v>
      </c>
      <c r="F192" s="25">
        <v>771584.5625</v>
      </c>
      <c r="G192" s="25">
        <v>4352607.5</v>
      </c>
      <c r="H192" s="25">
        <v>3057636.25</v>
      </c>
      <c r="I192" s="25">
        <v>3743064.5</v>
      </c>
      <c r="J192" s="25">
        <v>11924892</v>
      </c>
      <c r="K192" s="142">
        <v>0.2597118616104126</v>
      </c>
      <c r="L192" s="9"/>
    </row>
    <row r="193" spans="1:12" x14ac:dyDescent="0.25">
      <c r="A193" s="9">
        <v>107653802</v>
      </c>
      <c r="B193" s="9"/>
      <c r="C193" s="9" t="s">
        <v>394</v>
      </c>
      <c r="D193" s="9" t="s">
        <v>980</v>
      </c>
      <c r="E193" s="9" t="s">
        <v>931</v>
      </c>
      <c r="F193" s="25">
        <v>614410.1875</v>
      </c>
      <c r="G193" s="25">
        <v>5151101</v>
      </c>
      <c r="H193" s="25">
        <v>2837919.75</v>
      </c>
      <c r="I193" s="25">
        <v>4780335</v>
      </c>
      <c r="J193" s="25">
        <v>13383766</v>
      </c>
      <c r="K193" s="142">
        <v>0.36407476663589478</v>
      </c>
      <c r="L193" s="9"/>
    </row>
    <row r="194" spans="1:12" x14ac:dyDescent="0.25">
      <c r="A194" s="9">
        <v>104433303</v>
      </c>
      <c r="B194" s="9"/>
      <c r="C194" s="9" t="s">
        <v>147</v>
      </c>
      <c r="D194" s="9" t="s">
        <v>980</v>
      </c>
      <c r="E194" s="9" t="s">
        <v>933</v>
      </c>
      <c r="F194" s="25">
        <v>234715.5</v>
      </c>
      <c r="G194" s="25">
        <v>2538953.75</v>
      </c>
      <c r="H194" s="25">
        <v>883898.3125</v>
      </c>
      <c r="I194" s="25">
        <v>2466755.5</v>
      </c>
      <c r="J194" s="25">
        <v>6124323</v>
      </c>
      <c r="K194" s="142">
        <v>0.37699311971664429</v>
      </c>
      <c r="L194" s="9"/>
    </row>
    <row r="195" spans="1:12" x14ac:dyDescent="0.25">
      <c r="A195" s="9">
        <v>103024753</v>
      </c>
      <c r="B195" s="9"/>
      <c r="C195" s="9" t="s">
        <v>182</v>
      </c>
      <c r="D195" s="9" t="s">
        <v>980</v>
      </c>
      <c r="E195" s="9" t="s">
        <v>932</v>
      </c>
      <c r="F195" s="25">
        <v>452622.15625</v>
      </c>
      <c r="G195" s="25">
        <v>3576331</v>
      </c>
      <c r="H195" s="25">
        <v>1548991.875</v>
      </c>
      <c r="I195" s="25">
        <v>3324405.75</v>
      </c>
      <c r="J195" s="25">
        <v>8902351</v>
      </c>
      <c r="K195" s="142">
        <v>0.48549968004226685</v>
      </c>
      <c r="L195" s="9"/>
    </row>
    <row r="196" spans="1:12" x14ac:dyDescent="0.25">
      <c r="A196" s="9">
        <v>108073503</v>
      </c>
      <c r="B196" s="9"/>
      <c r="C196" s="9" t="s">
        <v>70</v>
      </c>
      <c r="D196" s="9" t="s">
        <v>980</v>
      </c>
      <c r="E196" s="9" t="s">
        <v>935</v>
      </c>
      <c r="F196" s="25">
        <v>381439.9375</v>
      </c>
      <c r="G196" s="25">
        <v>2798007.25</v>
      </c>
      <c r="H196" s="25">
        <v>1240936</v>
      </c>
      <c r="I196" s="25">
        <v>2509323.75</v>
      </c>
      <c r="J196" s="25">
        <v>6929707</v>
      </c>
      <c r="K196" s="142">
        <v>0.3878958523273468</v>
      </c>
      <c r="L196" s="9"/>
    </row>
    <row r="197" spans="1:12" x14ac:dyDescent="0.25">
      <c r="A197" s="9">
        <v>128323303</v>
      </c>
      <c r="B197" s="9"/>
      <c r="C197" s="9" t="s">
        <v>414</v>
      </c>
      <c r="D197" s="9" t="s">
        <v>980</v>
      </c>
      <c r="E197" s="9" t="s">
        <v>936</v>
      </c>
      <c r="F197" s="25">
        <v>140848.5</v>
      </c>
      <c r="G197" s="25">
        <v>1416038.75</v>
      </c>
      <c r="H197" s="25">
        <v>520687.96875</v>
      </c>
      <c r="I197" s="25">
        <v>1299484</v>
      </c>
      <c r="J197" s="25">
        <v>3377059.25</v>
      </c>
      <c r="K197" s="142">
        <v>0.56338798999786377</v>
      </c>
      <c r="L197" s="9"/>
    </row>
    <row r="198" spans="1:12" x14ac:dyDescent="0.25">
      <c r="A198" s="9">
        <v>127044103</v>
      </c>
      <c r="B198" s="9"/>
      <c r="C198" s="9" t="s">
        <v>201</v>
      </c>
      <c r="D198" s="9" t="s">
        <v>980</v>
      </c>
      <c r="E198" s="9" t="s">
        <v>933</v>
      </c>
      <c r="F198" s="25">
        <v>354954</v>
      </c>
      <c r="G198" s="25">
        <v>2387148.75</v>
      </c>
      <c r="H198" s="25">
        <v>1217583.5</v>
      </c>
      <c r="I198" s="25">
        <v>2012304.125</v>
      </c>
      <c r="J198" s="25">
        <v>5971990.5</v>
      </c>
      <c r="K198" s="142">
        <v>0.4607875645160675</v>
      </c>
      <c r="L198" s="9"/>
    </row>
    <row r="199" spans="1:12" x14ac:dyDescent="0.25">
      <c r="A199" s="9">
        <v>111312503</v>
      </c>
      <c r="B199" s="9"/>
      <c r="C199" s="9" t="s">
        <v>208</v>
      </c>
      <c r="D199" s="9" t="s">
        <v>980</v>
      </c>
      <c r="E199" s="9" t="s">
        <v>935</v>
      </c>
      <c r="F199" s="25">
        <v>284819.40625</v>
      </c>
      <c r="G199" s="25">
        <v>2580221.25</v>
      </c>
      <c r="H199" s="25">
        <v>831821</v>
      </c>
      <c r="I199" s="25">
        <v>2301475</v>
      </c>
      <c r="J199" s="25">
        <v>5998337</v>
      </c>
      <c r="K199" s="142">
        <v>0.4242171049118042</v>
      </c>
      <c r="L199" s="9"/>
    </row>
    <row r="200" spans="1:12" x14ac:dyDescent="0.25">
      <c r="A200" s="9">
        <v>128323703</v>
      </c>
      <c r="B200" s="9"/>
      <c r="C200" s="9" t="s">
        <v>40</v>
      </c>
      <c r="D200" s="9" t="s">
        <v>980</v>
      </c>
      <c r="E200" s="9" t="s">
        <v>936</v>
      </c>
      <c r="F200" s="25">
        <v>361059</v>
      </c>
      <c r="G200" s="25">
        <v>2499562.75</v>
      </c>
      <c r="H200" s="25">
        <v>1409863.5</v>
      </c>
      <c r="I200" s="25">
        <v>2083845.5</v>
      </c>
      <c r="J200" s="25">
        <v>6354330.5</v>
      </c>
      <c r="K200" s="142">
        <v>0.35290315747261047</v>
      </c>
      <c r="L200" s="9"/>
    </row>
    <row r="201" spans="1:12" x14ac:dyDescent="0.25">
      <c r="A201" s="9">
        <v>125235103</v>
      </c>
      <c r="B201" s="9"/>
      <c r="C201" s="9" t="s">
        <v>56</v>
      </c>
      <c r="D201" s="9" t="s">
        <v>980</v>
      </c>
      <c r="E201" s="9" t="s">
        <v>941</v>
      </c>
      <c r="F201" s="25">
        <v>486386.84375</v>
      </c>
      <c r="G201" s="25">
        <v>3513147.25</v>
      </c>
      <c r="H201" s="25">
        <v>2217515.5</v>
      </c>
      <c r="I201" s="25">
        <v>3275384.5</v>
      </c>
      <c r="J201" s="25">
        <v>9492434</v>
      </c>
      <c r="K201" s="142">
        <v>0.3383631706237793</v>
      </c>
      <c r="L201" s="9"/>
    </row>
    <row r="202" spans="1:12" x14ac:dyDescent="0.25">
      <c r="A202" s="9">
        <v>105256553</v>
      </c>
      <c r="B202" s="9"/>
      <c r="C202" s="9" t="s">
        <v>307</v>
      </c>
      <c r="D202" s="9" t="s">
        <v>980</v>
      </c>
      <c r="E202" s="9" t="s">
        <v>934</v>
      </c>
      <c r="F202" s="25">
        <v>200545.203125</v>
      </c>
      <c r="G202" s="25">
        <v>2662693.5</v>
      </c>
      <c r="H202" s="25">
        <v>768310.875</v>
      </c>
      <c r="I202" s="25">
        <v>2671625.5</v>
      </c>
      <c r="J202" s="25">
        <v>6303175</v>
      </c>
      <c r="K202" s="142">
        <v>0.52397060394287109</v>
      </c>
      <c r="L202" s="9"/>
    </row>
    <row r="203" spans="1:12" x14ac:dyDescent="0.25">
      <c r="A203" s="9">
        <v>104433604</v>
      </c>
      <c r="B203" s="9"/>
      <c r="C203" s="9" t="s">
        <v>335</v>
      </c>
      <c r="D203" s="9" t="s">
        <v>980</v>
      </c>
      <c r="E203" s="9" t="s">
        <v>933</v>
      </c>
      <c r="F203" s="25">
        <v>73179.8984375</v>
      </c>
      <c r="G203" s="25">
        <v>677880.0625</v>
      </c>
      <c r="H203" s="25">
        <v>240526.25</v>
      </c>
      <c r="I203" s="25">
        <v>590378.9375</v>
      </c>
      <c r="J203" s="25">
        <v>1581965.125</v>
      </c>
      <c r="K203" s="142">
        <v>0.54333579540252686</v>
      </c>
      <c r="L203" s="9"/>
    </row>
    <row r="204" spans="1:12" x14ac:dyDescent="0.25">
      <c r="A204" s="9">
        <v>107654103</v>
      </c>
      <c r="B204" s="9"/>
      <c r="C204" s="9" t="s">
        <v>136</v>
      </c>
      <c r="D204" s="9" t="s">
        <v>980</v>
      </c>
      <c r="E204" s="9" t="s">
        <v>931</v>
      </c>
      <c r="F204" s="25">
        <v>208923</v>
      </c>
      <c r="G204" s="25">
        <v>2333135</v>
      </c>
      <c r="H204" s="25">
        <v>527030.6875</v>
      </c>
      <c r="I204" s="25">
        <v>2324732.25</v>
      </c>
      <c r="J204" s="25">
        <v>5393821</v>
      </c>
      <c r="K204" s="142">
        <v>0.62621307373046875</v>
      </c>
      <c r="L204" s="9"/>
    </row>
    <row r="205" spans="1:12" x14ac:dyDescent="0.25">
      <c r="A205" s="9">
        <v>101303503</v>
      </c>
      <c r="B205" s="9"/>
      <c r="C205" s="9" t="s">
        <v>239</v>
      </c>
      <c r="D205" s="9" t="s">
        <v>980</v>
      </c>
      <c r="E205" s="9" t="s">
        <v>931</v>
      </c>
      <c r="F205" s="25">
        <v>141233.703125</v>
      </c>
      <c r="G205" s="25">
        <v>1172735.25</v>
      </c>
      <c r="H205" s="25">
        <v>483610.5</v>
      </c>
      <c r="I205" s="25">
        <v>1035461.75</v>
      </c>
      <c r="J205" s="25">
        <v>2833041.25</v>
      </c>
      <c r="K205" s="142">
        <v>0.60559141635894775</v>
      </c>
      <c r="L205" s="9"/>
    </row>
    <row r="206" spans="1:12" x14ac:dyDescent="0.25">
      <c r="A206" s="9">
        <v>123463803</v>
      </c>
      <c r="B206" s="9"/>
      <c r="C206" s="9" t="s">
        <v>242</v>
      </c>
      <c r="D206" s="9" t="s">
        <v>980</v>
      </c>
      <c r="E206" s="9" t="s">
        <v>940</v>
      </c>
      <c r="F206" s="25">
        <v>59365.19921875</v>
      </c>
      <c r="G206" s="25">
        <v>325977.59375</v>
      </c>
      <c r="H206" s="25">
        <v>360941.59375</v>
      </c>
      <c r="I206" s="25">
        <v>279152.40625</v>
      </c>
      <c r="J206" s="25">
        <v>1025436.75</v>
      </c>
      <c r="K206" s="142">
        <v>0.20041768252849579</v>
      </c>
      <c r="L206" s="9"/>
    </row>
    <row r="207" spans="1:12" x14ac:dyDescent="0.25">
      <c r="A207" s="9">
        <v>117414003</v>
      </c>
      <c r="B207" s="9"/>
      <c r="C207" s="9" t="s">
        <v>384</v>
      </c>
      <c r="D207" s="9" t="s">
        <v>980</v>
      </c>
      <c r="E207" s="9" t="s">
        <v>935</v>
      </c>
      <c r="F207" s="25">
        <v>337182.3125</v>
      </c>
      <c r="G207" s="25">
        <v>3133797</v>
      </c>
      <c r="H207" s="25">
        <v>1194648.375</v>
      </c>
      <c r="I207" s="25">
        <v>2808810.25</v>
      </c>
      <c r="J207" s="25">
        <v>7474438</v>
      </c>
      <c r="K207" s="142">
        <v>0.52531826496124268</v>
      </c>
      <c r="L207" s="9"/>
    </row>
    <row r="208" spans="1:12" x14ac:dyDescent="0.25">
      <c r="A208" s="9">
        <v>121135003</v>
      </c>
      <c r="B208" s="9"/>
      <c r="C208" s="9" t="s">
        <v>334</v>
      </c>
      <c r="D208" s="9" t="s">
        <v>980</v>
      </c>
      <c r="E208" s="9" t="s">
        <v>938</v>
      </c>
      <c r="F208" s="25">
        <v>173576.40625</v>
      </c>
      <c r="G208" s="25">
        <v>1316400</v>
      </c>
      <c r="H208" s="25">
        <v>768566.125</v>
      </c>
      <c r="I208" s="25">
        <v>1070931.375</v>
      </c>
      <c r="J208" s="25">
        <v>3329474</v>
      </c>
      <c r="K208" s="142">
        <v>0.22467219829559326</v>
      </c>
      <c r="L208" s="9"/>
    </row>
    <row r="209" spans="1:12" x14ac:dyDescent="0.25">
      <c r="A209" s="9">
        <v>109243503</v>
      </c>
      <c r="B209" s="9"/>
      <c r="C209" s="9" t="s">
        <v>144</v>
      </c>
      <c r="D209" s="9" t="s">
        <v>980</v>
      </c>
      <c r="E209" s="9" t="s">
        <v>935</v>
      </c>
      <c r="F209" s="25">
        <v>95142</v>
      </c>
      <c r="G209" s="25">
        <v>1211557.25</v>
      </c>
      <c r="H209" s="25">
        <v>342133.9375</v>
      </c>
      <c r="I209" s="25">
        <v>1150369.875</v>
      </c>
      <c r="J209" s="25">
        <v>2799203</v>
      </c>
      <c r="K209" s="142">
        <v>0.69332832098007202</v>
      </c>
      <c r="L209" s="9"/>
    </row>
    <row r="210" spans="1:12" x14ac:dyDescent="0.25">
      <c r="A210" s="9">
        <v>111343603</v>
      </c>
      <c r="B210" s="9"/>
      <c r="C210" s="9" t="s">
        <v>490</v>
      </c>
      <c r="D210" s="9" t="s">
        <v>980</v>
      </c>
      <c r="E210" s="9" t="s">
        <v>937</v>
      </c>
      <c r="F210" s="25">
        <v>309378.3125</v>
      </c>
      <c r="G210" s="25">
        <v>2977677</v>
      </c>
      <c r="H210" s="25">
        <v>1112017</v>
      </c>
      <c r="I210" s="25">
        <v>2390482</v>
      </c>
      <c r="J210" s="25">
        <v>6789554</v>
      </c>
      <c r="K210" s="142">
        <v>0.42516425251960754</v>
      </c>
      <c r="L210" s="9"/>
    </row>
    <row r="211" spans="1:12" x14ac:dyDescent="0.25">
      <c r="A211" s="9">
        <v>111312804</v>
      </c>
      <c r="B211" s="9"/>
      <c r="C211" s="9" t="s">
        <v>26</v>
      </c>
      <c r="D211" s="9" t="s">
        <v>980</v>
      </c>
      <c r="E211" s="9" t="s">
        <v>935</v>
      </c>
      <c r="F211" s="25">
        <v>98879.3984375</v>
      </c>
      <c r="G211" s="25">
        <v>1495149.75</v>
      </c>
      <c r="H211" s="25">
        <v>383958.53125</v>
      </c>
      <c r="I211" s="25">
        <v>1428474.25</v>
      </c>
      <c r="J211" s="25">
        <v>3406462</v>
      </c>
      <c r="K211" s="142">
        <v>0.54130923748016357</v>
      </c>
      <c r="L211" s="9"/>
    </row>
    <row r="212" spans="1:12" x14ac:dyDescent="0.25">
      <c r="A212" s="9">
        <v>109422303</v>
      </c>
      <c r="B212" s="9"/>
      <c r="C212" s="9" t="s">
        <v>48</v>
      </c>
      <c r="D212" s="9" t="s">
        <v>980</v>
      </c>
      <c r="E212" s="9" t="s">
        <v>935</v>
      </c>
      <c r="F212" s="25">
        <v>177701.84375</v>
      </c>
      <c r="G212" s="25">
        <v>2222754.5</v>
      </c>
      <c r="H212" s="25">
        <v>646162.625</v>
      </c>
      <c r="I212" s="25">
        <v>2162776.5</v>
      </c>
      <c r="J212" s="25">
        <v>5209395.5</v>
      </c>
      <c r="K212" s="142">
        <v>0.67320340871810913</v>
      </c>
      <c r="L212" s="9"/>
    </row>
    <row r="213" spans="1:12" x14ac:dyDescent="0.25">
      <c r="A213" s="9">
        <v>104103603</v>
      </c>
      <c r="B213" s="9"/>
      <c r="C213" s="9" t="s">
        <v>348</v>
      </c>
      <c r="D213" s="9" t="s">
        <v>980</v>
      </c>
      <c r="E213" s="9" t="s">
        <v>933</v>
      </c>
      <c r="F213" s="25">
        <v>210126.59375</v>
      </c>
      <c r="G213" s="25">
        <v>2270402</v>
      </c>
      <c r="H213" s="25">
        <v>742694.125</v>
      </c>
      <c r="I213" s="25">
        <v>1921190.625</v>
      </c>
      <c r="J213" s="25">
        <v>5144413</v>
      </c>
      <c r="K213" s="142">
        <v>0.64184302091598511</v>
      </c>
      <c r="L213" s="9"/>
    </row>
    <row r="214" spans="1:12" x14ac:dyDescent="0.25">
      <c r="A214" s="9">
        <v>124154003</v>
      </c>
      <c r="B214" s="9"/>
      <c r="C214" s="9" t="s">
        <v>205</v>
      </c>
      <c r="D214" s="9" t="s">
        <v>980</v>
      </c>
      <c r="E214" s="9" t="s">
        <v>941</v>
      </c>
      <c r="F214" s="25">
        <v>330098.5625</v>
      </c>
      <c r="G214" s="25">
        <v>2218512.75</v>
      </c>
      <c r="H214" s="25">
        <v>1739009</v>
      </c>
      <c r="I214" s="25">
        <v>1787586.5</v>
      </c>
      <c r="J214" s="25">
        <v>6075206.5</v>
      </c>
      <c r="K214" s="142">
        <v>0.20048347115516663</v>
      </c>
      <c r="L214" s="9"/>
    </row>
    <row r="215" spans="1:12" x14ac:dyDescent="0.25">
      <c r="A215" s="9">
        <v>106166503</v>
      </c>
      <c r="B215" s="9"/>
      <c r="C215" s="9" t="s">
        <v>217</v>
      </c>
      <c r="D215" s="9" t="s">
        <v>980</v>
      </c>
      <c r="E215" s="9" t="s">
        <v>933</v>
      </c>
      <c r="F215" s="25">
        <v>161831.25</v>
      </c>
      <c r="G215" s="25">
        <v>1839216</v>
      </c>
      <c r="H215" s="25">
        <v>539560.5625</v>
      </c>
      <c r="I215" s="25">
        <v>1678454.125</v>
      </c>
      <c r="J215" s="25">
        <v>4219062</v>
      </c>
      <c r="K215" s="142">
        <v>0.63711071014404297</v>
      </c>
      <c r="L215" s="9"/>
    </row>
    <row r="216" spans="1:12" x14ac:dyDescent="0.25">
      <c r="A216" s="9">
        <v>110183602</v>
      </c>
      <c r="B216" s="9"/>
      <c r="C216" s="9" t="s">
        <v>495</v>
      </c>
      <c r="D216" s="9" t="s">
        <v>980</v>
      </c>
      <c r="E216" s="9" t="s">
        <v>935</v>
      </c>
      <c r="F216" s="25">
        <v>639310.0625</v>
      </c>
      <c r="G216" s="25">
        <v>5409699</v>
      </c>
      <c r="H216" s="25">
        <v>2168754.25</v>
      </c>
      <c r="I216" s="25">
        <v>4653643</v>
      </c>
      <c r="J216" s="25">
        <v>12871406</v>
      </c>
      <c r="K216" s="142">
        <v>0.49300894141197205</v>
      </c>
      <c r="L216" s="9"/>
    </row>
    <row r="217" spans="1:12" x14ac:dyDescent="0.25">
      <c r="A217" s="9">
        <v>103025002</v>
      </c>
      <c r="B217" s="9"/>
      <c r="C217" s="9" t="s">
        <v>455</v>
      </c>
      <c r="D217" s="9" t="s">
        <v>980</v>
      </c>
      <c r="E217" s="9" t="s">
        <v>932</v>
      </c>
      <c r="F217" s="25">
        <v>271298.84375</v>
      </c>
      <c r="G217" s="25">
        <v>1301063.875</v>
      </c>
      <c r="H217" s="25">
        <v>1064419.125</v>
      </c>
      <c r="I217" s="25">
        <v>1075213.75</v>
      </c>
      <c r="J217" s="25">
        <v>3711995.75</v>
      </c>
      <c r="K217" s="142">
        <v>0.2750994861125946</v>
      </c>
      <c r="L217" s="9"/>
    </row>
    <row r="218" spans="1:12" x14ac:dyDescent="0.25">
      <c r="A218" s="9">
        <v>107654403</v>
      </c>
      <c r="B218" s="9"/>
      <c r="C218" s="9" t="s">
        <v>423</v>
      </c>
      <c r="D218" s="9" t="s">
        <v>980</v>
      </c>
      <c r="E218" s="9" t="s">
        <v>931</v>
      </c>
      <c r="F218" s="25">
        <v>504477.75</v>
      </c>
      <c r="G218" s="25">
        <v>4454914</v>
      </c>
      <c r="H218" s="25">
        <v>1784241</v>
      </c>
      <c r="I218" s="25">
        <v>4102703</v>
      </c>
      <c r="J218" s="25">
        <v>10846336</v>
      </c>
      <c r="K218" s="142">
        <v>0.49877932667732239</v>
      </c>
      <c r="L218" s="9"/>
    </row>
    <row r="219" spans="1:12" x14ac:dyDescent="0.25">
      <c r="A219" s="9">
        <v>104107803</v>
      </c>
      <c r="B219" s="9"/>
      <c r="C219" s="9" t="s">
        <v>248</v>
      </c>
      <c r="D219" s="9" t="s">
        <v>980</v>
      </c>
      <c r="E219" s="9" t="s">
        <v>933</v>
      </c>
      <c r="F219" s="25">
        <v>247535.40625</v>
      </c>
      <c r="G219" s="25">
        <v>1960118.375</v>
      </c>
      <c r="H219" s="25">
        <v>855976.25</v>
      </c>
      <c r="I219" s="25">
        <v>1515647.75</v>
      </c>
      <c r="J219" s="25">
        <v>4579278</v>
      </c>
      <c r="K219" s="142">
        <v>0.41392409801483154</v>
      </c>
      <c r="L219" s="9"/>
    </row>
    <row r="220" spans="1:12" x14ac:dyDescent="0.25">
      <c r="A220" s="9">
        <v>114064003</v>
      </c>
      <c r="B220" s="9"/>
      <c r="C220" s="9" t="s">
        <v>355</v>
      </c>
      <c r="D220" s="9" t="s">
        <v>980</v>
      </c>
      <c r="E220" s="9" t="s">
        <v>938</v>
      </c>
      <c r="F220" s="25">
        <v>177499.953125</v>
      </c>
      <c r="G220" s="25">
        <v>1056839.5</v>
      </c>
      <c r="H220" s="25">
        <v>753636.3125</v>
      </c>
      <c r="I220" s="25">
        <v>786374.25</v>
      </c>
      <c r="J220" s="25">
        <v>2774350</v>
      </c>
      <c r="K220" s="142">
        <v>0.24306206405162811</v>
      </c>
      <c r="L220" s="9"/>
    </row>
    <row r="221" spans="1:12" x14ac:dyDescent="0.25">
      <c r="A221" s="9">
        <v>119665003</v>
      </c>
      <c r="B221" s="9"/>
      <c r="C221" s="9" t="s">
        <v>389</v>
      </c>
      <c r="D221" s="9" t="s">
        <v>980</v>
      </c>
      <c r="E221" s="9" t="s">
        <v>939</v>
      </c>
      <c r="F221" s="25">
        <v>176643.59375</v>
      </c>
      <c r="G221" s="25">
        <v>1438723.375</v>
      </c>
      <c r="H221" s="25">
        <v>579995.25</v>
      </c>
      <c r="I221" s="25">
        <v>1201774.875</v>
      </c>
      <c r="J221" s="25">
        <v>3397137</v>
      </c>
      <c r="K221" s="142">
        <v>0.46628078818321228</v>
      </c>
      <c r="L221" s="9"/>
    </row>
    <row r="222" spans="1:12" x14ac:dyDescent="0.25">
      <c r="A222" s="9">
        <v>118403903</v>
      </c>
      <c r="B222" s="9"/>
      <c r="C222" s="9" t="s">
        <v>195</v>
      </c>
      <c r="D222" s="9" t="s">
        <v>980</v>
      </c>
      <c r="E222" s="9" t="s">
        <v>939</v>
      </c>
      <c r="F222" s="25">
        <v>217072.953125</v>
      </c>
      <c r="G222" s="25">
        <v>1731453.375</v>
      </c>
      <c r="H222" s="25">
        <v>753673.25</v>
      </c>
      <c r="I222" s="25">
        <v>1303457.875</v>
      </c>
      <c r="J222" s="25">
        <v>4005657.5</v>
      </c>
      <c r="K222" s="142">
        <v>0.40869998931884766</v>
      </c>
      <c r="L222" s="9"/>
    </row>
    <row r="223" spans="1:12" x14ac:dyDescent="0.25">
      <c r="A223" s="9">
        <v>119354603</v>
      </c>
      <c r="B223" s="9"/>
      <c r="C223" s="9" t="s">
        <v>496</v>
      </c>
      <c r="D223" s="9" t="s">
        <v>980</v>
      </c>
      <c r="E223" s="9" t="s">
        <v>939</v>
      </c>
      <c r="F223" s="25">
        <v>189653.09375</v>
      </c>
      <c r="G223" s="25">
        <v>1619239.25</v>
      </c>
      <c r="H223" s="25">
        <v>638518.5</v>
      </c>
      <c r="I223" s="25">
        <v>1257721</v>
      </c>
      <c r="J223" s="25">
        <v>3705132</v>
      </c>
      <c r="K223" s="142">
        <v>0.43950897455215454</v>
      </c>
      <c r="L223" s="9"/>
    </row>
    <row r="224" spans="1:12" x14ac:dyDescent="0.25">
      <c r="A224" s="9">
        <v>104433903</v>
      </c>
      <c r="B224" s="9"/>
      <c r="C224" s="9" t="s">
        <v>187</v>
      </c>
      <c r="D224" s="9" t="s">
        <v>980</v>
      </c>
      <c r="E224" s="9" t="s">
        <v>933</v>
      </c>
      <c r="F224" s="25">
        <v>132414.59375</v>
      </c>
      <c r="G224" s="25">
        <v>1432922.75</v>
      </c>
      <c r="H224" s="25">
        <v>474313.0625</v>
      </c>
      <c r="I224" s="25">
        <v>1204157</v>
      </c>
      <c r="J224" s="25">
        <v>3243807.5</v>
      </c>
      <c r="K224" s="142">
        <v>0.59770482778549194</v>
      </c>
      <c r="L224" s="9"/>
    </row>
    <row r="225" spans="1:12" x14ac:dyDescent="0.25">
      <c r="A225" s="9">
        <v>113363603</v>
      </c>
      <c r="B225" s="9"/>
      <c r="C225" s="9" t="s">
        <v>184</v>
      </c>
      <c r="D225" s="9" t="s">
        <v>980</v>
      </c>
      <c r="E225" s="9" t="s">
        <v>937</v>
      </c>
      <c r="F225" s="25">
        <v>273176.09375</v>
      </c>
      <c r="G225" s="25">
        <v>1603923.125</v>
      </c>
      <c r="H225" s="25">
        <v>1244049.375</v>
      </c>
      <c r="I225" s="25">
        <v>1325401.5</v>
      </c>
      <c r="J225" s="25">
        <v>4446550</v>
      </c>
      <c r="K225" s="142">
        <v>0.23289182782173157</v>
      </c>
      <c r="L225" s="9"/>
    </row>
    <row r="226" spans="1:12" x14ac:dyDescent="0.25">
      <c r="A226" s="9">
        <v>113364002</v>
      </c>
      <c r="B226" s="9"/>
      <c r="C226" s="9" t="s">
        <v>65</v>
      </c>
      <c r="D226" s="9" t="s">
        <v>980</v>
      </c>
      <c r="E226" s="9" t="s">
        <v>937</v>
      </c>
      <c r="F226" s="25">
        <v>1977098.75</v>
      </c>
      <c r="G226" s="25">
        <v>17862572</v>
      </c>
      <c r="H226" s="25">
        <v>7398659</v>
      </c>
      <c r="I226" s="25">
        <v>17273836</v>
      </c>
      <c r="J226" s="25">
        <v>44512164</v>
      </c>
      <c r="K226" s="142">
        <v>0.48665904998779297</v>
      </c>
      <c r="L226" s="9"/>
    </row>
    <row r="227" spans="1:12" x14ac:dyDescent="0.25">
      <c r="A227" s="9">
        <v>104374003</v>
      </c>
      <c r="B227" s="9"/>
      <c r="C227" s="9" t="s">
        <v>87</v>
      </c>
      <c r="D227" s="9" t="s">
        <v>980</v>
      </c>
      <c r="E227" s="9" t="s">
        <v>933</v>
      </c>
      <c r="F227" s="25">
        <v>136593</v>
      </c>
      <c r="G227" s="25">
        <v>1499724.25</v>
      </c>
      <c r="H227" s="25">
        <v>533245.9375</v>
      </c>
      <c r="I227" s="25">
        <v>1351601.75</v>
      </c>
      <c r="J227" s="25">
        <v>3521165</v>
      </c>
      <c r="K227" s="142">
        <v>0.63079601526260376</v>
      </c>
      <c r="L227" s="9"/>
    </row>
    <row r="228" spans="1:12" x14ac:dyDescent="0.25">
      <c r="A228" s="9">
        <v>101264003</v>
      </c>
      <c r="B228" s="9"/>
      <c r="C228" s="9" t="s">
        <v>158</v>
      </c>
      <c r="D228" s="9" t="s">
        <v>980</v>
      </c>
      <c r="E228" s="9" t="s">
        <v>931</v>
      </c>
      <c r="F228" s="25">
        <v>466982.40625</v>
      </c>
      <c r="G228" s="25">
        <v>4120300.5</v>
      </c>
      <c r="H228" s="25">
        <v>1572770.25</v>
      </c>
      <c r="I228" s="25">
        <v>3776858.25</v>
      </c>
      <c r="J228" s="25">
        <v>9936911</v>
      </c>
      <c r="K228" s="142">
        <v>0.48390224575996399</v>
      </c>
      <c r="L228" s="9"/>
    </row>
    <row r="229" spans="1:12" x14ac:dyDescent="0.25">
      <c r="A229" s="9">
        <v>113384603</v>
      </c>
      <c r="B229" s="9"/>
      <c r="C229" s="9" t="s">
        <v>364</v>
      </c>
      <c r="D229" s="9" t="s">
        <v>980</v>
      </c>
      <c r="E229" s="9" t="s">
        <v>937</v>
      </c>
      <c r="F229" s="25">
        <v>829216.5</v>
      </c>
      <c r="G229" s="25">
        <v>14404270</v>
      </c>
      <c r="H229" s="25">
        <v>3254837.75</v>
      </c>
      <c r="I229" s="25">
        <v>15106652</v>
      </c>
      <c r="J229" s="25">
        <v>33594976</v>
      </c>
      <c r="K229" s="142">
        <v>0.61351847648620605</v>
      </c>
      <c r="L229" s="9"/>
    </row>
    <row r="230" spans="1:12" x14ac:dyDescent="0.25">
      <c r="A230" s="9">
        <v>128034503</v>
      </c>
      <c r="B230" s="9"/>
      <c r="C230" s="9" t="s">
        <v>409</v>
      </c>
      <c r="D230" s="9" t="s">
        <v>980</v>
      </c>
      <c r="E230" s="9" t="s">
        <v>936</v>
      </c>
      <c r="F230" s="25">
        <v>119243.1015625</v>
      </c>
      <c r="G230" s="25">
        <v>991965.25</v>
      </c>
      <c r="H230" s="25">
        <v>466822.5</v>
      </c>
      <c r="I230" s="25">
        <v>861197</v>
      </c>
      <c r="J230" s="25">
        <v>2439228</v>
      </c>
      <c r="K230" s="142">
        <v>0.51100075244903564</v>
      </c>
      <c r="L230" s="9"/>
    </row>
    <row r="231" spans="1:12" x14ac:dyDescent="0.25">
      <c r="A231" s="9">
        <v>121135503</v>
      </c>
      <c r="B231" s="9"/>
      <c r="C231" s="9" t="s">
        <v>448</v>
      </c>
      <c r="D231" s="9" t="s">
        <v>980</v>
      </c>
      <c r="E231" s="9" t="s">
        <v>938</v>
      </c>
      <c r="F231" s="25">
        <v>352071</v>
      </c>
      <c r="G231" s="25">
        <v>2926860.25</v>
      </c>
      <c r="H231" s="25">
        <v>1133798.5</v>
      </c>
      <c r="I231" s="25">
        <v>2872321.5</v>
      </c>
      <c r="J231" s="25">
        <v>7285051.5</v>
      </c>
      <c r="K231" s="142">
        <v>0.3703693151473999</v>
      </c>
      <c r="L231" s="9"/>
    </row>
    <row r="232" spans="1:12" x14ac:dyDescent="0.25">
      <c r="A232" s="9">
        <v>116604003</v>
      </c>
      <c r="B232" s="9"/>
      <c r="C232" s="9" t="s">
        <v>262</v>
      </c>
      <c r="D232" s="9" t="s">
        <v>980</v>
      </c>
      <c r="E232" s="9" t="s">
        <v>935</v>
      </c>
      <c r="F232" s="25">
        <v>201790.203125</v>
      </c>
      <c r="G232" s="25">
        <v>1372880.625</v>
      </c>
      <c r="H232" s="25">
        <v>835651.9375</v>
      </c>
      <c r="I232" s="25">
        <v>1177410.5</v>
      </c>
      <c r="J232" s="25">
        <v>3587733.25</v>
      </c>
      <c r="K232" s="142">
        <v>0.21661549806594849</v>
      </c>
      <c r="L232" s="9"/>
    </row>
    <row r="233" spans="1:12" x14ac:dyDescent="0.25">
      <c r="A233" s="9">
        <v>107654903</v>
      </c>
      <c r="B233" s="9"/>
      <c r="C233" s="9" t="s">
        <v>238</v>
      </c>
      <c r="D233" s="9" t="s">
        <v>980</v>
      </c>
      <c r="E233" s="9" t="s">
        <v>931</v>
      </c>
      <c r="F233" s="25">
        <v>196439.703125</v>
      </c>
      <c r="G233" s="25">
        <v>1568532.375</v>
      </c>
      <c r="H233" s="25">
        <v>663924.8125</v>
      </c>
      <c r="I233" s="25">
        <v>1169165.25</v>
      </c>
      <c r="J233" s="25">
        <v>3598062.25</v>
      </c>
      <c r="K233" s="142">
        <v>0.36628222465515137</v>
      </c>
      <c r="L233" s="9"/>
    </row>
    <row r="234" spans="1:12" x14ac:dyDescent="0.25">
      <c r="A234" s="9">
        <v>116493503</v>
      </c>
      <c r="B234" s="9"/>
      <c r="C234" s="9" t="s">
        <v>107</v>
      </c>
      <c r="D234" s="9" t="s">
        <v>980</v>
      </c>
      <c r="E234" s="9" t="s">
        <v>939</v>
      </c>
      <c r="F234" s="25">
        <v>155776.796875</v>
      </c>
      <c r="G234" s="25">
        <v>1828405</v>
      </c>
      <c r="H234" s="25">
        <v>546061.4375</v>
      </c>
      <c r="I234" s="25">
        <v>1519043.75</v>
      </c>
      <c r="J234" s="25">
        <v>4049287</v>
      </c>
      <c r="K234" s="142">
        <v>0.50097560882568359</v>
      </c>
      <c r="L234" s="9"/>
    </row>
    <row r="235" spans="1:12" x14ac:dyDescent="0.25">
      <c r="A235" s="9">
        <v>112015203</v>
      </c>
      <c r="B235" s="9"/>
      <c r="C235" s="9" t="s">
        <v>326</v>
      </c>
      <c r="D235" s="9" t="s">
        <v>980</v>
      </c>
      <c r="E235" s="9" t="s">
        <v>937</v>
      </c>
      <c r="F235" s="25">
        <v>244423.5</v>
      </c>
      <c r="G235" s="25">
        <v>2052757.625</v>
      </c>
      <c r="H235" s="25">
        <v>900635</v>
      </c>
      <c r="I235" s="25">
        <v>1911982.625</v>
      </c>
      <c r="J235" s="25">
        <v>5109798.5</v>
      </c>
      <c r="K235" s="142">
        <v>0.33767810463905334</v>
      </c>
      <c r="L235" s="9"/>
    </row>
    <row r="236" spans="1:12" x14ac:dyDescent="0.25">
      <c r="A236" s="9">
        <v>115224003</v>
      </c>
      <c r="B236" s="9"/>
      <c r="C236" s="9" t="s">
        <v>39</v>
      </c>
      <c r="D236" s="9" t="s">
        <v>980</v>
      </c>
      <c r="E236" s="9" t="s">
        <v>937</v>
      </c>
      <c r="F236" s="25">
        <v>442208.25</v>
      </c>
      <c r="G236" s="25">
        <v>3320914</v>
      </c>
      <c r="H236" s="25">
        <v>1606194</v>
      </c>
      <c r="I236" s="25">
        <v>2993390.5</v>
      </c>
      <c r="J236" s="25">
        <v>8362706.5</v>
      </c>
      <c r="K236" s="142">
        <v>0.344260573387146</v>
      </c>
      <c r="L236" s="9"/>
    </row>
    <row r="237" spans="1:12" x14ac:dyDescent="0.25">
      <c r="A237" s="9">
        <v>123464502</v>
      </c>
      <c r="B237" s="9"/>
      <c r="C237" s="9" t="s">
        <v>467</v>
      </c>
      <c r="D237" s="9" t="s">
        <v>980</v>
      </c>
      <c r="E237" s="9" t="s">
        <v>940</v>
      </c>
      <c r="F237" s="25">
        <v>529516.5</v>
      </c>
      <c r="G237" s="25">
        <v>2592361</v>
      </c>
      <c r="H237" s="25">
        <v>6307901</v>
      </c>
      <c r="I237" s="25">
        <v>1060878.625</v>
      </c>
      <c r="J237" s="25">
        <v>10490657</v>
      </c>
      <c r="K237" s="142">
        <v>0.14614389836788177</v>
      </c>
      <c r="L237" s="9"/>
    </row>
    <row r="238" spans="1:12" x14ac:dyDescent="0.25">
      <c r="A238" s="9">
        <v>123464603</v>
      </c>
      <c r="B238" s="9"/>
      <c r="C238" s="9" t="s">
        <v>330</v>
      </c>
      <c r="D238" s="9" t="s">
        <v>980</v>
      </c>
      <c r="E238" s="9" t="s">
        <v>940</v>
      </c>
      <c r="F238" s="25">
        <v>163504.796875</v>
      </c>
      <c r="G238" s="25">
        <v>907208.75</v>
      </c>
      <c r="H238" s="25">
        <v>1114488.875</v>
      </c>
      <c r="I238" s="25">
        <v>619918.375</v>
      </c>
      <c r="J238" s="25">
        <v>2805121</v>
      </c>
      <c r="K238" s="142">
        <v>0.194814532995224</v>
      </c>
      <c r="L238" s="9"/>
    </row>
    <row r="239" spans="1:12" x14ac:dyDescent="0.25">
      <c r="A239" s="9">
        <v>117414203</v>
      </c>
      <c r="B239" s="9"/>
      <c r="C239" s="9" t="s">
        <v>437</v>
      </c>
      <c r="D239" s="9" t="s">
        <v>980</v>
      </c>
      <c r="E239" s="9" t="s">
        <v>935</v>
      </c>
      <c r="F239" s="25">
        <v>150733.34375</v>
      </c>
      <c r="G239" s="25">
        <v>1555865.5</v>
      </c>
      <c r="H239" s="25">
        <v>603938.125</v>
      </c>
      <c r="I239" s="25">
        <v>1568358.875</v>
      </c>
      <c r="J239" s="25">
        <v>3878896</v>
      </c>
      <c r="K239" s="142">
        <v>0.29974669218063354</v>
      </c>
      <c r="L239" s="9"/>
    </row>
    <row r="240" spans="1:12" x14ac:dyDescent="0.25">
      <c r="A240" s="9">
        <v>129544503</v>
      </c>
      <c r="B240" s="9"/>
      <c r="C240" s="9" t="s">
        <v>291</v>
      </c>
      <c r="D240" s="9" t="s">
        <v>980</v>
      </c>
      <c r="E240" s="9" t="s">
        <v>938</v>
      </c>
      <c r="F240" s="25">
        <v>226756.046875</v>
      </c>
      <c r="G240" s="25">
        <v>2291039.5</v>
      </c>
      <c r="H240" s="25">
        <v>791820.5</v>
      </c>
      <c r="I240" s="25">
        <v>2160689.5</v>
      </c>
      <c r="J240" s="25">
        <v>5470305.5</v>
      </c>
      <c r="K240" s="142">
        <v>0.60521793365478516</v>
      </c>
      <c r="L240" s="9"/>
    </row>
    <row r="241" spans="1:12" x14ac:dyDescent="0.25">
      <c r="A241" s="9">
        <v>113364403</v>
      </c>
      <c r="B241" s="9"/>
      <c r="C241" s="9" t="s">
        <v>89</v>
      </c>
      <c r="D241" s="9" t="s">
        <v>980</v>
      </c>
      <c r="E241" s="9" t="s">
        <v>937</v>
      </c>
      <c r="F241" s="25">
        <v>289356.3125</v>
      </c>
      <c r="G241" s="25">
        <v>2440796.75</v>
      </c>
      <c r="H241" s="25">
        <v>1255539.625</v>
      </c>
      <c r="I241" s="25">
        <v>2110474.75</v>
      </c>
      <c r="J241" s="25">
        <v>6096167</v>
      </c>
      <c r="K241" s="142">
        <v>0.27619558572769165</v>
      </c>
      <c r="L241" s="9"/>
    </row>
    <row r="242" spans="1:12" x14ac:dyDescent="0.25">
      <c r="A242" s="9">
        <v>113364503</v>
      </c>
      <c r="B242" s="9"/>
      <c r="C242" s="9" t="s">
        <v>452</v>
      </c>
      <c r="D242" s="9" t="s">
        <v>980</v>
      </c>
      <c r="E242" s="9" t="s">
        <v>937</v>
      </c>
      <c r="F242" s="25">
        <v>467636.25</v>
      </c>
      <c r="G242" s="25">
        <v>3932527</v>
      </c>
      <c r="H242" s="25">
        <v>2293650.25</v>
      </c>
      <c r="I242" s="25">
        <v>3689229.5</v>
      </c>
      <c r="J242" s="25">
        <v>10383042</v>
      </c>
      <c r="K242" s="142">
        <v>0.20668432116508484</v>
      </c>
      <c r="L242" s="9"/>
    </row>
    <row r="243" spans="1:12" x14ac:dyDescent="0.25">
      <c r="A243" s="9">
        <v>128325203</v>
      </c>
      <c r="B243" s="9"/>
      <c r="C243" s="9" t="s">
        <v>21</v>
      </c>
      <c r="D243" s="9" t="s">
        <v>980</v>
      </c>
      <c r="E243" s="9" t="s">
        <v>936</v>
      </c>
      <c r="F243" s="25">
        <v>218875.046875</v>
      </c>
      <c r="G243" s="25">
        <v>2345757.75</v>
      </c>
      <c r="H243" s="25">
        <v>820276.4375</v>
      </c>
      <c r="I243" s="25">
        <v>2007153.875</v>
      </c>
      <c r="J243" s="25">
        <v>5392063</v>
      </c>
      <c r="K243" s="142">
        <v>0.61273616552352905</v>
      </c>
      <c r="L243" s="9"/>
    </row>
    <row r="244" spans="1:12" x14ac:dyDescent="0.25">
      <c r="A244" s="9">
        <v>125235502</v>
      </c>
      <c r="B244" s="9"/>
      <c r="C244" s="9" t="s">
        <v>55</v>
      </c>
      <c r="D244" s="9" t="s">
        <v>980</v>
      </c>
      <c r="E244" s="9" t="s">
        <v>941</v>
      </c>
      <c r="F244" s="25">
        <v>271047.59375</v>
      </c>
      <c r="G244" s="25">
        <v>1112945.5</v>
      </c>
      <c r="H244" s="25">
        <v>1923182.625</v>
      </c>
      <c r="I244" s="25">
        <v>634224.75</v>
      </c>
      <c r="J244" s="25">
        <v>3941400.5</v>
      </c>
      <c r="K244" s="142">
        <v>0.16042527556419373</v>
      </c>
      <c r="L244" s="9"/>
    </row>
    <row r="245" spans="1:12" x14ac:dyDescent="0.25">
      <c r="A245" s="9">
        <v>104105003</v>
      </c>
      <c r="B245" s="9"/>
      <c r="C245" s="9" t="s">
        <v>428</v>
      </c>
      <c r="D245" s="9" t="s">
        <v>980</v>
      </c>
      <c r="E245" s="9" t="s">
        <v>933</v>
      </c>
      <c r="F245" s="25">
        <v>198828.453125</v>
      </c>
      <c r="G245" s="25">
        <v>1548385.75</v>
      </c>
      <c r="H245" s="25">
        <v>1133618.125</v>
      </c>
      <c r="I245" s="25">
        <v>1230829.25</v>
      </c>
      <c r="J245" s="25">
        <v>4111661.75</v>
      </c>
      <c r="K245" s="142">
        <v>0.26705139875411987</v>
      </c>
      <c r="L245" s="9"/>
    </row>
    <row r="246" spans="1:12" x14ac:dyDescent="0.25">
      <c r="A246" s="9">
        <v>101633903</v>
      </c>
      <c r="B246" s="9"/>
      <c r="C246" s="9" t="s">
        <v>132</v>
      </c>
      <c r="D246" s="9" t="s">
        <v>980</v>
      </c>
      <c r="E246" s="9" t="s">
        <v>931</v>
      </c>
      <c r="F246" s="25">
        <v>259708.203125</v>
      </c>
      <c r="G246" s="25">
        <v>2239885.25</v>
      </c>
      <c r="H246" s="25">
        <v>823747.5</v>
      </c>
      <c r="I246" s="25">
        <v>1912965.625</v>
      </c>
      <c r="J246" s="25">
        <v>5236306.5</v>
      </c>
      <c r="K246" s="142">
        <v>0.53471887111663818</v>
      </c>
      <c r="L246" s="9"/>
    </row>
    <row r="247" spans="1:12" x14ac:dyDescent="0.25">
      <c r="A247" s="9">
        <v>103026002</v>
      </c>
      <c r="B247" s="9"/>
      <c r="C247" s="9" t="s">
        <v>285</v>
      </c>
      <c r="D247" s="9" t="s">
        <v>980</v>
      </c>
      <c r="E247" s="9" t="s">
        <v>932</v>
      </c>
      <c r="F247" s="25">
        <v>778313.25</v>
      </c>
      <c r="G247" s="25">
        <v>8904585</v>
      </c>
      <c r="H247" s="25">
        <v>2360923</v>
      </c>
      <c r="I247" s="25">
        <v>9009444</v>
      </c>
      <c r="J247" s="25">
        <v>21053264</v>
      </c>
      <c r="K247" s="142">
        <v>0.61865133047103882</v>
      </c>
      <c r="L247" s="9"/>
    </row>
    <row r="248" spans="1:12" x14ac:dyDescent="0.25">
      <c r="A248" s="9">
        <v>115216503</v>
      </c>
      <c r="B248" s="9"/>
      <c r="C248" s="9" t="s">
        <v>109</v>
      </c>
      <c r="D248" s="9" t="s">
        <v>980</v>
      </c>
      <c r="E248" s="9" t="s">
        <v>937</v>
      </c>
      <c r="F248" s="25">
        <v>421239.4375</v>
      </c>
      <c r="G248" s="25">
        <v>3192685</v>
      </c>
      <c r="H248" s="25">
        <v>1886848</v>
      </c>
      <c r="I248" s="25">
        <v>2952067.5</v>
      </c>
      <c r="J248" s="25">
        <v>8452840</v>
      </c>
      <c r="K248" s="142">
        <v>0.24718266725540161</v>
      </c>
      <c r="L248" s="9"/>
    </row>
    <row r="249" spans="1:12" x14ac:dyDescent="0.25">
      <c r="A249" s="9">
        <v>104435003</v>
      </c>
      <c r="B249" s="9"/>
      <c r="C249" s="9" t="s">
        <v>432</v>
      </c>
      <c r="D249" s="9" t="s">
        <v>980</v>
      </c>
      <c r="E249" s="9" t="s">
        <v>933</v>
      </c>
      <c r="F249" s="25">
        <v>169708.5</v>
      </c>
      <c r="G249" s="25">
        <v>1514573.625</v>
      </c>
      <c r="H249" s="25">
        <v>506277.25</v>
      </c>
      <c r="I249" s="25">
        <v>1399099.375</v>
      </c>
      <c r="J249" s="25">
        <v>3589659</v>
      </c>
      <c r="K249" s="142">
        <v>0.44761914014816284</v>
      </c>
      <c r="L249" s="9"/>
    </row>
    <row r="250" spans="1:12" x14ac:dyDescent="0.25">
      <c r="A250" s="9">
        <v>123465303</v>
      </c>
      <c r="B250" s="9"/>
      <c r="C250" s="9" t="s">
        <v>63</v>
      </c>
      <c r="D250" s="9" t="s">
        <v>980</v>
      </c>
      <c r="E250" s="9" t="s">
        <v>940</v>
      </c>
      <c r="F250" s="25">
        <v>418159.8125</v>
      </c>
      <c r="G250" s="25">
        <v>2211101.25</v>
      </c>
      <c r="H250" s="25">
        <v>2422148.5</v>
      </c>
      <c r="I250" s="25">
        <v>1475154</v>
      </c>
      <c r="J250" s="25">
        <v>6526563.5</v>
      </c>
      <c r="K250" s="142">
        <v>0.20816655457019806</v>
      </c>
      <c r="L250" s="9"/>
    </row>
    <row r="251" spans="1:12" x14ac:dyDescent="0.25">
      <c r="A251" s="9">
        <v>108565203</v>
      </c>
      <c r="B251" s="9"/>
      <c r="C251" s="9" t="s">
        <v>134</v>
      </c>
      <c r="D251" s="9" t="s">
        <v>980</v>
      </c>
      <c r="E251" s="9" t="s">
        <v>936</v>
      </c>
      <c r="F251" s="25">
        <v>117190.796875</v>
      </c>
      <c r="G251" s="25">
        <v>1491968.875</v>
      </c>
      <c r="H251" s="25">
        <v>463247.1875</v>
      </c>
      <c r="I251" s="25">
        <v>1323316.375</v>
      </c>
      <c r="J251" s="25">
        <v>3395723</v>
      </c>
      <c r="K251" s="142">
        <v>0.67897665500640869</v>
      </c>
      <c r="L251" s="9"/>
    </row>
    <row r="252" spans="1:12" x14ac:dyDescent="0.25">
      <c r="A252" s="9">
        <v>119355503</v>
      </c>
      <c r="B252" s="9"/>
      <c r="C252" s="9" t="s">
        <v>461</v>
      </c>
      <c r="D252" s="9" t="s">
        <v>980</v>
      </c>
      <c r="E252" s="9" t="s">
        <v>939</v>
      </c>
      <c r="F252" s="25">
        <v>196955.546875</v>
      </c>
      <c r="G252" s="25">
        <v>2194400.75</v>
      </c>
      <c r="H252" s="25">
        <v>780090.0625</v>
      </c>
      <c r="I252" s="25">
        <v>2185635.25</v>
      </c>
      <c r="J252" s="25">
        <v>5357081.5</v>
      </c>
      <c r="K252" s="142">
        <v>0.31998917460441589</v>
      </c>
      <c r="L252" s="9"/>
    </row>
    <row r="253" spans="1:12" x14ac:dyDescent="0.25">
      <c r="A253" s="9">
        <v>116555003</v>
      </c>
      <c r="B253" s="9"/>
      <c r="C253" s="9" t="s">
        <v>142</v>
      </c>
      <c r="D253" s="9" t="s">
        <v>980</v>
      </c>
      <c r="E253" s="9" t="s">
        <v>935</v>
      </c>
      <c r="F253" s="25">
        <v>290203.8125</v>
      </c>
      <c r="G253" s="25">
        <v>2459613.75</v>
      </c>
      <c r="H253" s="25">
        <v>290203.8125</v>
      </c>
      <c r="I253" s="25">
        <v>2630824.25</v>
      </c>
      <c r="J253" s="25">
        <v>5670845.5</v>
      </c>
      <c r="K253" s="142">
        <v>0.45799148082733154</v>
      </c>
      <c r="L253" s="9"/>
    </row>
    <row r="254" spans="1:12" x14ac:dyDescent="0.25">
      <c r="A254" s="9">
        <v>115226003</v>
      </c>
      <c r="B254" s="9"/>
      <c r="C254" s="9" t="s">
        <v>35</v>
      </c>
      <c r="D254" s="9" t="s">
        <v>980</v>
      </c>
      <c r="E254" s="9" t="s">
        <v>937</v>
      </c>
      <c r="F254" s="25">
        <v>342200.25</v>
      </c>
      <c r="G254" s="25">
        <v>2647906.25</v>
      </c>
      <c r="H254" s="25">
        <v>1244225.625</v>
      </c>
      <c r="I254" s="25">
        <v>2509787.5</v>
      </c>
      <c r="J254" s="25">
        <v>6744119.5</v>
      </c>
      <c r="K254" s="142">
        <v>0.32516878843307495</v>
      </c>
      <c r="L254" s="9"/>
    </row>
    <row r="255" spans="1:12" x14ac:dyDescent="0.25">
      <c r="A255" s="9">
        <v>127045303</v>
      </c>
      <c r="B255" s="9"/>
      <c r="C255" s="9" t="s">
        <v>408</v>
      </c>
      <c r="D255" s="9" t="s">
        <v>980</v>
      </c>
      <c r="E255" s="9" t="s">
        <v>933</v>
      </c>
      <c r="F255" s="25">
        <v>50433.1484375</v>
      </c>
      <c r="G255" s="25">
        <v>767756.1875</v>
      </c>
      <c r="H255" s="25">
        <v>133621.421875</v>
      </c>
      <c r="I255" s="25">
        <v>783532.3125</v>
      </c>
      <c r="J255" s="25">
        <v>1735343</v>
      </c>
      <c r="K255" s="142">
        <v>0.7134363055229187</v>
      </c>
      <c r="L255" s="9"/>
    </row>
    <row r="256" spans="1:12" x14ac:dyDescent="0.25">
      <c r="A256" s="9">
        <v>111444602</v>
      </c>
      <c r="B256" s="9"/>
      <c r="C256" s="9" t="s">
        <v>446</v>
      </c>
      <c r="D256" s="9" t="s">
        <v>980</v>
      </c>
      <c r="E256" s="9" t="s">
        <v>935</v>
      </c>
      <c r="F256" s="25">
        <v>674802.625</v>
      </c>
      <c r="G256" s="25">
        <v>7806673.5</v>
      </c>
      <c r="H256" s="25">
        <v>2283237</v>
      </c>
      <c r="I256" s="25">
        <v>7385521</v>
      </c>
      <c r="J256" s="25">
        <v>18150234</v>
      </c>
      <c r="K256" s="142">
        <v>0.47915667295455933</v>
      </c>
      <c r="L256" s="9"/>
    </row>
    <row r="257" spans="1:12" x14ac:dyDescent="0.25">
      <c r="A257" s="9">
        <v>116605003</v>
      </c>
      <c r="B257" s="9"/>
      <c r="C257" s="9" t="s">
        <v>166</v>
      </c>
      <c r="D257" s="9" t="s">
        <v>980</v>
      </c>
      <c r="E257" s="9" t="s">
        <v>935</v>
      </c>
      <c r="F257" s="25">
        <v>245749.203125</v>
      </c>
      <c r="G257" s="25">
        <v>2160340.25</v>
      </c>
      <c r="H257" s="25">
        <v>861323.9375</v>
      </c>
      <c r="I257" s="25">
        <v>2010403.125</v>
      </c>
      <c r="J257" s="25">
        <v>5277816.5</v>
      </c>
      <c r="K257" s="142">
        <v>0.37661659717559814</v>
      </c>
      <c r="L257" s="9"/>
    </row>
    <row r="258" spans="1:12" x14ac:dyDescent="0.25">
      <c r="A258" s="9">
        <v>105257602</v>
      </c>
      <c r="B258" s="9"/>
      <c r="C258" s="9" t="s">
        <v>378</v>
      </c>
      <c r="D258" s="9" t="s">
        <v>980</v>
      </c>
      <c r="E258" s="9" t="s">
        <v>934</v>
      </c>
      <c r="F258" s="25">
        <v>716689.0625</v>
      </c>
      <c r="G258" s="25">
        <v>4753294.5</v>
      </c>
      <c r="H258" s="25">
        <v>2561360.75</v>
      </c>
      <c r="I258" s="25">
        <v>4296126</v>
      </c>
      <c r="J258" s="25">
        <v>12327470</v>
      </c>
      <c r="K258" s="142">
        <v>0.30096668004989624</v>
      </c>
      <c r="L258" s="9"/>
    </row>
    <row r="259" spans="1:12" x14ac:dyDescent="0.25">
      <c r="A259" s="9">
        <v>115226103</v>
      </c>
      <c r="B259" s="9"/>
      <c r="C259" s="9" t="s">
        <v>441</v>
      </c>
      <c r="D259" s="9" t="s">
        <v>980</v>
      </c>
      <c r="E259" s="9" t="s">
        <v>937</v>
      </c>
      <c r="F259" s="25">
        <v>130199.8515625</v>
      </c>
      <c r="G259" s="25">
        <v>1132494.5</v>
      </c>
      <c r="H259" s="25">
        <v>414435.0625</v>
      </c>
      <c r="I259" s="25">
        <v>1075974.375</v>
      </c>
      <c r="J259" s="25">
        <v>2753104</v>
      </c>
      <c r="K259" s="142">
        <v>0.4037330150604248</v>
      </c>
      <c r="L259" s="9"/>
    </row>
    <row r="260" spans="1:12" x14ac:dyDescent="0.25">
      <c r="A260" s="9">
        <v>116195004</v>
      </c>
      <c r="B260" s="9"/>
      <c r="C260" s="9" t="s">
        <v>241</v>
      </c>
      <c r="D260" s="9" t="s">
        <v>980</v>
      </c>
      <c r="E260" s="9" t="s">
        <v>939</v>
      </c>
      <c r="F260" s="25">
        <v>96271.203125</v>
      </c>
      <c r="G260" s="25">
        <v>926820.9375</v>
      </c>
      <c r="H260" s="25">
        <v>329216.4375</v>
      </c>
      <c r="I260" s="25">
        <v>785753.5625</v>
      </c>
      <c r="J260" s="25">
        <v>2138062</v>
      </c>
      <c r="K260" s="142">
        <v>0.50199037790298462</v>
      </c>
      <c r="L260" s="9"/>
    </row>
    <row r="261" spans="1:12" x14ac:dyDescent="0.25">
      <c r="A261" s="9">
        <v>116495003</v>
      </c>
      <c r="B261" s="9"/>
      <c r="C261" s="9" t="s">
        <v>328</v>
      </c>
      <c r="D261" s="9" t="s">
        <v>980</v>
      </c>
      <c r="E261" s="9" t="s">
        <v>939</v>
      </c>
      <c r="F261" s="25">
        <v>292556.25</v>
      </c>
      <c r="G261" s="25">
        <v>2480595.5</v>
      </c>
      <c r="H261" s="25">
        <v>1067834.75</v>
      </c>
      <c r="I261" s="25">
        <v>2271692.5</v>
      </c>
      <c r="J261" s="25">
        <v>6112679</v>
      </c>
      <c r="K261" s="142">
        <v>0.46085444092750549</v>
      </c>
      <c r="L261" s="9"/>
    </row>
    <row r="262" spans="1:12" x14ac:dyDescent="0.25">
      <c r="A262" s="9">
        <v>129544703</v>
      </c>
      <c r="B262" s="9"/>
      <c r="C262" s="9" t="s">
        <v>293</v>
      </c>
      <c r="D262" s="9" t="s">
        <v>980</v>
      </c>
      <c r="E262" s="9" t="s">
        <v>938</v>
      </c>
      <c r="F262" s="25">
        <v>209823.59375</v>
      </c>
      <c r="G262" s="25">
        <v>2560738.75</v>
      </c>
      <c r="H262" s="25">
        <v>642399.625</v>
      </c>
      <c r="I262" s="25">
        <v>2607507.25</v>
      </c>
      <c r="J262" s="25">
        <v>6020469</v>
      </c>
      <c r="K262" s="142">
        <v>0.48864695429801941</v>
      </c>
      <c r="L262" s="9"/>
    </row>
    <row r="263" spans="1:12" x14ac:dyDescent="0.25">
      <c r="A263" s="9">
        <v>104375003</v>
      </c>
      <c r="B263" s="9"/>
      <c r="C263" s="9" t="s">
        <v>101</v>
      </c>
      <c r="D263" s="9" t="s">
        <v>980</v>
      </c>
      <c r="E263" s="9" t="s">
        <v>933</v>
      </c>
      <c r="F263" s="25">
        <v>205225.5</v>
      </c>
      <c r="G263" s="25">
        <v>2271826.75</v>
      </c>
      <c r="H263" s="25">
        <v>803831.125</v>
      </c>
      <c r="I263" s="25">
        <v>2055911</v>
      </c>
      <c r="J263" s="25">
        <v>5336794.5</v>
      </c>
      <c r="K263" s="142">
        <v>0.62711000442504883</v>
      </c>
      <c r="L263" s="9"/>
    </row>
    <row r="264" spans="1:12" x14ac:dyDescent="0.25">
      <c r="A264" s="9">
        <v>107655803</v>
      </c>
      <c r="B264" s="9"/>
      <c r="C264" s="9" t="s">
        <v>38</v>
      </c>
      <c r="D264" s="9" t="s">
        <v>980</v>
      </c>
      <c r="E264" s="9" t="s">
        <v>931</v>
      </c>
      <c r="F264" s="25">
        <v>148656.296875</v>
      </c>
      <c r="G264" s="25">
        <v>1363315.375</v>
      </c>
      <c r="H264" s="25">
        <v>510033.0625</v>
      </c>
      <c r="I264" s="25">
        <v>1275263</v>
      </c>
      <c r="J264" s="25">
        <v>3297267.75</v>
      </c>
      <c r="K264" s="142">
        <v>0.63177990913391113</v>
      </c>
      <c r="L264" s="9"/>
    </row>
    <row r="265" spans="1:12" x14ac:dyDescent="0.25">
      <c r="A265" s="9">
        <v>104105353</v>
      </c>
      <c r="B265" s="9"/>
      <c r="C265" s="9" t="s">
        <v>416</v>
      </c>
      <c r="D265" s="9" t="s">
        <v>980</v>
      </c>
      <c r="E265" s="9" t="s">
        <v>933</v>
      </c>
      <c r="F265" s="25">
        <v>189178.65625</v>
      </c>
      <c r="G265" s="25">
        <v>1900692.75</v>
      </c>
      <c r="H265" s="25">
        <v>635795.625</v>
      </c>
      <c r="I265" s="25">
        <v>1575627.25</v>
      </c>
      <c r="J265" s="25">
        <v>4301294</v>
      </c>
      <c r="K265" s="142">
        <v>0.61864930391311646</v>
      </c>
      <c r="L265" s="9"/>
    </row>
    <row r="266" spans="1:12" x14ac:dyDescent="0.25">
      <c r="A266" s="9">
        <v>117415004</v>
      </c>
      <c r="B266" s="9"/>
      <c r="C266" s="9" t="s">
        <v>235</v>
      </c>
      <c r="D266" s="9" t="s">
        <v>980</v>
      </c>
      <c r="E266" s="9" t="s">
        <v>935</v>
      </c>
      <c r="F266" s="25">
        <v>119325.6015625</v>
      </c>
      <c r="G266" s="25">
        <v>1362264.25</v>
      </c>
      <c r="H266" s="25">
        <v>470582.40625</v>
      </c>
      <c r="I266" s="25">
        <v>1281781.125</v>
      </c>
      <c r="J266" s="25">
        <v>3233953.5</v>
      </c>
      <c r="K266" s="142">
        <v>0.52632033824920654</v>
      </c>
      <c r="L266" s="9"/>
    </row>
    <row r="267" spans="1:12" x14ac:dyDescent="0.25">
      <c r="A267" s="9">
        <v>103026303</v>
      </c>
      <c r="B267" s="9"/>
      <c r="C267" s="9" t="s">
        <v>228</v>
      </c>
      <c r="D267" s="9" t="s">
        <v>980</v>
      </c>
      <c r="E267" s="9" t="s">
        <v>932</v>
      </c>
      <c r="F267" s="25">
        <v>300971.09375</v>
      </c>
      <c r="G267" s="25">
        <v>1381575.125</v>
      </c>
      <c r="H267" s="25">
        <v>1571479.25</v>
      </c>
      <c r="I267" s="25">
        <v>1038550.8125</v>
      </c>
      <c r="J267" s="25">
        <v>4292576.5</v>
      </c>
      <c r="K267" s="142">
        <v>0.16299095749855042</v>
      </c>
      <c r="L267" s="9"/>
    </row>
    <row r="268" spans="1:12" x14ac:dyDescent="0.25">
      <c r="A268" s="9">
        <v>117415103</v>
      </c>
      <c r="B268" s="9"/>
      <c r="C268" s="9" t="s">
        <v>469</v>
      </c>
      <c r="D268" s="9" t="s">
        <v>980</v>
      </c>
      <c r="E268" s="9" t="s">
        <v>935</v>
      </c>
      <c r="F268" s="25">
        <v>235494.296875</v>
      </c>
      <c r="G268" s="25">
        <v>2156859</v>
      </c>
      <c r="H268" s="25">
        <v>779749.25</v>
      </c>
      <c r="I268" s="25">
        <v>2066831</v>
      </c>
      <c r="J268" s="25">
        <v>5238933.5</v>
      </c>
      <c r="K268" s="142">
        <v>0.41447994112968445</v>
      </c>
      <c r="L268" s="9"/>
    </row>
    <row r="269" spans="1:12" x14ac:dyDescent="0.25">
      <c r="A269" s="9">
        <v>119584503</v>
      </c>
      <c r="B269" s="9"/>
      <c r="C269" s="9" t="s">
        <v>447</v>
      </c>
      <c r="D269" s="9" t="s">
        <v>980</v>
      </c>
      <c r="E269" s="9" t="s">
        <v>939</v>
      </c>
      <c r="F269" s="25">
        <v>197881.953125</v>
      </c>
      <c r="G269" s="25">
        <v>1848564.5</v>
      </c>
      <c r="H269" s="25">
        <v>685742.4375</v>
      </c>
      <c r="I269" s="25">
        <v>1460681.875</v>
      </c>
      <c r="J269" s="25">
        <v>4192871</v>
      </c>
      <c r="K269" s="142">
        <v>0.51051825284957886</v>
      </c>
      <c r="L269" s="9"/>
    </row>
    <row r="270" spans="1:12" x14ac:dyDescent="0.25">
      <c r="A270" s="9">
        <v>103026343</v>
      </c>
      <c r="B270" s="9"/>
      <c r="C270" s="9" t="s">
        <v>331</v>
      </c>
      <c r="D270" s="9" t="s">
        <v>980</v>
      </c>
      <c r="E270" s="9" t="s">
        <v>932</v>
      </c>
      <c r="F270" s="25">
        <v>392818.34375</v>
      </c>
      <c r="G270" s="25">
        <v>2087845.125</v>
      </c>
      <c r="H270" s="25">
        <v>1817468</v>
      </c>
      <c r="I270" s="25">
        <v>1623829.75</v>
      </c>
      <c r="J270" s="25">
        <v>5921961</v>
      </c>
      <c r="K270" s="142">
        <v>0.1980297863483429</v>
      </c>
      <c r="L270" s="9"/>
    </row>
    <row r="271" spans="1:12" x14ac:dyDescent="0.25">
      <c r="A271" s="9">
        <v>122097203</v>
      </c>
      <c r="B271" s="9"/>
      <c r="C271" s="9" t="s">
        <v>33</v>
      </c>
      <c r="D271" s="9" t="s">
        <v>980</v>
      </c>
      <c r="E271" s="9" t="s">
        <v>940</v>
      </c>
      <c r="F271" s="25">
        <v>152672.40625</v>
      </c>
      <c r="G271" s="25">
        <v>1111886.625</v>
      </c>
      <c r="H271" s="25">
        <v>485010.21875</v>
      </c>
      <c r="I271" s="25">
        <v>1145786.75</v>
      </c>
      <c r="J271" s="25">
        <v>2895356</v>
      </c>
      <c r="K271" s="142">
        <v>0.30621665716171265</v>
      </c>
      <c r="L271" s="9"/>
    </row>
    <row r="272" spans="1:12" x14ac:dyDescent="0.25">
      <c r="A272" s="9">
        <v>110175003</v>
      </c>
      <c r="B272" s="9"/>
      <c r="C272" s="9" t="s">
        <v>118</v>
      </c>
      <c r="D272" s="9" t="s">
        <v>980</v>
      </c>
      <c r="E272" s="9" t="s">
        <v>935</v>
      </c>
      <c r="F272" s="25">
        <v>150695.84375</v>
      </c>
      <c r="G272" s="25">
        <v>1677622.125</v>
      </c>
      <c r="H272" s="25">
        <v>455374</v>
      </c>
      <c r="I272" s="25">
        <v>1538273.875</v>
      </c>
      <c r="J272" s="25">
        <v>3821966</v>
      </c>
      <c r="K272" s="142">
        <v>0.59659683704376221</v>
      </c>
      <c r="L272" s="9"/>
    </row>
    <row r="273" spans="1:12" x14ac:dyDescent="0.25">
      <c r="A273" s="9">
        <v>103026402</v>
      </c>
      <c r="B273" s="9"/>
      <c r="C273" s="9" t="s">
        <v>96</v>
      </c>
      <c r="D273" s="9" t="s">
        <v>980</v>
      </c>
      <c r="E273" s="9" t="s">
        <v>932</v>
      </c>
      <c r="F273" s="25">
        <v>522340.9375</v>
      </c>
      <c r="G273" s="25">
        <v>2008853</v>
      </c>
      <c r="H273" s="25">
        <v>2604343</v>
      </c>
      <c r="I273" s="25">
        <v>1543886.75</v>
      </c>
      <c r="J273" s="25">
        <v>6679424</v>
      </c>
      <c r="K273" s="142">
        <v>0.23279540240764618</v>
      </c>
      <c r="L273" s="9"/>
    </row>
    <row r="274" spans="1:12" x14ac:dyDescent="0.25">
      <c r="A274" s="9">
        <v>111316003</v>
      </c>
      <c r="B274" s="9"/>
      <c r="C274" s="9" t="s">
        <v>317</v>
      </c>
      <c r="D274" s="9" t="s">
        <v>980</v>
      </c>
      <c r="E274" s="9" t="s">
        <v>935</v>
      </c>
      <c r="F274" s="25">
        <v>187698.59375</v>
      </c>
      <c r="G274" s="25">
        <v>2540429.75</v>
      </c>
      <c r="H274" s="25">
        <v>682210.375</v>
      </c>
      <c r="I274" s="25">
        <v>2444907.5</v>
      </c>
      <c r="J274" s="25">
        <v>5855246</v>
      </c>
      <c r="K274" s="142">
        <v>0.60204559564590454</v>
      </c>
      <c r="L274" s="9"/>
    </row>
    <row r="275" spans="1:12" x14ac:dyDescent="0.25">
      <c r="A275" s="9">
        <v>119584603</v>
      </c>
      <c r="B275" s="9"/>
      <c r="C275" s="9" t="s">
        <v>44</v>
      </c>
      <c r="D275" s="9" t="s">
        <v>980</v>
      </c>
      <c r="E275" s="9" t="s">
        <v>939</v>
      </c>
      <c r="F275" s="25">
        <v>139161.90625</v>
      </c>
      <c r="G275" s="25">
        <v>1265039.625</v>
      </c>
      <c r="H275" s="25">
        <v>516835.0625</v>
      </c>
      <c r="I275" s="25">
        <v>1007847.4375</v>
      </c>
      <c r="J275" s="25">
        <v>2928884</v>
      </c>
      <c r="K275" s="142">
        <v>0.47558116912841797</v>
      </c>
      <c r="L275" s="9"/>
    </row>
    <row r="276" spans="1:12" x14ac:dyDescent="0.25">
      <c r="A276" s="9">
        <v>116495103</v>
      </c>
      <c r="B276" s="9"/>
      <c r="C276" s="9" t="s">
        <v>181</v>
      </c>
      <c r="D276" s="9" t="s">
        <v>980</v>
      </c>
      <c r="E276" s="9" t="s">
        <v>939</v>
      </c>
      <c r="F276" s="25">
        <v>288373.65625</v>
      </c>
      <c r="G276" s="25">
        <v>3093683</v>
      </c>
      <c r="H276" s="25">
        <v>862483.25</v>
      </c>
      <c r="I276" s="25">
        <v>3148816.25</v>
      </c>
      <c r="J276" s="25">
        <v>7393356</v>
      </c>
      <c r="K276" s="142">
        <v>0.67806529998779297</v>
      </c>
      <c r="L276" s="9"/>
    </row>
    <row r="277" spans="1:12" x14ac:dyDescent="0.25">
      <c r="A277" s="9">
        <v>107655903</v>
      </c>
      <c r="B277" s="9"/>
      <c r="C277" s="9" t="s">
        <v>206</v>
      </c>
      <c r="D277" s="9" t="s">
        <v>980</v>
      </c>
      <c r="E277" s="9" t="s">
        <v>931</v>
      </c>
      <c r="F277" s="25">
        <v>270771.4375</v>
      </c>
      <c r="G277" s="25">
        <v>2669448.5</v>
      </c>
      <c r="H277" s="25">
        <v>842434.1875</v>
      </c>
      <c r="I277" s="25">
        <v>2300264.5</v>
      </c>
      <c r="J277" s="25">
        <v>6082919</v>
      </c>
      <c r="K277" s="142">
        <v>0.448851078748703</v>
      </c>
      <c r="L277" s="9"/>
    </row>
    <row r="278" spans="1:12" x14ac:dyDescent="0.25">
      <c r="A278" s="9">
        <v>114065503</v>
      </c>
      <c r="B278" s="9"/>
      <c r="C278" s="9" t="s">
        <v>221</v>
      </c>
      <c r="D278" s="9" t="s">
        <v>980</v>
      </c>
      <c r="E278" s="9" t="s">
        <v>938</v>
      </c>
      <c r="F278" s="25">
        <v>466623.15625</v>
      </c>
      <c r="G278" s="25">
        <v>4628643.5</v>
      </c>
      <c r="H278" s="25">
        <v>2116876.25</v>
      </c>
      <c r="I278" s="25">
        <v>4634119</v>
      </c>
      <c r="J278" s="25">
        <v>11846262</v>
      </c>
      <c r="K278" s="142">
        <v>0.30277001857757568</v>
      </c>
      <c r="L278" s="9"/>
    </row>
    <row r="279" spans="1:12" x14ac:dyDescent="0.25">
      <c r="A279" s="9">
        <v>117415303</v>
      </c>
      <c r="B279" s="9"/>
      <c r="C279" s="9" t="s">
        <v>468</v>
      </c>
      <c r="D279" s="9" t="s">
        <v>980</v>
      </c>
      <c r="E279" s="9" t="s">
        <v>935</v>
      </c>
      <c r="F279" s="25">
        <v>121788</v>
      </c>
      <c r="G279" s="25">
        <v>973021.5625</v>
      </c>
      <c r="H279" s="25">
        <v>448992.25</v>
      </c>
      <c r="I279" s="25">
        <v>898504.4375</v>
      </c>
      <c r="J279" s="25">
        <v>2442306.25</v>
      </c>
      <c r="K279" s="142">
        <v>0.38688784837722778</v>
      </c>
      <c r="L279" s="9"/>
    </row>
    <row r="280" spans="1:12" x14ac:dyDescent="0.25">
      <c r="A280" s="9">
        <v>120484803</v>
      </c>
      <c r="B280" s="9"/>
      <c r="C280" s="9" t="s">
        <v>42</v>
      </c>
      <c r="D280" s="9" t="s">
        <v>980</v>
      </c>
      <c r="E280" s="9" t="s">
        <v>938</v>
      </c>
      <c r="F280" s="25">
        <v>409828.34375</v>
      </c>
      <c r="G280" s="25">
        <v>2774788.75</v>
      </c>
      <c r="H280" s="25">
        <v>2134280.25</v>
      </c>
      <c r="I280" s="25">
        <v>2216402.75</v>
      </c>
      <c r="J280" s="25">
        <v>7535300</v>
      </c>
      <c r="K280" s="142">
        <v>0.24862611293792725</v>
      </c>
      <c r="L280" s="9"/>
    </row>
    <row r="281" spans="1:12" x14ac:dyDescent="0.25">
      <c r="A281" s="9">
        <v>122097502</v>
      </c>
      <c r="B281" s="9"/>
      <c r="C281" s="9" t="s">
        <v>28</v>
      </c>
      <c r="D281" s="9" t="s">
        <v>980</v>
      </c>
      <c r="E281" s="9" t="s">
        <v>940</v>
      </c>
      <c r="F281" s="25">
        <v>1210402.25</v>
      </c>
      <c r="G281" s="25">
        <v>4267606.5</v>
      </c>
      <c r="H281" s="25">
        <v>4557575.5</v>
      </c>
      <c r="I281" s="25">
        <v>3307074.75</v>
      </c>
      <c r="J281" s="25">
        <v>13342659</v>
      </c>
      <c r="K281" s="142">
        <v>0.22317130863666534</v>
      </c>
      <c r="L281" s="9"/>
    </row>
    <row r="282" spans="1:12" x14ac:dyDescent="0.25">
      <c r="A282" s="9">
        <v>104375203</v>
      </c>
      <c r="B282" s="9"/>
      <c r="C282" s="9" t="s">
        <v>162</v>
      </c>
      <c r="D282" s="9" t="s">
        <v>980</v>
      </c>
      <c r="E282" s="9" t="s">
        <v>933</v>
      </c>
      <c r="F282" s="25">
        <v>129064.046875</v>
      </c>
      <c r="G282" s="25">
        <v>933168.75</v>
      </c>
      <c r="H282" s="25">
        <v>510679.25</v>
      </c>
      <c r="I282" s="25">
        <v>842593.4375</v>
      </c>
      <c r="J282" s="25">
        <v>2415505.5</v>
      </c>
      <c r="K282" s="142">
        <v>0.30973449349403381</v>
      </c>
      <c r="L282" s="9"/>
    </row>
    <row r="283" spans="1:12" x14ac:dyDescent="0.25">
      <c r="A283" s="9">
        <v>127045653</v>
      </c>
      <c r="B283" s="9"/>
      <c r="C283" s="9" t="s">
        <v>214</v>
      </c>
      <c r="D283" s="9" t="s">
        <v>980</v>
      </c>
      <c r="E283" s="9" t="s">
        <v>933</v>
      </c>
      <c r="F283" s="25">
        <v>293341.9375</v>
      </c>
      <c r="G283" s="25">
        <v>2867631.5</v>
      </c>
      <c r="H283" s="25">
        <v>921295</v>
      </c>
      <c r="I283" s="25">
        <v>2710141</v>
      </c>
      <c r="J283" s="25">
        <v>6792409.5</v>
      </c>
      <c r="K283" s="142">
        <v>0.63806873559951782</v>
      </c>
      <c r="L283" s="9"/>
    </row>
    <row r="284" spans="1:12" x14ac:dyDescent="0.25">
      <c r="A284" s="9">
        <v>104375302</v>
      </c>
      <c r="B284" s="9"/>
      <c r="C284" s="9" t="s">
        <v>178</v>
      </c>
      <c r="D284" s="9" t="s">
        <v>980</v>
      </c>
      <c r="E284" s="9" t="s">
        <v>933</v>
      </c>
      <c r="F284" s="25">
        <v>502543.0625</v>
      </c>
      <c r="G284" s="25">
        <v>7058468.5</v>
      </c>
      <c r="H284" s="25">
        <v>2203560.25</v>
      </c>
      <c r="I284" s="25">
        <v>6980558</v>
      </c>
      <c r="J284" s="25">
        <v>16745130</v>
      </c>
      <c r="K284" s="142">
        <v>0.6625370979309082</v>
      </c>
      <c r="L284" s="9"/>
    </row>
    <row r="285" spans="1:12" x14ac:dyDescent="0.25">
      <c r="A285" s="9">
        <v>122097604</v>
      </c>
      <c r="B285" s="9"/>
      <c r="C285" s="9" t="s">
        <v>483</v>
      </c>
      <c r="D285" s="9" t="s">
        <v>980</v>
      </c>
      <c r="E285" s="9" t="s">
        <v>940</v>
      </c>
      <c r="F285" s="25">
        <v>82691.1015625</v>
      </c>
      <c r="G285" s="25">
        <v>514440.875</v>
      </c>
      <c r="H285" s="25">
        <v>935309</v>
      </c>
      <c r="I285" s="25">
        <v>243541.546875</v>
      </c>
      <c r="J285" s="25">
        <v>1775982.5</v>
      </c>
      <c r="K285" s="142">
        <v>0.15254838764667511</v>
      </c>
      <c r="L285" s="9"/>
    </row>
    <row r="286" spans="1:12" x14ac:dyDescent="0.25">
      <c r="A286" s="9">
        <v>107656303</v>
      </c>
      <c r="B286" s="9"/>
      <c r="C286" s="9" t="s">
        <v>94</v>
      </c>
      <c r="D286" s="9" t="s">
        <v>980</v>
      </c>
      <c r="E286" s="9" t="s">
        <v>931</v>
      </c>
      <c r="F286" s="25">
        <v>451566.90625</v>
      </c>
      <c r="G286" s="25">
        <v>4363158.5</v>
      </c>
      <c r="H286" s="25">
        <v>1389276</v>
      </c>
      <c r="I286" s="25">
        <v>4221819.5</v>
      </c>
      <c r="J286" s="25">
        <v>10425821</v>
      </c>
      <c r="K286" s="142">
        <v>0.5742347240447998</v>
      </c>
      <c r="L286" s="9"/>
    </row>
    <row r="287" spans="1:12" x14ac:dyDescent="0.25">
      <c r="A287" s="9">
        <v>115504003</v>
      </c>
      <c r="B287" s="9"/>
      <c r="C287" s="9" t="s">
        <v>404</v>
      </c>
      <c r="D287" s="9" t="s">
        <v>980</v>
      </c>
      <c r="E287" s="9" t="s">
        <v>937</v>
      </c>
      <c r="F287" s="25">
        <v>187993.796875</v>
      </c>
      <c r="G287" s="25">
        <v>1493669.375</v>
      </c>
      <c r="H287" s="25">
        <v>583579.4375</v>
      </c>
      <c r="I287" s="25">
        <v>1357039.875</v>
      </c>
      <c r="J287" s="25">
        <v>3622282.5</v>
      </c>
      <c r="K287" s="142">
        <v>0.43761757016181946</v>
      </c>
      <c r="L287" s="9"/>
    </row>
    <row r="288" spans="1:12" x14ac:dyDescent="0.25">
      <c r="A288" s="9">
        <v>123465602</v>
      </c>
      <c r="B288" s="9"/>
      <c r="C288" s="9" t="s">
        <v>29</v>
      </c>
      <c r="D288" s="9" t="s">
        <v>980</v>
      </c>
      <c r="E288" s="9" t="s">
        <v>940</v>
      </c>
      <c r="F288" s="25">
        <v>1068345.625</v>
      </c>
      <c r="G288" s="25">
        <v>11127954</v>
      </c>
      <c r="H288" s="25">
        <v>4182321.5</v>
      </c>
      <c r="I288" s="25">
        <v>11494534</v>
      </c>
      <c r="J288" s="25">
        <v>27873156</v>
      </c>
      <c r="K288" s="142">
        <v>0.25411385297775269</v>
      </c>
      <c r="L288" s="9"/>
    </row>
    <row r="289" spans="1:12" x14ac:dyDescent="0.25">
      <c r="A289" s="9">
        <v>103026852</v>
      </c>
      <c r="B289" s="9"/>
      <c r="C289" s="9" t="s">
        <v>473</v>
      </c>
      <c r="D289" s="9" t="s">
        <v>980</v>
      </c>
      <c r="E289" s="9" t="s">
        <v>932</v>
      </c>
      <c r="F289" s="25">
        <v>702844.625</v>
      </c>
      <c r="G289" s="25">
        <v>3534786.25</v>
      </c>
      <c r="H289" s="25">
        <v>4144803</v>
      </c>
      <c r="I289" s="25">
        <v>2362613.75</v>
      </c>
      <c r="J289" s="25">
        <v>10745048</v>
      </c>
      <c r="K289" s="142">
        <v>0.20942670106887817</v>
      </c>
      <c r="L289" s="9"/>
    </row>
    <row r="290" spans="1:12" x14ac:dyDescent="0.25">
      <c r="A290" s="9">
        <v>106167504</v>
      </c>
      <c r="B290" s="9"/>
      <c r="C290" s="9" t="s">
        <v>20</v>
      </c>
      <c r="D290" s="9" t="s">
        <v>980</v>
      </c>
      <c r="E290" s="9" t="s">
        <v>933</v>
      </c>
      <c r="F290" s="25">
        <v>75033.296875</v>
      </c>
      <c r="G290" s="25">
        <v>857465.375</v>
      </c>
      <c r="H290" s="25">
        <v>318441.625</v>
      </c>
      <c r="I290" s="25">
        <v>763813.6875</v>
      </c>
      <c r="J290" s="25">
        <v>2014754</v>
      </c>
      <c r="K290" s="142">
        <v>0.57537156343460083</v>
      </c>
      <c r="L290" s="9"/>
    </row>
    <row r="291" spans="1:12" x14ac:dyDescent="0.25">
      <c r="A291" s="9">
        <v>105258303</v>
      </c>
      <c r="B291" s="9"/>
      <c r="C291" s="9" t="s">
        <v>286</v>
      </c>
      <c r="D291" s="9" t="s">
        <v>980</v>
      </c>
      <c r="E291" s="9" t="s">
        <v>934</v>
      </c>
      <c r="F291" s="25">
        <v>223430.546875</v>
      </c>
      <c r="G291" s="25">
        <v>2402251</v>
      </c>
      <c r="H291" s="25">
        <v>862315.5</v>
      </c>
      <c r="I291" s="25">
        <v>2326966.5</v>
      </c>
      <c r="J291" s="25">
        <v>5814963.5</v>
      </c>
      <c r="K291" s="142">
        <v>0.51217025518417358</v>
      </c>
      <c r="L291" s="9"/>
    </row>
    <row r="292" spans="1:12" x14ac:dyDescent="0.25">
      <c r="A292" s="9">
        <v>103026902</v>
      </c>
      <c r="B292" s="9"/>
      <c r="C292" s="9" t="s">
        <v>395</v>
      </c>
      <c r="D292" s="9" t="s">
        <v>980</v>
      </c>
      <c r="E292" s="9" t="s">
        <v>932</v>
      </c>
      <c r="F292" s="25">
        <v>474168.3125</v>
      </c>
      <c r="G292" s="25">
        <v>2373187</v>
      </c>
      <c r="H292" s="25">
        <v>2044756.25</v>
      </c>
      <c r="I292" s="25">
        <v>1932123.75</v>
      </c>
      <c r="J292" s="25">
        <v>6824235</v>
      </c>
      <c r="K292" s="142">
        <v>0.24602659046649933</v>
      </c>
      <c r="L292" s="9"/>
    </row>
    <row r="293" spans="1:12" x14ac:dyDescent="0.25">
      <c r="A293" s="9">
        <v>123465702</v>
      </c>
      <c r="B293" s="9"/>
      <c r="C293" s="9" t="s">
        <v>100</v>
      </c>
      <c r="D293" s="9" t="s">
        <v>980</v>
      </c>
      <c r="E293" s="9" t="s">
        <v>940</v>
      </c>
      <c r="F293" s="25">
        <v>1203803.875</v>
      </c>
      <c r="G293" s="25">
        <v>4650358</v>
      </c>
      <c r="H293" s="25">
        <v>6839922</v>
      </c>
      <c r="I293" s="25">
        <v>3164935</v>
      </c>
      <c r="J293" s="25">
        <v>15859019</v>
      </c>
      <c r="K293" s="142">
        <v>0.19143202900886536</v>
      </c>
      <c r="L293" s="9"/>
    </row>
    <row r="294" spans="1:12" x14ac:dyDescent="0.25">
      <c r="A294" s="9">
        <v>119356503</v>
      </c>
      <c r="B294" s="9"/>
      <c r="C294" s="9" t="s">
        <v>462</v>
      </c>
      <c r="D294" s="9" t="s">
        <v>980</v>
      </c>
      <c r="E294" s="9" t="s">
        <v>939</v>
      </c>
      <c r="F294" s="25">
        <v>353515.8125</v>
      </c>
      <c r="G294" s="25">
        <v>2561171.75</v>
      </c>
      <c r="H294" s="25">
        <v>1356909</v>
      </c>
      <c r="I294" s="25">
        <v>1878883.75</v>
      </c>
      <c r="J294" s="25">
        <v>6150480</v>
      </c>
      <c r="K294" s="142">
        <v>0.35521754622459412</v>
      </c>
      <c r="L294" s="9"/>
    </row>
    <row r="295" spans="1:12" x14ac:dyDescent="0.25">
      <c r="A295" s="9">
        <v>129545003</v>
      </c>
      <c r="B295" s="9"/>
      <c r="C295" s="9" t="s">
        <v>196</v>
      </c>
      <c r="D295" s="9" t="s">
        <v>980</v>
      </c>
      <c r="E295" s="9" t="s">
        <v>938</v>
      </c>
      <c r="F295" s="25">
        <v>318213.15625</v>
      </c>
      <c r="G295" s="25">
        <v>3314829</v>
      </c>
      <c r="H295" s="25">
        <v>1110702.375</v>
      </c>
      <c r="I295" s="25">
        <v>3024864.5</v>
      </c>
      <c r="J295" s="25">
        <v>7768609</v>
      </c>
      <c r="K295" s="142">
        <v>0.4633558988571167</v>
      </c>
      <c r="L295" s="9"/>
    </row>
    <row r="296" spans="1:12" x14ac:dyDescent="0.25">
      <c r="A296" s="9">
        <v>108565503</v>
      </c>
      <c r="B296" s="9"/>
      <c r="C296" s="9" t="s">
        <v>278</v>
      </c>
      <c r="D296" s="9" t="s">
        <v>980</v>
      </c>
      <c r="E296" s="9" t="s">
        <v>936</v>
      </c>
      <c r="F296" s="25">
        <v>156889.34375</v>
      </c>
      <c r="G296" s="25">
        <v>1923074</v>
      </c>
      <c r="H296" s="25">
        <v>553711.625</v>
      </c>
      <c r="I296" s="25">
        <v>1708967.125</v>
      </c>
      <c r="J296" s="25">
        <v>4342642</v>
      </c>
      <c r="K296" s="142">
        <v>0.63382101058959961</v>
      </c>
      <c r="L296" s="9"/>
    </row>
    <row r="297" spans="1:12" x14ac:dyDescent="0.25">
      <c r="A297" s="9">
        <v>120484903</v>
      </c>
      <c r="B297" s="9"/>
      <c r="C297" s="9" t="s">
        <v>481</v>
      </c>
      <c r="D297" s="9" t="s">
        <v>980</v>
      </c>
      <c r="E297" s="9" t="s">
        <v>938</v>
      </c>
      <c r="F297" s="25">
        <v>623872.1875</v>
      </c>
      <c r="G297" s="25">
        <v>4371712</v>
      </c>
      <c r="H297" s="25">
        <v>2535631</v>
      </c>
      <c r="I297" s="25">
        <v>3676779</v>
      </c>
      <c r="J297" s="25">
        <v>11207994</v>
      </c>
      <c r="K297" s="142">
        <v>0.28932461142539978</v>
      </c>
      <c r="L297" s="9"/>
    </row>
    <row r="298" spans="1:12" x14ac:dyDescent="0.25">
      <c r="A298" s="9">
        <v>117083004</v>
      </c>
      <c r="B298" s="9"/>
      <c r="C298" s="9" t="s">
        <v>360</v>
      </c>
      <c r="D298" s="9" t="s">
        <v>980</v>
      </c>
      <c r="E298" s="9" t="s">
        <v>939</v>
      </c>
      <c r="F298" s="25">
        <v>110232.1484375</v>
      </c>
      <c r="G298" s="25">
        <v>1365316.25</v>
      </c>
      <c r="H298" s="25">
        <v>423072.4375</v>
      </c>
      <c r="I298" s="25">
        <v>1195155.375</v>
      </c>
      <c r="J298" s="25">
        <v>3093776</v>
      </c>
      <c r="K298" s="142">
        <v>0.59855163097381592</v>
      </c>
      <c r="L298" s="9"/>
    </row>
    <row r="299" spans="1:12" x14ac:dyDescent="0.25">
      <c r="A299" s="9">
        <v>112674403</v>
      </c>
      <c r="B299" s="9"/>
      <c r="C299" s="9" t="s">
        <v>244</v>
      </c>
      <c r="D299" s="9" t="s">
        <v>980</v>
      </c>
      <c r="E299" s="9" t="s">
        <v>937</v>
      </c>
      <c r="F299" s="25">
        <v>435669.4375</v>
      </c>
      <c r="G299" s="25">
        <v>3583528</v>
      </c>
      <c r="H299" s="25">
        <v>1896636.75</v>
      </c>
      <c r="I299" s="25">
        <v>3188829.5</v>
      </c>
      <c r="J299" s="25">
        <v>9104664</v>
      </c>
      <c r="K299" s="142">
        <v>0.32997801899909973</v>
      </c>
      <c r="L299" s="9"/>
    </row>
    <row r="300" spans="1:12" x14ac:dyDescent="0.25">
      <c r="A300" s="9">
        <v>108056004</v>
      </c>
      <c r="B300" s="9"/>
      <c r="C300" s="9" t="s">
        <v>194</v>
      </c>
      <c r="D300" s="9" t="s">
        <v>980</v>
      </c>
      <c r="E300" s="9" t="s">
        <v>936</v>
      </c>
      <c r="F300" s="25">
        <v>111228.8984375</v>
      </c>
      <c r="G300" s="25">
        <v>1432453.875</v>
      </c>
      <c r="H300" s="25">
        <v>434385.15625</v>
      </c>
      <c r="I300" s="25">
        <v>1298973.625</v>
      </c>
      <c r="J300" s="25">
        <v>3277041.5</v>
      </c>
      <c r="K300" s="142">
        <v>0.60910165309906006</v>
      </c>
      <c r="L300" s="9"/>
    </row>
    <row r="301" spans="1:12" x14ac:dyDescent="0.25">
      <c r="A301" s="9">
        <v>108114503</v>
      </c>
      <c r="B301" s="9"/>
      <c r="C301" s="9" t="s">
        <v>398</v>
      </c>
      <c r="D301" s="9" t="s">
        <v>980</v>
      </c>
      <c r="E301" s="9" t="s">
        <v>936</v>
      </c>
      <c r="F301" s="25">
        <v>155061.15625</v>
      </c>
      <c r="G301" s="25">
        <v>2253754.25</v>
      </c>
      <c r="H301" s="25">
        <v>541039.875</v>
      </c>
      <c r="I301" s="25">
        <v>2022431.5</v>
      </c>
      <c r="J301" s="25">
        <v>4972287</v>
      </c>
      <c r="K301" s="142">
        <v>0.72399437427520752</v>
      </c>
      <c r="L301" s="9"/>
    </row>
    <row r="302" spans="1:12" x14ac:dyDescent="0.25">
      <c r="A302" s="9">
        <v>113385003</v>
      </c>
      <c r="B302" s="9"/>
      <c r="C302" s="9" t="s">
        <v>365</v>
      </c>
      <c r="D302" s="9" t="s">
        <v>980</v>
      </c>
      <c r="E302" s="9" t="s">
        <v>937</v>
      </c>
      <c r="F302" s="25">
        <v>263162.40625</v>
      </c>
      <c r="G302" s="25">
        <v>2836737.75</v>
      </c>
      <c r="H302" s="25">
        <v>747650</v>
      </c>
      <c r="I302" s="25">
        <v>2544855.5</v>
      </c>
      <c r="J302" s="25">
        <v>6392406</v>
      </c>
      <c r="K302" s="142">
        <v>0.3631381094455719</v>
      </c>
      <c r="L302" s="9"/>
    </row>
    <row r="303" spans="1:12" x14ac:dyDescent="0.25">
      <c r="A303" s="9">
        <v>121394503</v>
      </c>
      <c r="B303" s="9"/>
      <c r="C303" s="9" t="s">
        <v>316</v>
      </c>
      <c r="D303" s="9" t="s">
        <v>980</v>
      </c>
      <c r="E303" s="9" t="s">
        <v>938</v>
      </c>
      <c r="F303" s="25">
        <v>261692.09375</v>
      </c>
      <c r="G303" s="25">
        <v>1694613</v>
      </c>
      <c r="H303" s="25">
        <v>922936.875</v>
      </c>
      <c r="I303" s="25">
        <v>1448512.625</v>
      </c>
      <c r="J303" s="25">
        <v>4327754.5</v>
      </c>
      <c r="K303" s="142">
        <v>0.39873561263084412</v>
      </c>
      <c r="L303" s="9"/>
    </row>
    <row r="304" spans="1:12" x14ac:dyDescent="0.25">
      <c r="A304" s="9">
        <v>109535504</v>
      </c>
      <c r="B304" s="9"/>
      <c r="C304" s="9" t="s">
        <v>499</v>
      </c>
      <c r="D304" s="9" t="s">
        <v>980</v>
      </c>
      <c r="E304" s="9" t="s">
        <v>935</v>
      </c>
      <c r="F304" s="25">
        <v>82288.046875</v>
      </c>
      <c r="G304" s="25">
        <v>978222.3125</v>
      </c>
      <c r="H304" s="25">
        <v>287380.84375</v>
      </c>
      <c r="I304" s="25">
        <v>849370.5</v>
      </c>
      <c r="J304" s="25">
        <v>2197261.75</v>
      </c>
      <c r="K304" s="142">
        <v>0.5588456392288208</v>
      </c>
      <c r="L304" s="9"/>
    </row>
    <row r="305" spans="1:12" x14ac:dyDescent="0.25">
      <c r="A305" s="9">
        <v>117596003</v>
      </c>
      <c r="B305" s="9"/>
      <c r="C305" s="9" t="s">
        <v>82</v>
      </c>
      <c r="D305" s="9" t="s">
        <v>980</v>
      </c>
      <c r="E305" s="9" t="s">
        <v>935</v>
      </c>
      <c r="F305" s="25">
        <v>336624.4375</v>
      </c>
      <c r="G305" s="25">
        <v>3952065</v>
      </c>
      <c r="H305" s="25">
        <v>1232553.25</v>
      </c>
      <c r="I305" s="25">
        <v>3650069.75</v>
      </c>
      <c r="J305" s="25">
        <v>9171313</v>
      </c>
      <c r="K305" s="142">
        <v>0.58727461099624634</v>
      </c>
      <c r="L305" s="9"/>
    </row>
    <row r="306" spans="1:12" x14ac:dyDescent="0.25">
      <c r="A306" s="9">
        <v>115674603</v>
      </c>
      <c r="B306" s="9"/>
      <c r="C306" s="9" t="s">
        <v>174</v>
      </c>
      <c r="D306" s="9" t="s">
        <v>980</v>
      </c>
      <c r="E306" s="9" t="s">
        <v>937</v>
      </c>
      <c r="F306" s="25">
        <v>363680.09375</v>
      </c>
      <c r="G306" s="25">
        <v>3304458</v>
      </c>
      <c r="H306" s="25">
        <v>1326280</v>
      </c>
      <c r="I306" s="25">
        <v>3026263.75</v>
      </c>
      <c r="J306" s="25">
        <v>8020682</v>
      </c>
      <c r="K306" s="142">
        <v>0.28915050625801086</v>
      </c>
      <c r="L306" s="9"/>
    </row>
    <row r="307" spans="1:12" x14ac:dyDescent="0.25">
      <c r="A307" s="9">
        <v>103026873</v>
      </c>
      <c r="B307" s="9"/>
      <c r="C307" s="9" t="s">
        <v>149</v>
      </c>
      <c r="D307" s="9" t="s">
        <v>980</v>
      </c>
      <c r="E307" s="9" t="s">
        <v>932</v>
      </c>
      <c r="F307" s="25">
        <v>193912.34375</v>
      </c>
      <c r="G307" s="25">
        <v>1002650.625</v>
      </c>
      <c r="H307" s="25">
        <v>664108.875</v>
      </c>
      <c r="I307" s="25">
        <v>903009.125</v>
      </c>
      <c r="J307" s="25">
        <v>2763681</v>
      </c>
      <c r="K307" s="142">
        <v>0.34352943301200867</v>
      </c>
      <c r="L307" s="9"/>
    </row>
    <row r="308" spans="1:12" x14ac:dyDescent="0.25">
      <c r="A308" s="9">
        <v>118406003</v>
      </c>
      <c r="B308" s="9"/>
      <c r="C308" s="9" t="s">
        <v>339</v>
      </c>
      <c r="D308" s="9" t="s">
        <v>980</v>
      </c>
      <c r="E308" s="9" t="s">
        <v>939</v>
      </c>
      <c r="F308" s="25">
        <v>168026.84375</v>
      </c>
      <c r="G308" s="25">
        <v>1571529.25</v>
      </c>
      <c r="H308" s="25">
        <v>482977.4375</v>
      </c>
      <c r="I308" s="25">
        <v>1287335.625</v>
      </c>
      <c r="J308" s="25">
        <v>3509869</v>
      </c>
      <c r="K308" s="142">
        <v>0.57462376356124878</v>
      </c>
      <c r="L308" s="9"/>
    </row>
    <row r="309" spans="1:12" x14ac:dyDescent="0.25">
      <c r="A309" s="9">
        <v>105258503</v>
      </c>
      <c r="B309" s="9"/>
      <c r="C309" s="9" t="s">
        <v>179</v>
      </c>
      <c r="D309" s="9" t="s">
        <v>980</v>
      </c>
      <c r="E309" s="9" t="s">
        <v>934</v>
      </c>
      <c r="F309" s="25">
        <v>226589.546875</v>
      </c>
      <c r="G309" s="25">
        <v>2151341.5</v>
      </c>
      <c r="H309" s="25">
        <v>713477.5625</v>
      </c>
      <c r="I309" s="25">
        <v>1916305.75</v>
      </c>
      <c r="J309" s="25">
        <v>5007714</v>
      </c>
      <c r="K309" s="142">
        <v>0.64297133684158325</v>
      </c>
      <c r="L309" s="9"/>
    </row>
    <row r="310" spans="1:12" x14ac:dyDescent="0.25">
      <c r="A310" s="9">
        <v>121394603</v>
      </c>
      <c r="B310" s="9"/>
      <c r="C310" s="9" t="s">
        <v>342</v>
      </c>
      <c r="D310" s="9" t="s">
        <v>980</v>
      </c>
      <c r="E310" s="9" t="s">
        <v>938</v>
      </c>
      <c r="F310" s="25">
        <v>248364.59375</v>
      </c>
      <c r="G310" s="25">
        <v>1517073.5</v>
      </c>
      <c r="H310" s="25">
        <v>1048036</v>
      </c>
      <c r="I310" s="25">
        <v>1134966.75</v>
      </c>
      <c r="J310" s="25">
        <v>3948440.75</v>
      </c>
      <c r="K310" s="142">
        <v>0.29810026288032532</v>
      </c>
      <c r="L310" s="9"/>
    </row>
    <row r="311" spans="1:12" x14ac:dyDescent="0.25">
      <c r="A311" s="9">
        <v>107656502</v>
      </c>
      <c r="B311" s="9"/>
      <c r="C311" s="9" t="s">
        <v>160</v>
      </c>
      <c r="D311" s="9" t="s">
        <v>980</v>
      </c>
      <c r="E311" s="9" t="s">
        <v>931</v>
      </c>
      <c r="F311" s="25">
        <v>531763.375</v>
      </c>
      <c r="G311" s="25">
        <v>5465186</v>
      </c>
      <c r="H311" s="25">
        <v>2137290</v>
      </c>
      <c r="I311" s="25">
        <v>5299657</v>
      </c>
      <c r="J311" s="25">
        <v>13433896</v>
      </c>
      <c r="K311" s="142">
        <v>0.40806964039802551</v>
      </c>
      <c r="L311" s="9"/>
    </row>
    <row r="312" spans="1:12" x14ac:dyDescent="0.25">
      <c r="A312" s="9">
        <v>124156503</v>
      </c>
      <c r="B312" s="9"/>
      <c r="C312" s="9" t="s">
        <v>280</v>
      </c>
      <c r="D312" s="9" t="s">
        <v>980</v>
      </c>
      <c r="E312" s="9" t="s">
        <v>941</v>
      </c>
      <c r="F312" s="25">
        <v>274345.65625</v>
      </c>
      <c r="G312" s="25">
        <v>1871694.25</v>
      </c>
      <c r="H312" s="25">
        <v>1067839.875</v>
      </c>
      <c r="I312" s="25">
        <v>1473120.5</v>
      </c>
      <c r="J312" s="25">
        <v>4687000.5</v>
      </c>
      <c r="K312" s="142">
        <v>0.27703604102134705</v>
      </c>
      <c r="L312" s="9"/>
    </row>
    <row r="313" spans="1:12" x14ac:dyDescent="0.25">
      <c r="A313" s="9">
        <v>106616203</v>
      </c>
      <c r="B313" s="9"/>
      <c r="C313" s="9" t="s">
        <v>3</v>
      </c>
      <c r="D313" s="9" t="s">
        <v>980</v>
      </c>
      <c r="E313" s="9" t="s">
        <v>934</v>
      </c>
      <c r="F313" s="25">
        <v>315938.5625</v>
      </c>
      <c r="G313" s="25">
        <v>3738180.25</v>
      </c>
      <c r="H313" s="25">
        <v>1115270</v>
      </c>
      <c r="I313" s="25">
        <v>3511746.75</v>
      </c>
      <c r="J313" s="25">
        <v>8681136</v>
      </c>
      <c r="K313" s="142">
        <v>0.68733012676239014</v>
      </c>
      <c r="L313" s="9"/>
    </row>
    <row r="314" spans="1:12" x14ac:dyDescent="0.25">
      <c r="A314" s="9">
        <v>119356603</v>
      </c>
      <c r="B314" s="9"/>
      <c r="C314" s="9" t="s">
        <v>146</v>
      </c>
      <c r="D314" s="9" t="s">
        <v>980</v>
      </c>
      <c r="E314" s="9" t="s">
        <v>939</v>
      </c>
      <c r="F314" s="25">
        <v>120969.1484375</v>
      </c>
      <c r="G314" s="25">
        <v>1828665</v>
      </c>
      <c r="H314" s="25">
        <v>434762.09375</v>
      </c>
      <c r="I314" s="25">
        <v>1991200.75</v>
      </c>
      <c r="J314" s="25">
        <v>4375597</v>
      </c>
      <c r="K314" s="142">
        <v>0.35280495882034302</v>
      </c>
      <c r="L314" s="9"/>
    </row>
    <row r="315" spans="1:12" x14ac:dyDescent="0.25">
      <c r="A315" s="9">
        <v>114066503</v>
      </c>
      <c r="B315" s="9"/>
      <c r="C315" s="9" t="s">
        <v>337</v>
      </c>
      <c r="D315" s="9" t="s">
        <v>980</v>
      </c>
      <c r="E315" s="9" t="s">
        <v>938</v>
      </c>
      <c r="F315" s="25">
        <v>203056.046875</v>
      </c>
      <c r="G315" s="25">
        <v>1078042.625</v>
      </c>
      <c r="H315" s="25">
        <v>755478.3125</v>
      </c>
      <c r="I315" s="25">
        <v>805698.375</v>
      </c>
      <c r="J315" s="25">
        <v>2842275.5</v>
      </c>
      <c r="K315" s="142">
        <v>0.28607815504074097</v>
      </c>
      <c r="L315" s="9"/>
    </row>
    <row r="316" spans="1:12" x14ac:dyDescent="0.25">
      <c r="A316" s="9">
        <v>109537504</v>
      </c>
      <c r="B316" s="9"/>
      <c r="C316" s="9" t="s">
        <v>58</v>
      </c>
      <c r="D316" s="9" t="s">
        <v>980</v>
      </c>
      <c r="E316" s="9" t="s">
        <v>935</v>
      </c>
      <c r="F316" s="25">
        <v>73824.296875</v>
      </c>
      <c r="G316" s="25">
        <v>949540.1875</v>
      </c>
      <c r="H316" s="25">
        <v>248989.390625</v>
      </c>
      <c r="I316" s="25">
        <v>845025.75</v>
      </c>
      <c r="J316" s="25">
        <v>2117379.5</v>
      </c>
      <c r="K316" s="142">
        <v>0.66275548934936523</v>
      </c>
      <c r="L316" s="9"/>
    </row>
    <row r="317" spans="1:12" x14ac:dyDescent="0.25">
      <c r="A317" s="9">
        <v>109426003</v>
      </c>
      <c r="B317" s="9"/>
      <c r="C317" s="9" t="s">
        <v>255</v>
      </c>
      <c r="D317" s="9" t="s">
        <v>980</v>
      </c>
      <c r="E317" s="9" t="s">
        <v>935</v>
      </c>
      <c r="F317" s="25">
        <v>110303.546875</v>
      </c>
      <c r="G317" s="25">
        <v>1253108.625</v>
      </c>
      <c r="H317" s="25">
        <v>407198.125</v>
      </c>
      <c r="I317" s="25">
        <v>1127984.125</v>
      </c>
      <c r="J317" s="25">
        <v>2898594.5</v>
      </c>
      <c r="K317" s="142">
        <v>0.74165749549865723</v>
      </c>
      <c r="L317" s="9"/>
    </row>
    <row r="318" spans="1:12" x14ac:dyDescent="0.25">
      <c r="A318" s="9">
        <v>124156603</v>
      </c>
      <c r="B318" s="9"/>
      <c r="C318" s="9" t="s">
        <v>422</v>
      </c>
      <c r="D318" s="9" t="s">
        <v>980</v>
      </c>
      <c r="E318" s="9" t="s">
        <v>941</v>
      </c>
      <c r="F318" s="25">
        <v>445133.09375</v>
      </c>
      <c r="G318" s="25">
        <v>2297340.25</v>
      </c>
      <c r="H318" s="25">
        <v>2447813.75</v>
      </c>
      <c r="I318" s="25">
        <v>1523934</v>
      </c>
      <c r="J318" s="25">
        <v>6714221</v>
      </c>
      <c r="K318" s="142">
        <v>0.20653079450130463</v>
      </c>
      <c r="L318" s="9"/>
    </row>
    <row r="319" spans="1:12" x14ac:dyDescent="0.25">
      <c r="A319" s="9">
        <v>124156703</v>
      </c>
      <c r="B319" s="9"/>
      <c r="C319" s="9" t="s">
        <v>188</v>
      </c>
      <c r="D319" s="9" t="s">
        <v>980</v>
      </c>
      <c r="E319" s="9" t="s">
        <v>941</v>
      </c>
      <c r="F319" s="25">
        <v>485833.5</v>
      </c>
      <c r="G319" s="25">
        <v>4851215</v>
      </c>
      <c r="H319" s="25">
        <v>1718649.25</v>
      </c>
      <c r="I319" s="25">
        <v>4729502</v>
      </c>
      <c r="J319" s="25">
        <v>11785200</v>
      </c>
      <c r="K319" s="142">
        <v>0.35411873459815979</v>
      </c>
      <c r="L319" s="9"/>
    </row>
    <row r="320" spans="1:12" x14ac:dyDescent="0.25">
      <c r="A320" s="9">
        <v>122098003</v>
      </c>
      <c r="B320" s="9"/>
      <c r="C320" s="9" t="s">
        <v>119</v>
      </c>
      <c r="D320" s="9" t="s">
        <v>980</v>
      </c>
      <c r="E320" s="9" t="s">
        <v>940</v>
      </c>
      <c r="F320" s="25">
        <v>160489.65625</v>
      </c>
      <c r="G320" s="25">
        <v>836724.75</v>
      </c>
      <c r="H320" s="25">
        <v>981753.625</v>
      </c>
      <c r="I320" s="25">
        <v>541705.5625</v>
      </c>
      <c r="J320" s="25">
        <v>2520673.5</v>
      </c>
      <c r="K320" s="142">
        <v>0.23030844330787659</v>
      </c>
      <c r="L320" s="9"/>
    </row>
    <row r="321" spans="1:12" x14ac:dyDescent="0.25">
      <c r="A321" s="9">
        <v>121136503</v>
      </c>
      <c r="B321" s="9"/>
      <c r="C321" s="9" t="s">
        <v>492</v>
      </c>
      <c r="D321" s="9" t="s">
        <v>980</v>
      </c>
      <c r="E321" s="9" t="s">
        <v>938</v>
      </c>
      <c r="F321" s="25">
        <v>270163.1875</v>
      </c>
      <c r="G321" s="25">
        <v>1958601.625</v>
      </c>
      <c r="H321" s="25">
        <v>948206.0625</v>
      </c>
      <c r="I321" s="25">
        <v>1828995</v>
      </c>
      <c r="J321" s="25">
        <v>5005966</v>
      </c>
      <c r="K321" s="142">
        <v>0.38245150446891785</v>
      </c>
      <c r="L321" s="9"/>
    </row>
    <row r="322" spans="1:12" x14ac:dyDescent="0.25">
      <c r="A322" s="9">
        <v>113385303</v>
      </c>
      <c r="B322" s="9"/>
      <c r="C322" s="9" t="s">
        <v>116</v>
      </c>
      <c r="D322" s="9" t="s">
        <v>980</v>
      </c>
      <c r="E322" s="9" t="s">
        <v>937</v>
      </c>
      <c r="F322" s="25">
        <v>356087.84375</v>
      </c>
      <c r="G322" s="25">
        <v>3686932.5</v>
      </c>
      <c r="H322" s="25">
        <v>1450527.625</v>
      </c>
      <c r="I322" s="25">
        <v>3713218.75</v>
      </c>
      <c r="J322" s="25">
        <v>9206767</v>
      </c>
      <c r="K322" s="142">
        <v>0.28411489725112915</v>
      </c>
      <c r="L322" s="9"/>
    </row>
    <row r="323" spans="1:12" x14ac:dyDescent="0.25">
      <c r="A323" s="9">
        <v>121136603</v>
      </c>
      <c r="B323" s="9"/>
      <c r="C323" s="9" t="s">
        <v>493</v>
      </c>
      <c r="D323" s="9" t="s">
        <v>980</v>
      </c>
      <c r="E323" s="9" t="s">
        <v>938</v>
      </c>
      <c r="F323" s="25">
        <v>374943.59375</v>
      </c>
      <c r="G323" s="25">
        <v>4461481.5</v>
      </c>
      <c r="H323" s="25">
        <v>967400.5</v>
      </c>
      <c r="I323" s="25">
        <v>4628715</v>
      </c>
      <c r="J323" s="25">
        <v>10432540</v>
      </c>
      <c r="K323" s="142">
        <v>0.47436055541038513</v>
      </c>
      <c r="L323" s="9"/>
    </row>
    <row r="324" spans="1:12" x14ac:dyDescent="0.25">
      <c r="A324" s="9">
        <v>121395103</v>
      </c>
      <c r="B324" s="9"/>
      <c r="C324" s="9" t="s">
        <v>450</v>
      </c>
      <c r="D324" s="9" t="s">
        <v>980</v>
      </c>
      <c r="E324" s="9" t="s">
        <v>938</v>
      </c>
      <c r="F324" s="25">
        <v>663137.875</v>
      </c>
      <c r="G324" s="25">
        <v>3733395.75</v>
      </c>
      <c r="H324" s="25">
        <v>4457913.5</v>
      </c>
      <c r="I324" s="25">
        <v>2668634.75</v>
      </c>
      <c r="J324" s="25">
        <v>11523082</v>
      </c>
      <c r="K324" s="142">
        <v>0.19325752556324005</v>
      </c>
      <c r="L324" s="9"/>
    </row>
    <row r="325" spans="1:12" x14ac:dyDescent="0.25">
      <c r="A325" s="9">
        <v>120485603</v>
      </c>
      <c r="B325" s="9"/>
      <c r="C325" s="9" t="s">
        <v>388</v>
      </c>
      <c r="D325" s="9" t="s">
        <v>980</v>
      </c>
      <c r="E325" s="9" t="s">
        <v>938</v>
      </c>
      <c r="F325" s="25">
        <v>219669.296875</v>
      </c>
      <c r="G325" s="25">
        <v>1288078.375</v>
      </c>
      <c r="H325" s="25">
        <v>780759.6875</v>
      </c>
      <c r="I325" s="25">
        <v>1088611</v>
      </c>
      <c r="J325" s="25">
        <v>3377118.25</v>
      </c>
      <c r="K325" s="142">
        <v>0.32793474197387695</v>
      </c>
      <c r="L325" s="9"/>
    </row>
    <row r="326" spans="1:12" x14ac:dyDescent="0.25">
      <c r="A326" s="9">
        <v>108116003</v>
      </c>
      <c r="B326" s="9"/>
      <c r="C326" s="9" t="s">
        <v>287</v>
      </c>
      <c r="D326" s="9" t="s">
        <v>980</v>
      </c>
      <c r="E326" s="9" t="s">
        <v>936</v>
      </c>
      <c r="F326" s="25">
        <v>225356.09375</v>
      </c>
      <c r="G326" s="25">
        <v>2413766.75</v>
      </c>
      <c r="H326" s="25">
        <v>758497.25</v>
      </c>
      <c r="I326" s="25">
        <v>2141771</v>
      </c>
      <c r="J326" s="25">
        <v>5539391</v>
      </c>
      <c r="K326" s="142">
        <v>0.6327328085899353</v>
      </c>
      <c r="L326" s="9"/>
    </row>
    <row r="327" spans="1:12" x14ac:dyDescent="0.25">
      <c r="A327" s="9">
        <v>103027352</v>
      </c>
      <c r="B327" s="9"/>
      <c r="C327" s="9" t="s">
        <v>259</v>
      </c>
      <c r="D327" s="9" t="s">
        <v>980</v>
      </c>
      <c r="E327" s="9" t="s">
        <v>932</v>
      </c>
      <c r="F327" s="25">
        <v>762947.5625</v>
      </c>
      <c r="G327" s="25">
        <v>6804774.5</v>
      </c>
      <c r="H327" s="25">
        <v>2121785.5</v>
      </c>
      <c r="I327" s="25">
        <v>6644468</v>
      </c>
      <c r="J327" s="25">
        <v>16333976</v>
      </c>
      <c r="K327" s="142">
        <v>0.38256138563156128</v>
      </c>
      <c r="L327" s="9"/>
    </row>
    <row r="328" spans="1:12" x14ac:dyDescent="0.25">
      <c r="A328" s="9">
        <v>113365203</v>
      </c>
      <c r="B328" s="9"/>
      <c r="C328" s="9" t="s">
        <v>102</v>
      </c>
      <c r="D328" s="9" t="s">
        <v>980</v>
      </c>
      <c r="E328" s="9" t="s">
        <v>937</v>
      </c>
      <c r="F328" s="25">
        <v>635065.0625</v>
      </c>
      <c r="G328" s="25">
        <v>5912582.5</v>
      </c>
      <c r="H328" s="25">
        <v>2286749.75</v>
      </c>
      <c r="I328" s="25">
        <v>5717626</v>
      </c>
      <c r="J328" s="25">
        <v>14552023</v>
      </c>
      <c r="K328" s="142">
        <v>0.30504915118217468</v>
      </c>
      <c r="L328" s="9"/>
    </row>
    <row r="329" spans="1:12" x14ac:dyDescent="0.25">
      <c r="A329" s="9">
        <v>107657103</v>
      </c>
      <c r="B329" s="9"/>
      <c r="C329" s="9" t="s">
        <v>349</v>
      </c>
      <c r="D329" s="9" t="s">
        <v>980</v>
      </c>
      <c r="E329" s="9" t="s">
        <v>931</v>
      </c>
      <c r="F329" s="25">
        <v>447576.4375</v>
      </c>
      <c r="G329" s="25">
        <v>3346867</v>
      </c>
      <c r="H329" s="25">
        <v>1660046.25</v>
      </c>
      <c r="I329" s="25">
        <v>2909054.75</v>
      </c>
      <c r="J329" s="25">
        <v>8363545</v>
      </c>
      <c r="K329" s="142">
        <v>0.40465152263641357</v>
      </c>
      <c r="L329" s="9"/>
    </row>
    <row r="330" spans="1:12" x14ac:dyDescent="0.25">
      <c r="A330" s="9">
        <v>125236903</v>
      </c>
      <c r="B330" s="9"/>
      <c r="C330" s="9" t="s">
        <v>110</v>
      </c>
      <c r="D330" s="9" t="s">
        <v>980</v>
      </c>
      <c r="E330" s="9" t="s">
        <v>941</v>
      </c>
      <c r="F330" s="25">
        <v>404050.5</v>
      </c>
      <c r="G330" s="25">
        <v>1960520.5</v>
      </c>
      <c r="H330" s="25">
        <v>1581002.25</v>
      </c>
      <c r="I330" s="25">
        <v>1711532.875</v>
      </c>
      <c r="J330" s="25">
        <v>5657106</v>
      </c>
      <c r="K330" s="142">
        <v>0.27260422706604004</v>
      </c>
      <c r="L330" s="9"/>
    </row>
    <row r="331" spans="1:12" x14ac:dyDescent="0.25">
      <c r="A331" s="9">
        <v>105204703</v>
      </c>
      <c r="B331" s="9"/>
      <c r="C331" s="9" t="s">
        <v>197</v>
      </c>
      <c r="D331" s="9" t="s">
        <v>980</v>
      </c>
      <c r="E331" s="9" t="s">
        <v>934</v>
      </c>
      <c r="F331" s="25">
        <v>458100.4375</v>
      </c>
      <c r="G331" s="25">
        <v>4258811.5</v>
      </c>
      <c r="H331" s="25">
        <v>1612354.75</v>
      </c>
      <c r="I331" s="25">
        <v>3442811.75</v>
      </c>
      <c r="J331" s="25">
        <v>9772079</v>
      </c>
      <c r="K331" s="142">
        <v>0.5790366530418396</v>
      </c>
      <c r="L331" s="9"/>
    </row>
    <row r="332" spans="1:12" x14ac:dyDescent="0.25">
      <c r="A332" s="9">
        <v>122098103</v>
      </c>
      <c r="B332" s="9"/>
      <c r="C332" s="9" t="s">
        <v>5</v>
      </c>
      <c r="D332" s="9" t="s">
        <v>980</v>
      </c>
      <c r="E332" s="9" t="s">
        <v>940</v>
      </c>
      <c r="F332" s="25">
        <v>624063.3125</v>
      </c>
      <c r="G332" s="25">
        <v>3238629.5</v>
      </c>
      <c r="H332" s="25">
        <v>3331425.25</v>
      </c>
      <c r="I332" s="25">
        <v>2497499.5</v>
      </c>
      <c r="J332" s="25">
        <v>9691618</v>
      </c>
      <c r="K332" s="142">
        <v>0.22115585207939148</v>
      </c>
      <c r="L332" s="9"/>
    </row>
    <row r="333" spans="1:12" x14ac:dyDescent="0.25">
      <c r="A333" s="9">
        <v>128326303</v>
      </c>
      <c r="B333" s="9"/>
      <c r="C333" s="9" t="s">
        <v>310</v>
      </c>
      <c r="D333" s="9" t="s">
        <v>980</v>
      </c>
      <c r="E333" s="9" t="s">
        <v>936</v>
      </c>
      <c r="F333" s="25">
        <v>158232.296875</v>
      </c>
      <c r="G333" s="25">
        <v>1631929.625</v>
      </c>
      <c r="H333" s="25">
        <v>548655.3125</v>
      </c>
      <c r="I333" s="25">
        <v>1350539.375</v>
      </c>
      <c r="J333" s="25">
        <v>3689356.5</v>
      </c>
      <c r="K333" s="142">
        <v>0.65179985761642456</v>
      </c>
      <c r="L333" s="9"/>
    </row>
    <row r="334" spans="1:12" x14ac:dyDescent="0.25">
      <c r="A334" s="9">
        <v>110147003</v>
      </c>
      <c r="B334" s="9"/>
      <c r="C334" s="9" t="s">
        <v>340</v>
      </c>
      <c r="D334" s="9" t="s">
        <v>980</v>
      </c>
      <c r="E334" s="9" t="s">
        <v>935</v>
      </c>
      <c r="F334" s="25">
        <v>176352.59375</v>
      </c>
      <c r="G334" s="25">
        <v>1822461.125</v>
      </c>
      <c r="H334" s="25">
        <v>595089.4375</v>
      </c>
      <c r="I334" s="25">
        <v>1638413</v>
      </c>
      <c r="J334" s="25">
        <v>4232316</v>
      </c>
      <c r="K334" s="142">
        <v>0.35928979516029358</v>
      </c>
      <c r="L334" s="9"/>
    </row>
    <row r="335" spans="1:12" x14ac:dyDescent="0.25">
      <c r="A335" s="9">
        <v>122098202</v>
      </c>
      <c r="B335" s="9"/>
      <c r="C335" s="9" t="s">
        <v>97</v>
      </c>
      <c r="D335" s="9" t="s">
        <v>980</v>
      </c>
      <c r="E335" s="9" t="s">
        <v>940</v>
      </c>
      <c r="F335" s="25">
        <v>1057980.875</v>
      </c>
      <c r="G335" s="25">
        <v>4647594</v>
      </c>
      <c r="H335" s="25">
        <v>5503325.5</v>
      </c>
      <c r="I335" s="25">
        <v>3513446</v>
      </c>
      <c r="J335" s="25">
        <v>14722346</v>
      </c>
      <c r="K335" s="142">
        <v>0.2395702600479126</v>
      </c>
      <c r="L335" s="9"/>
    </row>
    <row r="336" spans="1:12" x14ac:dyDescent="0.25">
      <c r="A336" s="9">
        <v>113365303</v>
      </c>
      <c r="B336" s="9"/>
      <c r="C336" s="9" t="s">
        <v>123</v>
      </c>
      <c r="D336" s="9" t="s">
        <v>980</v>
      </c>
      <c r="E336" s="9" t="s">
        <v>937</v>
      </c>
      <c r="F336" s="25">
        <v>142545.15625</v>
      </c>
      <c r="G336" s="25">
        <v>955429.125</v>
      </c>
      <c r="H336" s="25">
        <v>705932.75</v>
      </c>
      <c r="I336" s="25">
        <v>611508.125</v>
      </c>
      <c r="J336" s="25">
        <v>2415415</v>
      </c>
      <c r="K336" s="142">
        <v>0.19789336621761322</v>
      </c>
      <c r="L336" s="9"/>
    </row>
    <row r="337" spans="1:12" x14ac:dyDescent="0.25">
      <c r="A337" s="9">
        <v>123466103</v>
      </c>
      <c r="B337" s="9"/>
      <c r="C337" s="9" t="s">
        <v>399</v>
      </c>
      <c r="D337" s="9" t="s">
        <v>980</v>
      </c>
      <c r="E337" s="9" t="s">
        <v>940</v>
      </c>
      <c r="F337" s="25">
        <v>485127.75</v>
      </c>
      <c r="G337" s="25">
        <v>2293963.5</v>
      </c>
      <c r="H337" s="25">
        <v>2612359.75</v>
      </c>
      <c r="I337" s="25">
        <v>1569008.75</v>
      </c>
      <c r="J337" s="25">
        <v>6960460</v>
      </c>
      <c r="K337" s="142">
        <v>0.21867501735687256</v>
      </c>
      <c r="L337" s="9"/>
    </row>
    <row r="338" spans="1:12" x14ac:dyDescent="0.25">
      <c r="A338" s="9">
        <v>101636503</v>
      </c>
      <c r="B338" s="9"/>
      <c r="C338" s="9" t="s">
        <v>202</v>
      </c>
      <c r="D338" s="9" t="s">
        <v>980</v>
      </c>
      <c r="E338" s="9" t="s">
        <v>931</v>
      </c>
      <c r="F338" s="25">
        <v>284045.6875</v>
      </c>
      <c r="G338" s="25">
        <v>1662142.375</v>
      </c>
      <c r="H338" s="25">
        <v>1617481.5</v>
      </c>
      <c r="I338" s="25">
        <v>1217583.375</v>
      </c>
      <c r="J338" s="25">
        <v>4781253</v>
      </c>
      <c r="K338" s="142">
        <v>0.23139353096485138</v>
      </c>
      <c r="L338" s="9"/>
    </row>
    <row r="339" spans="1:12" x14ac:dyDescent="0.25">
      <c r="A339" s="9">
        <v>126515001</v>
      </c>
      <c r="B339" s="9"/>
      <c r="C339" s="9" t="s">
        <v>438</v>
      </c>
      <c r="D339" s="9" t="s">
        <v>980</v>
      </c>
      <c r="E339" s="9" t="s">
        <v>941</v>
      </c>
      <c r="F339" s="25">
        <v>27777264</v>
      </c>
      <c r="G339" s="25">
        <v>396260960</v>
      </c>
      <c r="H339" s="25">
        <v>83612912</v>
      </c>
      <c r="I339" s="25">
        <v>406470208</v>
      </c>
      <c r="J339" s="25">
        <v>914121344</v>
      </c>
      <c r="K339" s="142">
        <v>0.43717265129089355</v>
      </c>
      <c r="L339" s="9"/>
    </row>
    <row r="340" spans="1:12" x14ac:dyDescent="0.25">
      <c r="A340" s="9">
        <v>110177003</v>
      </c>
      <c r="B340" s="9"/>
      <c r="C340" s="9" t="s">
        <v>83</v>
      </c>
      <c r="D340" s="9" t="s">
        <v>980</v>
      </c>
      <c r="E340" s="9" t="s">
        <v>935</v>
      </c>
      <c r="F340" s="25">
        <v>289938.3125</v>
      </c>
      <c r="G340" s="25">
        <v>2935870</v>
      </c>
      <c r="H340" s="25">
        <v>984358.75</v>
      </c>
      <c r="I340" s="25">
        <v>2632814.25</v>
      </c>
      <c r="J340" s="25">
        <v>6842981</v>
      </c>
      <c r="K340" s="142">
        <v>0.58461219072341919</v>
      </c>
      <c r="L340" s="9"/>
    </row>
    <row r="341" spans="1:12" x14ac:dyDescent="0.25">
      <c r="A341" s="9">
        <v>124157203</v>
      </c>
      <c r="B341" s="9"/>
      <c r="C341" s="9" t="s">
        <v>256</v>
      </c>
      <c r="D341" s="9" t="s">
        <v>980</v>
      </c>
      <c r="E341" s="9" t="s">
        <v>941</v>
      </c>
      <c r="F341" s="25">
        <v>291775.34375</v>
      </c>
      <c r="G341" s="25">
        <v>1659882.125</v>
      </c>
      <c r="H341" s="25">
        <v>1937452</v>
      </c>
      <c r="I341" s="25">
        <v>1164968.75</v>
      </c>
      <c r="J341" s="25">
        <v>5054078</v>
      </c>
      <c r="K341" s="142">
        <v>0.17946381866931915</v>
      </c>
      <c r="L341" s="9"/>
    </row>
    <row r="342" spans="1:12" x14ac:dyDescent="0.25">
      <c r="A342" s="9">
        <v>129546003</v>
      </c>
      <c r="B342" s="9"/>
      <c r="C342" s="9" t="s">
        <v>14</v>
      </c>
      <c r="D342" s="9" t="s">
        <v>980</v>
      </c>
      <c r="E342" s="9" t="s">
        <v>938</v>
      </c>
      <c r="F342" s="25">
        <v>181729.5</v>
      </c>
      <c r="G342" s="25">
        <v>1892793.375</v>
      </c>
      <c r="H342" s="25">
        <v>690713.1875</v>
      </c>
      <c r="I342" s="25">
        <v>1734255.625</v>
      </c>
      <c r="J342" s="25">
        <v>4499491.5</v>
      </c>
      <c r="K342" s="142">
        <v>0.46231034398078918</v>
      </c>
      <c r="L342" s="9"/>
    </row>
    <row r="343" spans="1:12" x14ac:dyDescent="0.25">
      <c r="A343" s="9">
        <v>103021003</v>
      </c>
      <c r="B343" s="9"/>
      <c r="C343" s="9" t="s">
        <v>363</v>
      </c>
      <c r="D343" s="9" t="s">
        <v>980</v>
      </c>
      <c r="E343" s="9" t="s">
        <v>932</v>
      </c>
      <c r="F343" s="25">
        <v>317484.90625</v>
      </c>
      <c r="G343" s="25">
        <v>1882514.375</v>
      </c>
      <c r="H343" s="25">
        <v>1896751.25</v>
      </c>
      <c r="I343" s="25">
        <v>1224717.25</v>
      </c>
      <c r="J343" s="25">
        <v>5321468</v>
      </c>
      <c r="K343" s="142">
        <v>0.18114736676216125</v>
      </c>
      <c r="L343" s="9"/>
    </row>
    <row r="344" spans="1:12" x14ac:dyDescent="0.25">
      <c r="A344" s="9">
        <v>102027451</v>
      </c>
      <c r="B344" s="9"/>
      <c r="C344" s="9" t="s">
        <v>233</v>
      </c>
      <c r="D344" s="9" t="s">
        <v>980</v>
      </c>
      <c r="E344" s="9" t="s">
        <v>932</v>
      </c>
      <c r="F344" s="25">
        <v>4603984</v>
      </c>
      <c r="G344" s="25">
        <v>33744952</v>
      </c>
      <c r="H344" s="25">
        <v>10471490</v>
      </c>
      <c r="I344" s="25">
        <v>32600840</v>
      </c>
      <c r="J344" s="25">
        <v>81421264</v>
      </c>
      <c r="K344" s="142">
        <v>0.39933308959007263</v>
      </c>
      <c r="L344" s="9"/>
    </row>
    <row r="345" spans="1:12" x14ac:dyDescent="0.25">
      <c r="A345" s="9">
        <v>118406602</v>
      </c>
      <c r="B345" s="9"/>
      <c r="C345" s="9" t="s">
        <v>213</v>
      </c>
      <c r="D345" s="9" t="s">
        <v>980</v>
      </c>
      <c r="E345" s="9" t="s">
        <v>939</v>
      </c>
      <c r="F345" s="25">
        <v>365848.8125</v>
      </c>
      <c r="G345" s="25">
        <v>3992104.5</v>
      </c>
      <c r="H345" s="25">
        <v>1411780.5</v>
      </c>
      <c r="I345" s="25">
        <v>3733237</v>
      </c>
      <c r="J345" s="25">
        <v>9502971</v>
      </c>
      <c r="K345" s="142">
        <v>0.3742925226688385</v>
      </c>
      <c r="L345" s="9"/>
    </row>
    <row r="346" spans="1:12" x14ac:dyDescent="0.25">
      <c r="A346" s="9">
        <v>120455203</v>
      </c>
      <c r="B346" s="9"/>
      <c r="C346" s="9" t="s">
        <v>85</v>
      </c>
      <c r="D346" s="9" t="s">
        <v>980</v>
      </c>
      <c r="E346" s="9" t="s">
        <v>939</v>
      </c>
      <c r="F346" s="25">
        <v>726640.375</v>
      </c>
      <c r="G346" s="25">
        <v>7263332.5</v>
      </c>
      <c r="H346" s="25">
        <v>2505758.5</v>
      </c>
      <c r="I346" s="25">
        <v>6880533</v>
      </c>
      <c r="J346" s="25">
        <v>17376264</v>
      </c>
      <c r="K346" s="142">
        <v>0.4365505576133728</v>
      </c>
      <c r="L346" s="9"/>
    </row>
    <row r="347" spans="1:12" x14ac:dyDescent="0.25">
      <c r="A347" s="9">
        <v>103027503</v>
      </c>
      <c r="B347" s="9"/>
      <c r="C347" s="9" t="s">
        <v>45</v>
      </c>
      <c r="D347" s="9" t="s">
        <v>980</v>
      </c>
      <c r="E347" s="9" t="s">
        <v>932</v>
      </c>
      <c r="F347" s="25">
        <v>496270.5</v>
      </c>
      <c r="G347" s="25">
        <v>3488774</v>
      </c>
      <c r="H347" s="25">
        <v>1917472.75</v>
      </c>
      <c r="I347" s="25">
        <v>3174887.5</v>
      </c>
      <c r="J347" s="25">
        <v>9077404</v>
      </c>
      <c r="K347" s="142">
        <v>0.34246942400932312</v>
      </c>
      <c r="L347" s="9"/>
    </row>
    <row r="348" spans="1:12" x14ac:dyDescent="0.25">
      <c r="A348" s="9">
        <v>120455403</v>
      </c>
      <c r="B348" s="9"/>
      <c r="C348" s="9" t="s">
        <v>59</v>
      </c>
      <c r="D348" s="9" t="s">
        <v>980</v>
      </c>
      <c r="E348" s="9" t="s">
        <v>939</v>
      </c>
      <c r="F348" s="25">
        <v>1261751.875</v>
      </c>
      <c r="G348" s="25">
        <v>9917358</v>
      </c>
      <c r="H348" s="25">
        <v>5275479</v>
      </c>
      <c r="I348" s="25">
        <v>9200324</v>
      </c>
      <c r="J348" s="25">
        <v>25654912</v>
      </c>
      <c r="K348" s="142">
        <v>0.310953289270401</v>
      </c>
      <c r="L348" s="9"/>
    </row>
    <row r="349" spans="1:12" x14ac:dyDescent="0.25">
      <c r="A349" s="9">
        <v>109426303</v>
      </c>
      <c r="B349" s="9"/>
      <c r="C349" s="9" t="s">
        <v>156</v>
      </c>
      <c r="D349" s="9" t="s">
        <v>980</v>
      </c>
      <c r="E349" s="9" t="s">
        <v>935</v>
      </c>
      <c r="F349" s="25">
        <v>157879.203125</v>
      </c>
      <c r="G349" s="25">
        <v>2145126.25</v>
      </c>
      <c r="H349" s="25">
        <v>538766.625</v>
      </c>
      <c r="I349" s="25">
        <v>2115265.75</v>
      </c>
      <c r="J349" s="25">
        <v>4957038</v>
      </c>
      <c r="K349" s="142">
        <v>0.68495512008666992</v>
      </c>
      <c r="L349" s="9"/>
    </row>
    <row r="350" spans="1:12" x14ac:dyDescent="0.25">
      <c r="A350" s="9">
        <v>108116303</v>
      </c>
      <c r="B350" s="9"/>
      <c r="C350" s="9" t="s">
        <v>301</v>
      </c>
      <c r="D350" s="9" t="s">
        <v>980</v>
      </c>
      <c r="E350" s="9" t="s">
        <v>936</v>
      </c>
      <c r="F350" s="25">
        <v>118613.25</v>
      </c>
      <c r="G350" s="25">
        <v>1517063.625</v>
      </c>
      <c r="H350" s="25">
        <v>472851.4375</v>
      </c>
      <c r="I350" s="25">
        <v>1435259.625</v>
      </c>
      <c r="J350" s="25">
        <v>3543788</v>
      </c>
      <c r="K350" s="142">
        <v>0.66146677732467651</v>
      </c>
      <c r="L350" s="9"/>
    </row>
    <row r="351" spans="1:12" x14ac:dyDescent="0.25">
      <c r="A351" s="9">
        <v>123466303</v>
      </c>
      <c r="B351" s="9"/>
      <c r="C351" s="9" t="s">
        <v>440</v>
      </c>
      <c r="D351" s="9" t="s">
        <v>980</v>
      </c>
      <c r="E351" s="9" t="s">
        <v>940</v>
      </c>
      <c r="F351" s="25">
        <v>420292.5</v>
      </c>
      <c r="G351" s="25">
        <v>2691792.5</v>
      </c>
      <c r="H351" s="25">
        <v>1722146.5</v>
      </c>
      <c r="I351" s="25">
        <v>2357367.5</v>
      </c>
      <c r="J351" s="25">
        <v>7191599</v>
      </c>
      <c r="K351" s="142">
        <v>0.28283548355102539</v>
      </c>
      <c r="L351" s="9"/>
    </row>
    <row r="352" spans="1:12" x14ac:dyDescent="0.25">
      <c r="A352" s="9">
        <v>123466403</v>
      </c>
      <c r="B352" s="9"/>
      <c r="C352" s="9" t="s">
        <v>425</v>
      </c>
      <c r="D352" s="9" t="s">
        <v>980</v>
      </c>
      <c r="E352" s="9" t="s">
        <v>940</v>
      </c>
      <c r="F352" s="25">
        <v>549105.75</v>
      </c>
      <c r="G352" s="25">
        <v>6776349</v>
      </c>
      <c r="H352" s="25">
        <v>2370451.5</v>
      </c>
      <c r="I352" s="25">
        <v>7015987.5</v>
      </c>
      <c r="J352" s="25">
        <v>16711894</v>
      </c>
      <c r="K352" s="142">
        <v>0.4488791823387146</v>
      </c>
      <c r="L352" s="9"/>
    </row>
    <row r="353" spans="1:12" x14ac:dyDescent="0.25">
      <c r="A353" s="9">
        <v>129546103</v>
      </c>
      <c r="B353" s="9"/>
      <c r="C353" s="9" t="s">
        <v>475</v>
      </c>
      <c r="D353" s="9" t="s">
        <v>980</v>
      </c>
      <c r="E353" s="9" t="s">
        <v>938</v>
      </c>
      <c r="F353" s="25">
        <v>427084.8125</v>
      </c>
      <c r="G353" s="25">
        <v>4751654</v>
      </c>
      <c r="H353" s="25">
        <v>1348357</v>
      </c>
      <c r="I353" s="25">
        <v>4828429.5</v>
      </c>
      <c r="J353" s="25">
        <v>11355526</v>
      </c>
      <c r="K353" s="142">
        <v>0.49972337484359741</v>
      </c>
      <c r="L353" s="9"/>
    </row>
    <row r="354" spans="1:12" x14ac:dyDescent="0.25">
      <c r="A354" s="9">
        <v>106338003</v>
      </c>
      <c r="B354" s="9"/>
      <c r="C354" s="9" t="s">
        <v>225</v>
      </c>
      <c r="D354" s="9" t="s">
        <v>980</v>
      </c>
      <c r="E354" s="9" t="s">
        <v>936</v>
      </c>
      <c r="F354" s="25">
        <v>348010.34375</v>
      </c>
      <c r="G354" s="25">
        <v>3957147.25</v>
      </c>
      <c r="H354" s="25">
        <v>1078068.5</v>
      </c>
      <c r="I354" s="25">
        <v>3293554.5</v>
      </c>
      <c r="J354" s="25">
        <v>8676780</v>
      </c>
      <c r="K354" s="142">
        <v>0.61723160743713379</v>
      </c>
      <c r="L354" s="9"/>
    </row>
    <row r="355" spans="1:12" x14ac:dyDescent="0.25">
      <c r="A355" s="9">
        <v>128327303</v>
      </c>
      <c r="B355" s="9"/>
      <c r="C355" s="9" t="s">
        <v>480</v>
      </c>
      <c r="D355" s="9" t="s">
        <v>980</v>
      </c>
      <c r="E355" s="9" t="s">
        <v>936</v>
      </c>
      <c r="F355" s="25">
        <v>167829.453125</v>
      </c>
      <c r="G355" s="25">
        <v>1923924</v>
      </c>
      <c r="H355" s="25">
        <v>586701.5</v>
      </c>
      <c r="I355" s="25">
        <v>1576185</v>
      </c>
      <c r="J355" s="25">
        <v>4254640</v>
      </c>
      <c r="K355" s="142">
        <v>0.71242642402648926</v>
      </c>
      <c r="L355" s="9"/>
    </row>
    <row r="356" spans="1:12" x14ac:dyDescent="0.25">
      <c r="A356" s="9">
        <v>103027753</v>
      </c>
      <c r="B356" s="9"/>
      <c r="C356" s="9" t="s">
        <v>153</v>
      </c>
      <c r="D356" s="9" t="s">
        <v>980</v>
      </c>
      <c r="E356" s="9" t="s">
        <v>932</v>
      </c>
      <c r="F356" s="25">
        <v>141648.296875</v>
      </c>
      <c r="G356" s="25">
        <v>718592.1875</v>
      </c>
      <c r="H356" s="25">
        <v>1032502.375</v>
      </c>
      <c r="I356" s="25">
        <v>474119.40625</v>
      </c>
      <c r="J356" s="25">
        <v>2366862.25</v>
      </c>
      <c r="K356" s="142">
        <v>0.15947254002094269</v>
      </c>
      <c r="L356" s="9"/>
    </row>
    <row r="357" spans="1:12" x14ac:dyDescent="0.25">
      <c r="A357" s="9">
        <v>122098403</v>
      </c>
      <c r="B357" s="9"/>
      <c r="C357" s="9" t="s">
        <v>491</v>
      </c>
      <c r="D357" s="9" t="s">
        <v>980</v>
      </c>
      <c r="E357" s="9" t="s">
        <v>940</v>
      </c>
      <c r="F357" s="25">
        <v>555934.1875</v>
      </c>
      <c r="G357" s="25">
        <v>2932587.75</v>
      </c>
      <c r="H357" s="25">
        <v>2353117</v>
      </c>
      <c r="I357" s="25">
        <v>2364169</v>
      </c>
      <c r="J357" s="25">
        <v>8205808</v>
      </c>
      <c r="K357" s="142">
        <v>0.24143499135971069</v>
      </c>
      <c r="L357" s="9"/>
    </row>
    <row r="358" spans="1:12" x14ac:dyDescent="0.25">
      <c r="A358" s="9">
        <v>125237603</v>
      </c>
      <c r="B358" s="9"/>
      <c r="C358" s="9" t="s">
        <v>53</v>
      </c>
      <c r="D358" s="9" t="s">
        <v>980</v>
      </c>
      <c r="E358" s="9" t="s">
        <v>941</v>
      </c>
      <c r="F358" s="25">
        <v>212521.796875</v>
      </c>
      <c r="G358" s="25">
        <v>1033438.8125</v>
      </c>
      <c r="H358" s="25">
        <v>2114804.25</v>
      </c>
      <c r="I358" s="25">
        <v>554101.1875</v>
      </c>
      <c r="J358" s="25">
        <v>3914866.25</v>
      </c>
      <c r="K358" s="142">
        <v>0.14952424168586731</v>
      </c>
      <c r="L358" s="9"/>
    </row>
    <row r="359" spans="1:12" x14ac:dyDescent="0.25">
      <c r="A359" s="9">
        <v>114067002</v>
      </c>
      <c r="B359" s="9"/>
      <c r="C359" s="9" t="s">
        <v>74</v>
      </c>
      <c r="D359" s="9" t="s">
        <v>980</v>
      </c>
      <c r="E359" s="9" t="s">
        <v>938</v>
      </c>
      <c r="F359" s="25">
        <v>3385412.5</v>
      </c>
      <c r="G359" s="25">
        <v>59428312</v>
      </c>
      <c r="H359" s="25">
        <v>13169388</v>
      </c>
      <c r="I359" s="25">
        <v>62946424</v>
      </c>
      <c r="J359" s="25">
        <v>138929536</v>
      </c>
      <c r="K359" s="142">
        <v>0.7215348482131958</v>
      </c>
      <c r="L359" s="9"/>
    </row>
    <row r="360" spans="1:12" x14ac:dyDescent="0.25">
      <c r="A360" s="9">
        <v>112675503</v>
      </c>
      <c r="B360" s="9"/>
      <c r="C360" s="9" t="s">
        <v>401</v>
      </c>
      <c r="D360" s="9" t="s">
        <v>980</v>
      </c>
      <c r="E360" s="9" t="s">
        <v>937</v>
      </c>
      <c r="F360" s="25">
        <v>692881.5</v>
      </c>
      <c r="G360" s="25">
        <v>5087158.5</v>
      </c>
      <c r="H360" s="25">
        <v>2612567.75</v>
      </c>
      <c r="I360" s="25">
        <v>4515529</v>
      </c>
      <c r="J360" s="25">
        <v>12908137</v>
      </c>
      <c r="K360" s="142">
        <v>0.36824384331703186</v>
      </c>
      <c r="L360" s="9"/>
    </row>
    <row r="361" spans="1:12" x14ac:dyDescent="0.25">
      <c r="A361" s="9">
        <v>106168003</v>
      </c>
      <c r="B361" s="9"/>
      <c r="C361" s="9" t="s">
        <v>219</v>
      </c>
      <c r="D361" s="9" t="s">
        <v>980</v>
      </c>
      <c r="E361" s="9" t="s">
        <v>933</v>
      </c>
      <c r="F361" s="25">
        <v>180367.65625</v>
      </c>
      <c r="G361" s="25">
        <v>2245624.25</v>
      </c>
      <c r="H361" s="25">
        <v>615795.75</v>
      </c>
      <c r="I361" s="25">
        <v>1991570.25</v>
      </c>
      <c r="J361" s="25">
        <v>5033358</v>
      </c>
      <c r="K361" s="142">
        <v>0.70199614763259888</v>
      </c>
      <c r="L361" s="9"/>
    </row>
    <row r="362" spans="1:12" x14ac:dyDescent="0.25">
      <c r="A362" s="9">
        <v>104435303</v>
      </c>
      <c r="B362" s="9"/>
      <c r="C362" s="9" t="s">
        <v>171</v>
      </c>
      <c r="D362" s="9" t="s">
        <v>980</v>
      </c>
      <c r="E362" s="9" t="s">
        <v>933</v>
      </c>
      <c r="F362" s="25">
        <v>188819.25</v>
      </c>
      <c r="G362" s="25">
        <v>1834310.5</v>
      </c>
      <c r="H362" s="25">
        <v>616388.75</v>
      </c>
      <c r="I362" s="25">
        <v>1579742.75</v>
      </c>
      <c r="J362" s="25">
        <v>4219261</v>
      </c>
      <c r="K362" s="142">
        <v>0.61491996049880981</v>
      </c>
      <c r="L362" s="9"/>
    </row>
    <row r="363" spans="1:12" x14ac:dyDescent="0.25">
      <c r="A363" s="9">
        <v>108116503</v>
      </c>
      <c r="B363" s="9"/>
      <c r="C363" s="9" t="s">
        <v>322</v>
      </c>
      <c r="D363" s="9" t="s">
        <v>980</v>
      </c>
      <c r="E363" s="9" t="s">
        <v>936</v>
      </c>
      <c r="F363" s="25">
        <v>139686.15625</v>
      </c>
      <c r="G363" s="25">
        <v>978090.125</v>
      </c>
      <c r="H363" s="25">
        <v>530538.375</v>
      </c>
      <c r="I363" s="25">
        <v>853771.875</v>
      </c>
      <c r="J363" s="25">
        <v>2502086.5</v>
      </c>
      <c r="K363" s="142">
        <v>0.2959977388381958</v>
      </c>
      <c r="L363" s="9"/>
    </row>
    <row r="364" spans="1:12" x14ac:dyDescent="0.25">
      <c r="A364" s="9">
        <v>109246003</v>
      </c>
      <c r="B364" s="9"/>
      <c r="C364" s="9" t="s">
        <v>289</v>
      </c>
      <c r="D364" s="9" t="s">
        <v>980</v>
      </c>
      <c r="E364" s="9" t="s">
        <v>935</v>
      </c>
      <c r="F364" s="25">
        <v>127362</v>
      </c>
      <c r="G364" s="25">
        <v>1276689.625</v>
      </c>
      <c r="H364" s="25">
        <v>475285.375</v>
      </c>
      <c r="I364" s="25">
        <v>1122522.875</v>
      </c>
      <c r="J364" s="25">
        <v>3001860</v>
      </c>
      <c r="K364" s="142">
        <v>0.59190952777862549</v>
      </c>
      <c r="L364" s="9"/>
    </row>
    <row r="365" spans="1:12" x14ac:dyDescent="0.25">
      <c r="A365" s="9">
        <v>125237702</v>
      </c>
      <c r="B365" s="9"/>
      <c r="C365" s="9" t="s">
        <v>13</v>
      </c>
      <c r="D365" s="9" t="s">
        <v>980</v>
      </c>
      <c r="E365" s="9" t="s">
        <v>941</v>
      </c>
      <c r="F365" s="25">
        <v>834700.8125</v>
      </c>
      <c r="G365" s="25">
        <v>4412105</v>
      </c>
      <c r="H365" s="25">
        <v>3782613.5</v>
      </c>
      <c r="I365" s="25">
        <v>4092228</v>
      </c>
      <c r="J365" s="25">
        <v>13121648</v>
      </c>
      <c r="K365" s="142">
        <v>0.27749854326248169</v>
      </c>
      <c r="L365" s="9"/>
    </row>
    <row r="366" spans="1:12" x14ac:dyDescent="0.25">
      <c r="A366" s="9">
        <v>101637002</v>
      </c>
      <c r="B366" s="9"/>
      <c r="C366" s="9" t="s">
        <v>22</v>
      </c>
      <c r="D366" s="9" t="s">
        <v>980</v>
      </c>
      <c r="E366" s="9" t="s">
        <v>931</v>
      </c>
      <c r="F366" s="25">
        <v>415410.4375</v>
      </c>
      <c r="G366" s="25">
        <v>4266254</v>
      </c>
      <c r="H366" s="25">
        <v>1292132.125</v>
      </c>
      <c r="I366" s="25">
        <v>4103516</v>
      </c>
      <c r="J366" s="25">
        <v>10077312</v>
      </c>
      <c r="K366" s="142">
        <v>0.47766131162643433</v>
      </c>
      <c r="L366" s="9"/>
    </row>
    <row r="367" spans="1:12" x14ac:dyDescent="0.25">
      <c r="A367" s="9">
        <v>128321103</v>
      </c>
      <c r="B367" s="9"/>
      <c r="C367" s="9" t="s">
        <v>227</v>
      </c>
      <c r="D367" s="9" t="s">
        <v>980</v>
      </c>
      <c r="E367" s="9" t="s">
        <v>936</v>
      </c>
      <c r="F367" s="25">
        <v>264372.90625</v>
      </c>
      <c r="G367" s="25">
        <v>1808572.125</v>
      </c>
      <c r="H367" s="25">
        <v>264372.90625</v>
      </c>
      <c r="I367" s="25">
        <v>1841380.875</v>
      </c>
      <c r="J367" s="25">
        <v>4178699</v>
      </c>
      <c r="K367" s="142">
        <v>0.5299450159072876</v>
      </c>
      <c r="L367" s="9"/>
    </row>
    <row r="368" spans="1:12" x14ac:dyDescent="0.25">
      <c r="A368" s="9">
        <v>119357003</v>
      </c>
      <c r="B368" s="9"/>
      <c r="C368" s="9" t="s">
        <v>354</v>
      </c>
      <c r="D368" s="9" t="s">
        <v>980</v>
      </c>
      <c r="E368" s="9" t="s">
        <v>939</v>
      </c>
      <c r="F368" s="25">
        <v>161214.296875</v>
      </c>
      <c r="G368" s="25">
        <v>2344881</v>
      </c>
      <c r="H368" s="25">
        <v>580899.625</v>
      </c>
      <c r="I368" s="25">
        <v>2500813</v>
      </c>
      <c r="J368" s="25">
        <v>5587808</v>
      </c>
      <c r="K368" s="142">
        <v>0.37105289101600647</v>
      </c>
      <c r="L368" s="9"/>
    </row>
    <row r="369" spans="1:12" x14ac:dyDescent="0.25">
      <c r="A369" s="9">
        <v>127045853</v>
      </c>
      <c r="B369" s="9"/>
      <c r="C369" s="9" t="s">
        <v>79</v>
      </c>
      <c r="D369" s="9" t="s">
        <v>980</v>
      </c>
      <c r="E369" s="9" t="s">
        <v>933</v>
      </c>
      <c r="F369" s="25">
        <v>222332.25</v>
      </c>
      <c r="G369" s="25">
        <v>1773292</v>
      </c>
      <c r="H369" s="25">
        <v>720422.25</v>
      </c>
      <c r="I369" s="25">
        <v>1605981.25</v>
      </c>
      <c r="J369" s="25">
        <v>4322028</v>
      </c>
      <c r="K369" s="142">
        <v>0.54648923873901367</v>
      </c>
      <c r="L369" s="9"/>
    </row>
    <row r="370" spans="1:12" x14ac:dyDescent="0.25">
      <c r="A370" s="9">
        <v>103028203</v>
      </c>
      <c r="B370" s="9"/>
      <c r="C370" s="9" t="s">
        <v>210</v>
      </c>
      <c r="D370" s="9" t="s">
        <v>980</v>
      </c>
      <c r="E370" s="9" t="s">
        <v>932</v>
      </c>
      <c r="F370" s="25">
        <v>124484.3984375</v>
      </c>
      <c r="G370" s="25">
        <v>741967.1875</v>
      </c>
      <c r="H370" s="25">
        <v>540784.375</v>
      </c>
      <c r="I370" s="25">
        <v>634925.1875</v>
      </c>
      <c r="J370" s="25">
        <v>2042161.25</v>
      </c>
      <c r="K370" s="142">
        <v>0.25022581219673157</v>
      </c>
      <c r="L370" s="9"/>
    </row>
    <row r="371" spans="1:12" x14ac:dyDescent="0.25">
      <c r="A371" s="9">
        <v>127046903</v>
      </c>
      <c r="B371" s="9"/>
      <c r="C371" s="9" t="s">
        <v>168</v>
      </c>
      <c r="D371" s="9" t="s">
        <v>980</v>
      </c>
      <c r="E371" s="9" t="s">
        <v>933</v>
      </c>
      <c r="F371" s="25">
        <v>171567.15625</v>
      </c>
      <c r="G371" s="25">
        <v>1469101.625</v>
      </c>
      <c r="H371" s="25">
        <v>605511.125</v>
      </c>
      <c r="I371" s="25">
        <v>1334285.5</v>
      </c>
      <c r="J371" s="25">
        <v>3580465.5</v>
      </c>
      <c r="K371" s="142">
        <v>0.60382318496704102</v>
      </c>
      <c r="L371" s="9"/>
    </row>
    <row r="372" spans="1:12" x14ac:dyDescent="0.25">
      <c r="A372" s="9">
        <v>108566303</v>
      </c>
      <c r="B372" s="9"/>
      <c r="C372" s="9" t="s">
        <v>284</v>
      </c>
      <c r="D372" s="9" t="s">
        <v>980</v>
      </c>
      <c r="E372" s="9" t="s">
        <v>936</v>
      </c>
      <c r="F372" s="25">
        <v>73575.296875</v>
      </c>
      <c r="G372" s="25">
        <v>784467</v>
      </c>
      <c r="H372" s="25">
        <v>266244.5625</v>
      </c>
      <c r="I372" s="25">
        <v>707087.6875</v>
      </c>
      <c r="J372" s="25">
        <v>1831374.5</v>
      </c>
      <c r="K372" s="142">
        <v>0.4598706066608429</v>
      </c>
      <c r="L372" s="9"/>
    </row>
    <row r="373" spans="1:12" x14ac:dyDescent="0.25">
      <c r="A373" s="9">
        <v>125237903</v>
      </c>
      <c r="B373" s="9"/>
      <c r="C373" s="9" t="s">
        <v>148</v>
      </c>
      <c r="D373" s="9" t="s">
        <v>980</v>
      </c>
      <c r="E373" s="9" t="s">
        <v>941</v>
      </c>
      <c r="F373" s="25">
        <v>299305.5</v>
      </c>
      <c r="G373" s="25">
        <v>1356536.75</v>
      </c>
      <c r="H373" s="25">
        <v>2251813</v>
      </c>
      <c r="I373" s="25">
        <v>773735.5625</v>
      </c>
      <c r="J373" s="25">
        <v>4681391</v>
      </c>
      <c r="K373" s="142">
        <v>0.17370434105396271</v>
      </c>
      <c r="L373" s="9"/>
    </row>
    <row r="374" spans="1:12" x14ac:dyDescent="0.25">
      <c r="A374" s="9">
        <v>129546803</v>
      </c>
      <c r="B374" s="9"/>
      <c r="C374" s="9" t="s">
        <v>12</v>
      </c>
      <c r="D374" s="9" t="s">
        <v>980</v>
      </c>
      <c r="E374" s="9" t="s">
        <v>938</v>
      </c>
      <c r="F374" s="25">
        <v>133473.75</v>
      </c>
      <c r="G374" s="25">
        <v>1341228.75</v>
      </c>
      <c r="H374" s="25">
        <v>324157.3125</v>
      </c>
      <c r="I374" s="25">
        <v>1324509.75</v>
      </c>
      <c r="J374" s="25">
        <v>3123369.5</v>
      </c>
      <c r="K374" s="142">
        <v>0.44138619303703308</v>
      </c>
      <c r="L374" s="9"/>
    </row>
    <row r="375" spans="1:12" x14ac:dyDescent="0.25">
      <c r="A375" s="9">
        <v>121395603</v>
      </c>
      <c r="B375" s="9"/>
      <c r="C375" s="9" t="s">
        <v>222</v>
      </c>
      <c r="D375" s="9" t="s">
        <v>980</v>
      </c>
      <c r="E375" s="9" t="s">
        <v>938</v>
      </c>
      <c r="F375" s="25">
        <v>182740.046875</v>
      </c>
      <c r="G375" s="25">
        <v>893256.875</v>
      </c>
      <c r="H375" s="25">
        <v>782508.1875</v>
      </c>
      <c r="I375" s="25">
        <v>649636.5625</v>
      </c>
      <c r="J375" s="25">
        <v>2508141.5</v>
      </c>
      <c r="K375" s="142">
        <v>0.18606218695640564</v>
      </c>
      <c r="L375" s="9"/>
    </row>
    <row r="376" spans="1:12" x14ac:dyDescent="0.25">
      <c r="A376" s="9">
        <v>108567004</v>
      </c>
      <c r="B376" s="9"/>
      <c r="C376" s="9" t="s">
        <v>66</v>
      </c>
      <c r="D376" s="9" t="s">
        <v>980</v>
      </c>
      <c r="E376" s="9" t="s">
        <v>936</v>
      </c>
      <c r="F376" s="25">
        <v>39279.44921875</v>
      </c>
      <c r="G376" s="25">
        <v>388407.125</v>
      </c>
      <c r="H376" s="25">
        <v>153452.8125</v>
      </c>
      <c r="I376" s="25">
        <v>351997.0625</v>
      </c>
      <c r="J376" s="25">
        <v>933136.4375</v>
      </c>
      <c r="K376" s="142">
        <v>0.52400672435760498</v>
      </c>
      <c r="L376" s="9"/>
    </row>
    <row r="377" spans="1:12" x14ac:dyDescent="0.25">
      <c r="A377" s="9">
        <v>120486003</v>
      </c>
      <c r="B377" s="9"/>
      <c r="C377" s="9" t="s">
        <v>486</v>
      </c>
      <c r="D377" s="9" t="s">
        <v>980</v>
      </c>
      <c r="E377" s="9" t="s">
        <v>938</v>
      </c>
      <c r="F377" s="25">
        <v>170835</v>
      </c>
      <c r="G377" s="25">
        <v>994992.3125</v>
      </c>
      <c r="H377" s="25">
        <v>1012629.3125</v>
      </c>
      <c r="I377" s="25">
        <v>773662.0625</v>
      </c>
      <c r="J377" s="25">
        <v>2952118.5</v>
      </c>
      <c r="K377" s="142">
        <v>0.21528077125549316</v>
      </c>
      <c r="L377" s="9"/>
    </row>
    <row r="378" spans="1:12" x14ac:dyDescent="0.25">
      <c r="A378" s="9">
        <v>117086003</v>
      </c>
      <c r="B378" s="9"/>
      <c r="C378" s="9" t="s">
        <v>358</v>
      </c>
      <c r="D378" s="9" t="s">
        <v>980</v>
      </c>
      <c r="E378" s="9" t="s">
        <v>939</v>
      </c>
      <c r="F378" s="25">
        <v>175543.203125</v>
      </c>
      <c r="G378" s="25">
        <v>1399657.75</v>
      </c>
      <c r="H378" s="25">
        <v>627902.0625</v>
      </c>
      <c r="I378" s="25">
        <v>1307228</v>
      </c>
      <c r="J378" s="25">
        <v>3510331</v>
      </c>
      <c r="K378" s="142">
        <v>0.49316808581352234</v>
      </c>
      <c r="L378" s="9"/>
    </row>
    <row r="379" spans="1:12" x14ac:dyDescent="0.25">
      <c r="A379" s="9">
        <v>129547303</v>
      </c>
      <c r="B379" s="9"/>
      <c r="C379" s="9" t="s">
        <v>477</v>
      </c>
      <c r="D379" s="9" t="s">
        <v>980</v>
      </c>
      <c r="E379" s="9" t="s">
        <v>938</v>
      </c>
      <c r="F379" s="25">
        <v>176054.703125</v>
      </c>
      <c r="G379" s="25">
        <v>1623279</v>
      </c>
      <c r="H379" s="25">
        <v>666963.8125</v>
      </c>
      <c r="I379" s="25">
        <v>1466588.75</v>
      </c>
      <c r="J379" s="25">
        <v>3932886.25</v>
      </c>
      <c r="K379" s="142">
        <v>0.52659863233566284</v>
      </c>
      <c r="L379" s="9"/>
    </row>
    <row r="380" spans="1:12" x14ac:dyDescent="0.25">
      <c r="A380" s="9">
        <v>114067503</v>
      </c>
      <c r="B380" s="9"/>
      <c r="C380" s="9" t="s">
        <v>138</v>
      </c>
      <c r="D380" s="9" t="s">
        <v>980</v>
      </c>
      <c r="E380" s="9" t="s">
        <v>938</v>
      </c>
      <c r="F380" s="25">
        <v>214409.703125</v>
      </c>
      <c r="G380" s="25">
        <v>1059793</v>
      </c>
      <c r="H380" s="25">
        <v>947435.625</v>
      </c>
      <c r="I380" s="25">
        <v>775816.875</v>
      </c>
      <c r="J380" s="25">
        <v>2997455.5</v>
      </c>
      <c r="K380" s="142">
        <v>0.23943738639354706</v>
      </c>
      <c r="L380" s="9"/>
    </row>
    <row r="381" spans="1:12" x14ac:dyDescent="0.25">
      <c r="A381" s="9">
        <v>119357402</v>
      </c>
      <c r="B381" s="9"/>
      <c r="C381" s="9" t="s">
        <v>112</v>
      </c>
      <c r="D381" s="9" t="s">
        <v>980</v>
      </c>
      <c r="E381" s="9" t="s">
        <v>939</v>
      </c>
      <c r="F381" s="25">
        <v>1597542.875</v>
      </c>
      <c r="G381" s="25">
        <v>24445604</v>
      </c>
      <c r="H381" s="25">
        <v>6248163.5</v>
      </c>
      <c r="I381" s="25">
        <v>25703168</v>
      </c>
      <c r="J381" s="25">
        <v>57994480</v>
      </c>
      <c r="K381" s="142">
        <v>0.52465164661407471</v>
      </c>
      <c r="L381" s="9"/>
    </row>
    <row r="382" spans="1:12" x14ac:dyDescent="0.25">
      <c r="A382" s="9">
        <v>116557103</v>
      </c>
      <c r="B382" s="9"/>
      <c r="C382" s="9" t="s">
        <v>294</v>
      </c>
      <c r="D382" s="9" t="s">
        <v>980</v>
      </c>
      <c r="E382" s="9" t="s">
        <v>935</v>
      </c>
      <c r="F382" s="25">
        <v>272007.15625</v>
      </c>
      <c r="G382" s="25">
        <v>2467760.5</v>
      </c>
      <c r="H382" s="25">
        <v>1032107.75</v>
      </c>
      <c r="I382" s="25">
        <v>2253552.25</v>
      </c>
      <c r="J382" s="25">
        <v>6025428</v>
      </c>
      <c r="K382" s="142">
        <v>0.36370480060577393</v>
      </c>
      <c r="L382" s="9"/>
    </row>
    <row r="383" spans="1:12" x14ac:dyDescent="0.25">
      <c r="A383" s="9">
        <v>104107903</v>
      </c>
      <c r="B383" s="9"/>
      <c r="C383" s="9" t="s">
        <v>173</v>
      </c>
      <c r="D383" s="9" t="s">
        <v>980</v>
      </c>
      <c r="E383" s="9" t="s">
        <v>933</v>
      </c>
      <c r="F383" s="25">
        <v>600790.9375</v>
      </c>
      <c r="G383" s="25">
        <v>3954107</v>
      </c>
      <c r="H383" s="25">
        <v>3381375.75</v>
      </c>
      <c r="I383" s="25">
        <v>2969992.75</v>
      </c>
      <c r="J383" s="25">
        <v>10906267</v>
      </c>
      <c r="K383" s="142">
        <v>0.25289386510848999</v>
      </c>
      <c r="L383" s="9"/>
    </row>
    <row r="384" spans="1:12" x14ac:dyDescent="0.25">
      <c r="A384" s="9">
        <v>108567204</v>
      </c>
      <c r="B384" s="9"/>
      <c r="C384" s="9" t="s">
        <v>400</v>
      </c>
      <c r="D384" s="9" t="s">
        <v>980</v>
      </c>
      <c r="E384" s="9" t="s">
        <v>936</v>
      </c>
      <c r="F384" s="25">
        <v>72901.203125</v>
      </c>
      <c r="G384" s="25">
        <v>787094.375</v>
      </c>
      <c r="H384" s="25">
        <v>259946.109375</v>
      </c>
      <c r="I384" s="25">
        <v>704600.3125</v>
      </c>
      <c r="J384" s="25">
        <v>1824542</v>
      </c>
      <c r="K384" s="142">
        <v>0.66185593605041504</v>
      </c>
      <c r="L384" s="9"/>
    </row>
    <row r="385" spans="1:12" x14ac:dyDescent="0.25">
      <c r="A385" s="9">
        <v>103028302</v>
      </c>
      <c r="B385" s="9"/>
      <c r="C385" s="9" t="s">
        <v>24</v>
      </c>
      <c r="D385" s="9" t="s">
        <v>980</v>
      </c>
      <c r="E385" s="9" t="s">
        <v>932</v>
      </c>
      <c r="F385" s="25">
        <v>655325.25</v>
      </c>
      <c r="G385" s="25">
        <v>2961847.5</v>
      </c>
      <c r="H385" s="25">
        <v>2410964.25</v>
      </c>
      <c r="I385" s="25">
        <v>2437235.75</v>
      </c>
      <c r="J385" s="25">
        <v>8465373</v>
      </c>
      <c r="K385" s="142">
        <v>0.29888877272605896</v>
      </c>
      <c r="L385" s="9"/>
    </row>
    <row r="386" spans="1:12" x14ac:dyDescent="0.25">
      <c r="A386" s="9">
        <v>116496503</v>
      </c>
      <c r="B386" s="9"/>
      <c r="C386" s="9" t="s">
        <v>420</v>
      </c>
      <c r="D386" s="9" t="s">
        <v>980</v>
      </c>
      <c r="E386" s="9" t="s">
        <v>939</v>
      </c>
      <c r="F386" s="25">
        <v>369683.6875</v>
      </c>
      <c r="G386" s="25">
        <v>4401875.5</v>
      </c>
      <c r="H386" s="25">
        <v>1208012.5</v>
      </c>
      <c r="I386" s="25">
        <v>4397291</v>
      </c>
      <c r="J386" s="25">
        <v>10376862</v>
      </c>
      <c r="K386" s="142">
        <v>0.64944571256637573</v>
      </c>
      <c r="L386" s="9"/>
    </row>
    <row r="387" spans="1:12" x14ac:dyDescent="0.25">
      <c r="A387" s="9">
        <v>108567404</v>
      </c>
      <c r="B387" s="9"/>
      <c r="C387" s="9" t="s">
        <v>260</v>
      </c>
      <c r="D387" s="9" t="s">
        <v>980</v>
      </c>
      <c r="E387" s="9" t="s">
        <v>936</v>
      </c>
      <c r="F387" s="25">
        <v>37980</v>
      </c>
      <c r="G387" s="25">
        <v>343750.375</v>
      </c>
      <c r="H387" s="25">
        <v>146624.390625</v>
      </c>
      <c r="I387" s="25">
        <v>286748.8125</v>
      </c>
      <c r="J387" s="25">
        <v>815103.5625</v>
      </c>
      <c r="K387" s="142">
        <v>0.37461328506469727</v>
      </c>
      <c r="L387" s="9"/>
    </row>
    <row r="388" spans="1:12" x14ac:dyDescent="0.25">
      <c r="A388" s="9">
        <v>104435603</v>
      </c>
      <c r="B388" s="9"/>
      <c r="C388" s="9" t="s">
        <v>370</v>
      </c>
      <c r="D388" s="9" t="s">
        <v>980</v>
      </c>
      <c r="E388" s="9" t="s">
        <v>933</v>
      </c>
      <c r="F388" s="25">
        <v>429668.09375</v>
      </c>
      <c r="G388" s="25">
        <v>4385785.5</v>
      </c>
      <c r="H388" s="25">
        <v>1410066.25</v>
      </c>
      <c r="I388" s="25">
        <v>4258959</v>
      </c>
      <c r="J388" s="25">
        <v>10484479</v>
      </c>
      <c r="K388" s="142">
        <v>0.62803345918655396</v>
      </c>
      <c r="L388" s="9"/>
    </row>
    <row r="389" spans="1:12" x14ac:dyDescent="0.25">
      <c r="A389" s="9">
        <v>104435703</v>
      </c>
      <c r="B389" s="9"/>
      <c r="C389" s="9" t="s">
        <v>126</v>
      </c>
      <c r="D389" s="9" t="s">
        <v>980</v>
      </c>
      <c r="E389" s="9" t="s">
        <v>933</v>
      </c>
      <c r="F389" s="25">
        <v>151150.953125</v>
      </c>
      <c r="G389" s="25">
        <v>1876583.625</v>
      </c>
      <c r="H389" s="25">
        <v>575321.0625</v>
      </c>
      <c r="I389" s="25">
        <v>1848957.625</v>
      </c>
      <c r="J389" s="25">
        <v>4452013.5</v>
      </c>
      <c r="K389" s="142">
        <v>0.59064888954162598</v>
      </c>
      <c r="L389" s="9"/>
    </row>
    <row r="390" spans="1:12" x14ac:dyDescent="0.25">
      <c r="A390" s="9">
        <v>129547203</v>
      </c>
      <c r="B390" s="9"/>
      <c r="C390" s="9" t="s">
        <v>191</v>
      </c>
      <c r="D390" s="9" t="s">
        <v>980</v>
      </c>
      <c r="E390" s="9" t="s">
        <v>938</v>
      </c>
      <c r="F390" s="25">
        <v>207888.75</v>
      </c>
      <c r="G390" s="25">
        <v>3002210.5</v>
      </c>
      <c r="H390" s="25">
        <v>807365.3125</v>
      </c>
      <c r="I390" s="25">
        <v>3062206.25</v>
      </c>
      <c r="J390" s="25">
        <v>7079671</v>
      </c>
      <c r="K390" s="142">
        <v>0.56820303201675415</v>
      </c>
      <c r="L390" s="9"/>
    </row>
    <row r="391" spans="1:12" x14ac:dyDescent="0.25">
      <c r="A391" s="9">
        <v>104376203</v>
      </c>
      <c r="B391" s="9"/>
      <c r="C391" s="9" t="s">
        <v>332</v>
      </c>
      <c r="D391" s="9" t="s">
        <v>980</v>
      </c>
      <c r="E391" s="9" t="s">
        <v>933</v>
      </c>
      <c r="F391" s="25">
        <v>149916.296875</v>
      </c>
      <c r="G391" s="25">
        <v>1480100.25</v>
      </c>
      <c r="H391" s="25">
        <v>627108.9375</v>
      </c>
      <c r="I391" s="25">
        <v>1320667.875</v>
      </c>
      <c r="J391" s="25">
        <v>3577793.5</v>
      </c>
      <c r="K391" s="142">
        <v>0.5642620325088501</v>
      </c>
      <c r="L391" s="9"/>
    </row>
    <row r="392" spans="1:12" x14ac:dyDescent="0.25">
      <c r="A392" s="9">
        <v>116496603</v>
      </c>
      <c r="B392" s="9"/>
      <c r="C392" s="9" t="s">
        <v>421</v>
      </c>
      <c r="D392" s="9" t="s">
        <v>980</v>
      </c>
      <c r="E392" s="9" t="s">
        <v>939</v>
      </c>
      <c r="F392" s="25">
        <v>461590.65625</v>
      </c>
      <c r="G392" s="25">
        <v>4822085</v>
      </c>
      <c r="H392" s="25">
        <v>1444485.5</v>
      </c>
      <c r="I392" s="25">
        <v>4801903.5</v>
      </c>
      <c r="J392" s="25">
        <v>11530064</v>
      </c>
      <c r="K392" s="142">
        <v>0.43664604425430298</v>
      </c>
      <c r="L392" s="9"/>
    </row>
    <row r="393" spans="1:12" x14ac:dyDescent="0.25">
      <c r="A393" s="9">
        <v>115218003</v>
      </c>
      <c r="B393" s="9"/>
      <c r="C393" s="9" t="s">
        <v>381</v>
      </c>
      <c r="D393" s="9" t="s">
        <v>980</v>
      </c>
      <c r="E393" s="9" t="s">
        <v>937</v>
      </c>
      <c r="F393" s="25">
        <v>404079.75</v>
      </c>
      <c r="G393" s="25">
        <v>4002306</v>
      </c>
      <c r="H393" s="25">
        <v>1572112</v>
      </c>
      <c r="I393" s="25">
        <v>3799806.5</v>
      </c>
      <c r="J393" s="25">
        <v>9778304</v>
      </c>
      <c r="K393" s="142">
        <v>0.35988777875900269</v>
      </c>
      <c r="L393" s="9"/>
    </row>
    <row r="394" spans="1:12" x14ac:dyDescent="0.25">
      <c r="A394" s="9">
        <v>104107503</v>
      </c>
      <c r="B394" s="9"/>
      <c r="C394" s="9" t="s">
        <v>472</v>
      </c>
      <c r="D394" s="9" t="s">
        <v>980</v>
      </c>
      <c r="E394" s="9" t="s">
        <v>933</v>
      </c>
      <c r="F394" s="25">
        <v>270534.90625</v>
      </c>
      <c r="G394" s="25">
        <v>2289009</v>
      </c>
      <c r="H394" s="25">
        <v>813307.5</v>
      </c>
      <c r="I394" s="25">
        <v>1930519.75</v>
      </c>
      <c r="J394" s="25">
        <v>5303371</v>
      </c>
      <c r="K394" s="142">
        <v>0.46694967150688171</v>
      </c>
      <c r="L394" s="9"/>
    </row>
    <row r="395" spans="1:12" x14ac:dyDescent="0.25">
      <c r="A395" s="9">
        <v>109427503</v>
      </c>
      <c r="B395" s="9"/>
      <c r="C395" s="9" t="s">
        <v>279</v>
      </c>
      <c r="D395" s="9" t="s">
        <v>980</v>
      </c>
      <c r="E395" s="9" t="s">
        <v>935</v>
      </c>
      <c r="F395" s="25">
        <v>136094.40625</v>
      </c>
      <c r="G395" s="25">
        <v>1813638.75</v>
      </c>
      <c r="H395" s="25">
        <v>519382.625</v>
      </c>
      <c r="I395" s="25">
        <v>1728125.5</v>
      </c>
      <c r="J395" s="25">
        <v>4197241</v>
      </c>
      <c r="K395" s="142">
        <v>0.59386128187179565</v>
      </c>
      <c r="L395" s="9"/>
    </row>
    <row r="396" spans="1:12" x14ac:dyDescent="0.25">
      <c r="A396" s="9">
        <v>113367003</v>
      </c>
      <c r="B396" s="9"/>
      <c r="C396" s="9" t="s">
        <v>247</v>
      </c>
      <c r="D396" s="9" t="s">
        <v>980</v>
      </c>
      <c r="E396" s="9" t="s">
        <v>937</v>
      </c>
      <c r="F396" s="25">
        <v>391811.84375</v>
      </c>
      <c r="G396" s="25">
        <v>3026331.25</v>
      </c>
      <c r="H396" s="25">
        <v>1594708.375</v>
      </c>
      <c r="I396" s="25">
        <v>2516870</v>
      </c>
      <c r="J396" s="25">
        <v>7529721.5</v>
      </c>
      <c r="K396" s="142">
        <v>0.31975606083869934</v>
      </c>
      <c r="L396" s="9"/>
    </row>
    <row r="397" spans="1:12" x14ac:dyDescent="0.25">
      <c r="A397" s="9">
        <v>108567703</v>
      </c>
      <c r="B397" s="9"/>
      <c r="C397" s="9" t="s">
        <v>406</v>
      </c>
      <c r="D397" s="9" t="s">
        <v>980</v>
      </c>
      <c r="E397" s="9" t="s">
        <v>936</v>
      </c>
      <c r="F397" s="25">
        <v>286251</v>
      </c>
      <c r="G397" s="25">
        <v>2099804</v>
      </c>
      <c r="H397" s="25">
        <v>971587.3125</v>
      </c>
      <c r="I397" s="25">
        <v>1866892.5</v>
      </c>
      <c r="J397" s="25">
        <v>5224535</v>
      </c>
      <c r="K397" s="142">
        <v>0.39468055963516235</v>
      </c>
      <c r="L397" s="9"/>
    </row>
    <row r="398" spans="1:12" x14ac:dyDescent="0.25">
      <c r="A398" s="9">
        <v>123467103</v>
      </c>
      <c r="B398" s="9"/>
      <c r="C398" s="9" t="s">
        <v>476</v>
      </c>
      <c r="D398" s="9" t="s">
        <v>980</v>
      </c>
      <c r="E398" s="9" t="s">
        <v>940</v>
      </c>
      <c r="F398" s="25">
        <v>639688.9375</v>
      </c>
      <c r="G398" s="25">
        <v>2894425.5</v>
      </c>
      <c r="H398" s="25">
        <v>2960309.25</v>
      </c>
      <c r="I398" s="25">
        <v>2161043.25</v>
      </c>
      <c r="J398" s="25">
        <v>8655467</v>
      </c>
      <c r="K398" s="142">
        <v>0.23536418378353119</v>
      </c>
      <c r="L398" s="9"/>
    </row>
    <row r="399" spans="1:12" x14ac:dyDescent="0.25">
      <c r="A399" s="9">
        <v>103028653</v>
      </c>
      <c r="B399" s="9"/>
      <c r="C399" s="9" t="s">
        <v>78</v>
      </c>
      <c r="D399" s="9" t="s">
        <v>980</v>
      </c>
      <c r="E399" s="9" t="s">
        <v>932</v>
      </c>
      <c r="F399" s="25">
        <v>323588.5625</v>
      </c>
      <c r="G399" s="25">
        <v>2910066.25</v>
      </c>
      <c r="H399" s="25">
        <v>970775.4375</v>
      </c>
      <c r="I399" s="25">
        <v>2738612.5</v>
      </c>
      <c r="J399" s="25">
        <v>6943042.5</v>
      </c>
      <c r="K399" s="142">
        <v>0.61390876770019531</v>
      </c>
      <c r="L399" s="9"/>
    </row>
    <row r="400" spans="1:12" x14ac:dyDescent="0.25">
      <c r="A400" s="9">
        <v>112676203</v>
      </c>
      <c r="B400" s="9"/>
      <c r="C400" s="9" t="s">
        <v>46</v>
      </c>
      <c r="D400" s="9" t="s">
        <v>980</v>
      </c>
      <c r="E400" s="9" t="s">
        <v>937</v>
      </c>
      <c r="F400" s="25">
        <v>351986.09375</v>
      </c>
      <c r="G400" s="25">
        <v>2290841.75</v>
      </c>
      <c r="H400" s="25">
        <v>1359265.875</v>
      </c>
      <c r="I400" s="25">
        <v>1844822.125</v>
      </c>
      <c r="J400" s="25">
        <v>5846915.5</v>
      </c>
      <c r="K400" s="142">
        <v>0.34196799993515015</v>
      </c>
      <c r="L400" s="9"/>
    </row>
    <row r="401" spans="1:12" x14ac:dyDescent="0.25">
      <c r="A401" s="9">
        <v>103028703</v>
      </c>
      <c r="B401" s="9"/>
      <c r="C401" s="9" t="s">
        <v>157</v>
      </c>
      <c r="D401" s="9" t="s">
        <v>980</v>
      </c>
      <c r="E401" s="9" t="s">
        <v>932</v>
      </c>
      <c r="F401" s="25">
        <v>234313.953125</v>
      </c>
      <c r="G401" s="25">
        <v>2024895.75</v>
      </c>
      <c r="H401" s="25">
        <v>1574099.875</v>
      </c>
      <c r="I401" s="25">
        <v>1621970.875</v>
      </c>
      <c r="J401" s="25">
        <v>5455280.5</v>
      </c>
      <c r="K401" s="142">
        <v>0.22646117210388184</v>
      </c>
      <c r="L401" s="9"/>
    </row>
    <row r="402" spans="1:12" x14ac:dyDescent="0.25">
      <c r="A402" s="9">
        <v>115218303</v>
      </c>
      <c r="B402" s="9"/>
      <c r="C402" s="9" t="s">
        <v>380</v>
      </c>
      <c r="D402" s="9" t="s">
        <v>980</v>
      </c>
      <c r="E402" s="9" t="s">
        <v>937</v>
      </c>
      <c r="F402" s="25">
        <v>199639.203125</v>
      </c>
      <c r="G402" s="25">
        <v>1308418</v>
      </c>
      <c r="H402" s="25">
        <v>824683</v>
      </c>
      <c r="I402" s="25">
        <v>1124976.875</v>
      </c>
      <c r="J402" s="25">
        <v>3457717</v>
      </c>
      <c r="K402" s="142">
        <v>0.26759618520736694</v>
      </c>
      <c r="L402" s="9"/>
    </row>
    <row r="403" spans="1:12" x14ac:dyDescent="0.25">
      <c r="A403" s="9">
        <v>103028753</v>
      </c>
      <c r="B403" s="9"/>
      <c r="C403" s="9" t="s">
        <v>37</v>
      </c>
      <c r="D403" s="9" t="s">
        <v>980</v>
      </c>
      <c r="E403" s="9" t="s">
        <v>932</v>
      </c>
      <c r="F403" s="25">
        <v>253407.296875</v>
      </c>
      <c r="G403" s="25">
        <v>1683627.375</v>
      </c>
      <c r="H403" s="25">
        <v>954024.375</v>
      </c>
      <c r="I403" s="25">
        <v>1444653</v>
      </c>
      <c r="J403" s="25">
        <v>4335712</v>
      </c>
      <c r="K403" s="142">
        <v>0.36330994963645935</v>
      </c>
      <c r="L403" s="9"/>
    </row>
    <row r="404" spans="1:12" x14ac:dyDescent="0.25">
      <c r="A404" s="9">
        <v>127047404</v>
      </c>
      <c r="B404" s="9"/>
      <c r="C404" s="9" t="s">
        <v>470</v>
      </c>
      <c r="D404" s="9" t="s">
        <v>980</v>
      </c>
      <c r="E404" s="9" t="s">
        <v>933</v>
      </c>
      <c r="F404" s="25">
        <v>137746.203125</v>
      </c>
      <c r="G404" s="25">
        <v>1922609.625</v>
      </c>
      <c r="H404" s="25">
        <v>601312.6875</v>
      </c>
      <c r="I404" s="25">
        <v>1726907.375</v>
      </c>
      <c r="J404" s="25">
        <v>4388576</v>
      </c>
      <c r="K404" s="142">
        <v>0.59181904792785645</v>
      </c>
      <c r="L404" s="9"/>
    </row>
    <row r="405" spans="1:12" x14ac:dyDescent="0.25">
      <c r="A405" s="9">
        <v>112676403</v>
      </c>
      <c r="B405" s="9"/>
      <c r="C405" s="9" t="s">
        <v>273</v>
      </c>
      <c r="D405" s="9" t="s">
        <v>980</v>
      </c>
      <c r="E405" s="9" t="s">
        <v>937</v>
      </c>
      <c r="F405" s="25">
        <v>496185.4375</v>
      </c>
      <c r="G405" s="25">
        <v>3915076</v>
      </c>
      <c r="H405" s="25">
        <v>2167687.75</v>
      </c>
      <c r="I405" s="25">
        <v>3560806.75</v>
      </c>
      <c r="J405" s="25">
        <v>10139756</v>
      </c>
      <c r="K405" s="142">
        <v>0.31643739342689514</v>
      </c>
      <c r="L405" s="9"/>
    </row>
    <row r="406" spans="1:12" x14ac:dyDescent="0.25">
      <c r="A406" s="9">
        <v>117416103</v>
      </c>
      <c r="B406" s="9"/>
      <c r="C406" s="9" t="s">
        <v>117</v>
      </c>
      <c r="D406" s="9" t="s">
        <v>980</v>
      </c>
      <c r="E406" s="9" t="s">
        <v>935</v>
      </c>
      <c r="F406" s="25">
        <v>164228.546875</v>
      </c>
      <c r="G406" s="25">
        <v>1679112.875</v>
      </c>
      <c r="H406" s="25">
        <v>595470.0625</v>
      </c>
      <c r="I406" s="25">
        <v>1630561.75</v>
      </c>
      <c r="J406" s="25">
        <v>4069373.25</v>
      </c>
      <c r="K406" s="142">
        <v>0.49530625343322754</v>
      </c>
      <c r="L406" s="9"/>
    </row>
    <row r="407" spans="1:12" x14ac:dyDescent="0.25">
      <c r="A407" s="9">
        <v>125238402</v>
      </c>
      <c r="B407" s="9"/>
      <c r="C407" s="9" t="s">
        <v>237</v>
      </c>
      <c r="D407" s="9" t="s">
        <v>980</v>
      </c>
      <c r="E407" s="9" t="s">
        <v>941</v>
      </c>
      <c r="F407" s="25">
        <v>644682</v>
      </c>
      <c r="G407" s="25">
        <v>9215198</v>
      </c>
      <c r="H407" s="25">
        <v>2842237</v>
      </c>
      <c r="I407" s="25">
        <v>9611976</v>
      </c>
      <c r="J407" s="25">
        <v>22314092</v>
      </c>
      <c r="K407" s="142">
        <v>0.43128934502601624</v>
      </c>
      <c r="L407" s="9"/>
    </row>
    <row r="408" spans="1:12" x14ac:dyDescent="0.25">
      <c r="A408" s="9">
        <v>101306503</v>
      </c>
      <c r="B408" s="9"/>
      <c r="C408" s="9" t="s">
        <v>413</v>
      </c>
      <c r="D408" s="9" t="s">
        <v>980</v>
      </c>
      <c r="E408" s="9" t="s">
        <v>931</v>
      </c>
      <c r="F408" s="25">
        <v>113098.953125</v>
      </c>
      <c r="G408" s="25">
        <v>1212666.625</v>
      </c>
      <c r="H408" s="25">
        <v>363857.5</v>
      </c>
      <c r="I408" s="25">
        <v>1065046.375</v>
      </c>
      <c r="J408" s="25">
        <v>2754669.5</v>
      </c>
      <c r="K408" s="142">
        <v>0.64563751220703125</v>
      </c>
      <c r="L408" s="9"/>
    </row>
    <row r="409" spans="1:12" x14ac:dyDescent="0.25">
      <c r="A409" s="9">
        <v>116197503</v>
      </c>
      <c r="B409" s="9"/>
      <c r="C409" s="9" t="s">
        <v>357</v>
      </c>
      <c r="D409" s="9" t="s">
        <v>980</v>
      </c>
      <c r="E409" s="9" t="s">
        <v>939</v>
      </c>
      <c r="F409" s="25">
        <v>160508.09375</v>
      </c>
      <c r="G409" s="25">
        <v>1337956.25</v>
      </c>
      <c r="H409" s="25">
        <v>562560.625</v>
      </c>
      <c r="I409" s="25">
        <v>1161242.25</v>
      </c>
      <c r="J409" s="25">
        <v>3222267.25</v>
      </c>
      <c r="K409" s="142">
        <v>0.38178363442420959</v>
      </c>
      <c r="L409" s="9"/>
    </row>
    <row r="410" spans="1:12" x14ac:dyDescent="0.25">
      <c r="A410" s="9">
        <v>111297504</v>
      </c>
      <c r="B410" s="9"/>
      <c r="C410" s="9" t="s">
        <v>488</v>
      </c>
      <c r="D410" s="9" t="s">
        <v>980</v>
      </c>
      <c r="E410" s="9" t="s">
        <v>937</v>
      </c>
      <c r="F410" s="25">
        <v>89040.75</v>
      </c>
      <c r="G410" s="25">
        <v>906363.75</v>
      </c>
      <c r="H410" s="25">
        <v>89040.75</v>
      </c>
      <c r="I410" s="25">
        <v>939078.75</v>
      </c>
      <c r="J410" s="25">
        <v>2023524</v>
      </c>
      <c r="K410" s="142">
        <v>0.56169939041137695</v>
      </c>
      <c r="L410" s="9"/>
    </row>
    <row r="411" spans="1:12" x14ac:dyDescent="0.25">
      <c r="A411" s="9">
        <v>111317503</v>
      </c>
      <c r="B411" s="9"/>
      <c r="C411" s="9" t="s">
        <v>10</v>
      </c>
      <c r="D411" s="9" t="s">
        <v>980</v>
      </c>
      <c r="E411" s="9" t="s">
        <v>935</v>
      </c>
      <c r="F411" s="25">
        <v>142884.90625</v>
      </c>
      <c r="G411" s="25">
        <v>1988495.75</v>
      </c>
      <c r="H411" s="25">
        <v>495405.375</v>
      </c>
      <c r="I411" s="25">
        <v>1790010</v>
      </c>
      <c r="J411" s="25">
        <v>4416796</v>
      </c>
      <c r="K411" s="142">
        <v>0.62713128328323364</v>
      </c>
      <c r="L411" s="9"/>
    </row>
    <row r="412" spans="1:12" x14ac:dyDescent="0.25">
      <c r="A412" s="9">
        <v>121395703</v>
      </c>
      <c r="B412" s="9"/>
      <c r="C412" s="9" t="s">
        <v>11</v>
      </c>
      <c r="D412" s="9" t="s">
        <v>980</v>
      </c>
      <c r="E412" s="9" t="s">
        <v>938</v>
      </c>
      <c r="F412" s="25">
        <v>202453.796875</v>
      </c>
      <c r="G412" s="25">
        <v>1478546.25</v>
      </c>
      <c r="H412" s="25">
        <v>1298125.25</v>
      </c>
      <c r="I412" s="25">
        <v>1012307</v>
      </c>
      <c r="J412" s="25">
        <v>3991432.25</v>
      </c>
      <c r="K412" s="142">
        <v>0.21172700822353363</v>
      </c>
      <c r="L412" s="9"/>
    </row>
    <row r="413" spans="1:12" x14ac:dyDescent="0.25">
      <c r="A413" s="9">
        <v>117597003</v>
      </c>
      <c r="B413" s="9"/>
      <c r="C413" s="9" t="s">
        <v>442</v>
      </c>
      <c r="D413" s="9" t="s">
        <v>980</v>
      </c>
      <c r="E413" s="9" t="s">
        <v>935</v>
      </c>
      <c r="F413" s="25">
        <v>263896.1875</v>
      </c>
      <c r="G413" s="25">
        <v>2664222.5</v>
      </c>
      <c r="H413" s="25">
        <v>877052.625</v>
      </c>
      <c r="I413" s="25">
        <v>2477563.5</v>
      </c>
      <c r="J413" s="25">
        <v>6282735</v>
      </c>
      <c r="K413" s="142">
        <v>0.47348353266716003</v>
      </c>
      <c r="L413" s="9"/>
    </row>
    <row r="414" spans="1:12" x14ac:dyDescent="0.25">
      <c r="A414" s="9">
        <v>112676503</v>
      </c>
      <c r="B414" s="9"/>
      <c r="C414" s="9" t="s">
        <v>338</v>
      </c>
      <c r="D414" s="9" t="s">
        <v>980</v>
      </c>
      <c r="E414" s="9" t="s">
        <v>937</v>
      </c>
      <c r="F414" s="25">
        <v>375616.0625</v>
      </c>
      <c r="G414" s="25">
        <v>2514397.5</v>
      </c>
      <c r="H414" s="25">
        <v>1409621</v>
      </c>
      <c r="I414" s="25">
        <v>2239938.25</v>
      </c>
      <c r="J414" s="25">
        <v>6539573</v>
      </c>
      <c r="K414" s="142">
        <v>0.30726110935211182</v>
      </c>
      <c r="L414" s="9"/>
    </row>
    <row r="415" spans="1:12" x14ac:dyDescent="0.25">
      <c r="A415" s="9">
        <v>107657503</v>
      </c>
      <c r="B415" s="9"/>
      <c r="C415" s="9" t="s">
        <v>405</v>
      </c>
      <c r="D415" s="9" t="s">
        <v>980</v>
      </c>
      <c r="E415" s="9" t="s">
        <v>931</v>
      </c>
      <c r="F415" s="25">
        <v>262569.59375</v>
      </c>
      <c r="G415" s="25">
        <v>2639606.5</v>
      </c>
      <c r="H415" s="25">
        <v>894691.125</v>
      </c>
      <c r="I415" s="25">
        <v>2459991.25</v>
      </c>
      <c r="J415" s="25">
        <v>6256858</v>
      </c>
      <c r="K415" s="142">
        <v>0.53867679834365845</v>
      </c>
      <c r="L415" s="9"/>
    </row>
    <row r="416" spans="1:12" x14ac:dyDescent="0.25">
      <c r="A416" s="9">
        <v>108077503</v>
      </c>
      <c r="B416" s="9"/>
      <c r="C416" s="9" t="s">
        <v>6</v>
      </c>
      <c r="D416" s="9" t="s">
        <v>980</v>
      </c>
      <c r="E416" s="9" t="s">
        <v>935</v>
      </c>
      <c r="F416" s="25">
        <v>213485.09375</v>
      </c>
      <c r="G416" s="25">
        <v>2236413.5</v>
      </c>
      <c r="H416" s="25">
        <v>722375.875</v>
      </c>
      <c r="I416" s="25">
        <v>2017710</v>
      </c>
      <c r="J416" s="25">
        <v>5189984.5</v>
      </c>
      <c r="K416" s="142">
        <v>0.45092567801475525</v>
      </c>
      <c r="L416" s="9"/>
    </row>
    <row r="417" spans="1:12" x14ac:dyDescent="0.25">
      <c r="A417" s="9">
        <v>123467303</v>
      </c>
      <c r="B417" s="9"/>
      <c r="C417" s="9" t="s">
        <v>257</v>
      </c>
      <c r="D417" s="9" t="s">
        <v>980</v>
      </c>
      <c r="E417" s="9" t="s">
        <v>940</v>
      </c>
      <c r="F417" s="25">
        <v>535883.6875</v>
      </c>
      <c r="G417" s="25">
        <v>3460220.75</v>
      </c>
      <c r="H417" s="25">
        <v>3616471</v>
      </c>
      <c r="I417" s="25">
        <v>2443887</v>
      </c>
      <c r="J417" s="25">
        <v>10056462</v>
      </c>
      <c r="K417" s="142">
        <v>0.19906707108020782</v>
      </c>
      <c r="L417" s="9"/>
    </row>
    <row r="418" spans="1:12" x14ac:dyDescent="0.25">
      <c r="A418" s="9">
        <v>112676703</v>
      </c>
      <c r="B418" s="9"/>
      <c r="C418" s="9" t="s">
        <v>298</v>
      </c>
      <c r="D418" s="9" t="s">
        <v>980</v>
      </c>
      <c r="E418" s="9" t="s">
        <v>937</v>
      </c>
      <c r="F418" s="25">
        <v>493473.59375</v>
      </c>
      <c r="G418" s="25">
        <v>3483615</v>
      </c>
      <c r="H418" s="25">
        <v>1970088.875</v>
      </c>
      <c r="I418" s="25">
        <v>2800936</v>
      </c>
      <c r="J418" s="25">
        <v>8748114</v>
      </c>
      <c r="K418" s="142">
        <v>0.29679340124130249</v>
      </c>
      <c r="L418" s="9"/>
    </row>
    <row r="419" spans="1:12" x14ac:dyDescent="0.25">
      <c r="A419" s="9">
        <v>125238502</v>
      </c>
      <c r="B419" s="9"/>
      <c r="C419" s="9" t="s">
        <v>52</v>
      </c>
      <c r="D419" s="9" t="s">
        <v>980</v>
      </c>
      <c r="E419" s="9" t="s">
        <v>941</v>
      </c>
      <c r="F419" s="25">
        <v>381900.90625</v>
      </c>
      <c r="G419" s="25">
        <v>1318597.5</v>
      </c>
      <c r="H419" s="25">
        <v>1759615.5</v>
      </c>
      <c r="I419" s="25">
        <v>932297.3125</v>
      </c>
      <c r="J419" s="25">
        <v>4392411.5</v>
      </c>
      <c r="K419" s="142">
        <v>0.19148939847946167</v>
      </c>
      <c r="L419" s="9"/>
    </row>
    <row r="420" spans="1:12" x14ac:dyDescent="0.25">
      <c r="A420" s="9">
        <v>123467203</v>
      </c>
      <c r="B420" s="9"/>
      <c r="C420" s="9" t="s">
        <v>482</v>
      </c>
      <c r="D420" s="9" t="s">
        <v>980</v>
      </c>
      <c r="E420" s="9" t="s">
        <v>940</v>
      </c>
      <c r="F420" s="25">
        <v>170532.59375</v>
      </c>
      <c r="G420" s="25">
        <v>745596.6875</v>
      </c>
      <c r="H420" s="25">
        <v>1403769.25</v>
      </c>
      <c r="I420" s="25">
        <v>437023.53125</v>
      </c>
      <c r="J420" s="25">
        <v>2756922</v>
      </c>
      <c r="K420" s="142">
        <v>0.18345934152603149</v>
      </c>
      <c r="L420" s="9"/>
    </row>
    <row r="421" spans="1:12" x14ac:dyDescent="0.25">
      <c r="A421" s="9">
        <v>109248003</v>
      </c>
      <c r="B421" s="9"/>
      <c r="C421" s="9" t="s">
        <v>464</v>
      </c>
      <c r="D421" s="9" t="s">
        <v>980</v>
      </c>
      <c r="E421" s="9" t="s">
        <v>935</v>
      </c>
      <c r="F421" s="25">
        <v>248308.953125</v>
      </c>
      <c r="G421" s="25">
        <v>2037145.875</v>
      </c>
      <c r="H421" s="25">
        <v>771269.625</v>
      </c>
      <c r="I421" s="25">
        <v>1844526.875</v>
      </c>
      <c r="J421" s="25">
        <v>4901251.5</v>
      </c>
      <c r="K421" s="142">
        <v>0.42296880483627319</v>
      </c>
      <c r="L421" s="9"/>
    </row>
    <row r="422" spans="1:12" x14ac:dyDescent="0.25">
      <c r="A422" s="9">
        <v>110148002</v>
      </c>
      <c r="B422" s="9"/>
      <c r="C422" s="9" t="s">
        <v>229</v>
      </c>
      <c r="D422" s="9" t="s">
        <v>980</v>
      </c>
      <c r="E422" s="9" t="s">
        <v>935</v>
      </c>
      <c r="F422" s="25">
        <v>556688.375</v>
      </c>
      <c r="G422" s="25">
        <v>3092786</v>
      </c>
      <c r="H422" s="25">
        <v>3739195.5</v>
      </c>
      <c r="I422" s="25">
        <v>2301295.5</v>
      </c>
      <c r="J422" s="25">
        <v>9689966</v>
      </c>
      <c r="K422" s="142">
        <v>0.18600524961948395</v>
      </c>
      <c r="L422" s="9"/>
    </row>
    <row r="423" spans="1:12" x14ac:dyDescent="0.25">
      <c r="A423" s="9">
        <v>103028833</v>
      </c>
      <c r="B423" s="9"/>
      <c r="C423" s="9" t="s">
        <v>199</v>
      </c>
      <c r="D423" s="9" t="s">
        <v>980</v>
      </c>
      <c r="E423" s="9" t="s">
        <v>932</v>
      </c>
      <c r="F423" s="25">
        <v>317902.5</v>
      </c>
      <c r="G423" s="25">
        <v>2294102.25</v>
      </c>
      <c r="H423" s="25">
        <v>317902.5</v>
      </c>
      <c r="I423" s="25">
        <v>2385600.75</v>
      </c>
      <c r="J423" s="25">
        <v>5315508</v>
      </c>
      <c r="K423" s="142">
        <v>0.40368553996086121</v>
      </c>
      <c r="L423" s="9"/>
    </row>
    <row r="424" spans="1:12" x14ac:dyDescent="0.25">
      <c r="A424" s="9">
        <v>115228003</v>
      </c>
      <c r="B424" s="9"/>
      <c r="C424" s="9" t="s">
        <v>8</v>
      </c>
      <c r="D424" s="9" t="s">
        <v>980</v>
      </c>
      <c r="E424" s="9" t="s">
        <v>937</v>
      </c>
      <c r="F424" s="25">
        <v>297628.1875</v>
      </c>
      <c r="G424" s="25">
        <v>3064566.5</v>
      </c>
      <c r="H424" s="25">
        <v>297628.1875</v>
      </c>
      <c r="I424" s="25">
        <v>3302511.5</v>
      </c>
      <c r="J424" s="25">
        <v>6962334.5</v>
      </c>
      <c r="K424" s="142">
        <v>0.58006143569946289</v>
      </c>
      <c r="L424" s="9"/>
    </row>
    <row r="425" spans="1:12" x14ac:dyDescent="0.25">
      <c r="A425" s="9">
        <v>103028853</v>
      </c>
      <c r="B425" s="9"/>
      <c r="C425" s="9" t="s">
        <v>113</v>
      </c>
      <c r="D425" s="9" t="s">
        <v>980</v>
      </c>
      <c r="E425" s="9" t="s">
        <v>932</v>
      </c>
      <c r="F425" s="25">
        <v>307797.3125</v>
      </c>
      <c r="G425" s="25">
        <v>4488759</v>
      </c>
      <c r="H425" s="25">
        <v>812817</v>
      </c>
      <c r="I425" s="25">
        <v>4681743</v>
      </c>
      <c r="J425" s="25">
        <v>10291116</v>
      </c>
      <c r="K425" s="142">
        <v>0.62180179357528687</v>
      </c>
      <c r="L425" s="9"/>
    </row>
    <row r="426" spans="1:12" x14ac:dyDescent="0.25">
      <c r="A426" s="9">
        <v>120456003</v>
      </c>
      <c r="B426" s="9"/>
      <c r="C426" s="9" t="s">
        <v>90</v>
      </c>
      <c r="D426" s="9" t="s">
        <v>980</v>
      </c>
      <c r="E426" s="9" t="s">
        <v>939</v>
      </c>
      <c r="F426" s="25">
        <v>668732.875</v>
      </c>
      <c r="G426" s="25">
        <v>6693379.5</v>
      </c>
      <c r="H426" s="25">
        <v>3201418.5</v>
      </c>
      <c r="I426" s="25">
        <v>6424200</v>
      </c>
      <c r="J426" s="25">
        <v>16987732</v>
      </c>
      <c r="K426" s="142">
        <v>0.32153987884521484</v>
      </c>
      <c r="L426" s="9"/>
    </row>
    <row r="427" spans="1:12" x14ac:dyDescent="0.25">
      <c r="A427" s="9">
        <v>117576303</v>
      </c>
      <c r="B427" s="9"/>
      <c r="C427" s="9" t="s">
        <v>180</v>
      </c>
      <c r="D427" s="9" t="s">
        <v>980</v>
      </c>
      <c r="E427" s="9" t="s">
        <v>939</v>
      </c>
      <c r="F427" s="25">
        <v>70843.953125</v>
      </c>
      <c r="G427" s="25">
        <v>763928.125</v>
      </c>
      <c r="H427" s="25">
        <v>338598.4375</v>
      </c>
      <c r="I427" s="25">
        <v>586476.9375</v>
      </c>
      <c r="J427" s="25">
        <v>1759847.5</v>
      </c>
      <c r="K427" s="142">
        <v>0.34795263409614563</v>
      </c>
      <c r="L427" s="9"/>
    </row>
    <row r="428" spans="1:12" x14ac:dyDescent="0.25">
      <c r="A428" s="9">
        <v>119586503</v>
      </c>
      <c r="B428" s="9"/>
      <c r="C428" s="9" t="s">
        <v>345</v>
      </c>
      <c r="D428" s="9" t="s">
        <v>980</v>
      </c>
      <c r="E428" s="9" t="s">
        <v>939</v>
      </c>
      <c r="F428" s="25">
        <v>199222.34375</v>
      </c>
      <c r="G428" s="25">
        <v>1710724.5</v>
      </c>
      <c r="H428" s="25">
        <v>622686</v>
      </c>
      <c r="I428" s="25">
        <v>1459228.125</v>
      </c>
      <c r="J428" s="25">
        <v>3991861</v>
      </c>
      <c r="K428" s="142">
        <v>0.67716050148010254</v>
      </c>
      <c r="L428" s="9"/>
    </row>
    <row r="429" spans="1:12" x14ac:dyDescent="0.25">
      <c r="A429" s="9">
        <v>115228303</v>
      </c>
      <c r="B429" s="9"/>
      <c r="C429" s="9" t="s">
        <v>336</v>
      </c>
      <c r="D429" s="9" t="s">
        <v>980</v>
      </c>
      <c r="E429" s="9" t="s">
        <v>937</v>
      </c>
      <c r="F429" s="25">
        <v>313287.90625</v>
      </c>
      <c r="G429" s="25">
        <v>2612028.25</v>
      </c>
      <c r="H429" s="25">
        <v>1172499.625</v>
      </c>
      <c r="I429" s="25">
        <v>2564959.5</v>
      </c>
      <c r="J429" s="25">
        <v>6662775.5</v>
      </c>
      <c r="K429" s="142">
        <v>0.1949249804019928</v>
      </c>
      <c r="L429" s="9"/>
    </row>
    <row r="430" spans="1:12" x14ac:dyDescent="0.25">
      <c r="A430" s="9">
        <v>115506003</v>
      </c>
      <c r="B430" s="9"/>
      <c r="C430" s="9" t="s">
        <v>25</v>
      </c>
      <c r="D430" s="9" t="s">
        <v>980</v>
      </c>
      <c r="E430" s="9" t="s">
        <v>937</v>
      </c>
      <c r="F430" s="25">
        <v>293496</v>
      </c>
      <c r="G430" s="25">
        <v>2626288.25</v>
      </c>
      <c r="H430" s="25">
        <v>1050439.5</v>
      </c>
      <c r="I430" s="25">
        <v>2266817</v>
      </c>
      <c r="J430" s="25">
        <v>6237041</v>
      </c>
      <c r="K430" s="142">
        <v>0.40794026851654053</v>
      </c>
      <c r="L430" s="9"/>
    </row>
    <row r="431" spans="1:12" x14ac:dyDescent="0.25">
      <c r="A431" s="9">
        <v>129547603</v>
      </c>
      <c r="B431" s="9"/>
      <c r="C431" s="9" t="s">
        <v>451</v>
      </c>
      <c r="D431" s="9" t="s">
        <v>980</v>
      </c>
      <c r="E431" s="9" t="s">
        <v>938</v>
      </c>
      <c r="F431" s="25">
        <v>321495.90625</v>
      </c>
      <c r="G431" s="25">
        <v>3423222.25</v>
      </c>
      <c r="H431" s="25">
        <v>1022766.625</v>
      </c>
      <c r="I431" s="25">
        <v>3377938.75</v>
      </c>
      <c r="J431" s="25">
        <v>8145424</v>
      </c>
      <c r="K431" s="142">
        <v>0.4322773814201355</v>
      </c>
      <c r="L431" s="9"/>
    </row>
    <row r="432" spans="1:12" x14ac:dyDescent="0.25">
      <c r="A432" s="9">
        <v>106617203</v>
      </c>
      <c r="B432" s="9"/>
      <c r="C432" s="9" t="s">
        <v>304</v>
      </c>
      <c r="D432" s="9" t="s">
        <v>980</v>
      </c>
      <c r="E432" s="9" t="s">
        <v>934</v>
      </c>
      <c r="F432" s="25">
        <v>333495.4375</v>
      </c>
      <c r="G432" s="25">
        <v>3778356.5</v>
      </c>
      <c r="H432" s="25">
        <v>1255780.625</v>
      </c>
      <c r="I432" s="25">
        <v>3519707.25</v>
      </c>
      <c r="J432" s="25">
        <v>8887340</v>
      </c>
      <c r="K432" s="142">
        <v>0.62845510244369507</v>
      </c>
      <c r="L432" s="9"/>
    </row>
    <row r="433" spans="1:12" x14ac:dyDescent="0.25">
      <c r="A433" s="9">
        <v>117086503</v>
      </c>
      <c r="B433" s="9"/>
      <c r="C433" s="9" t="s">
        <v>155</v>
      </c>
      <c r="D433" s="9" t="s">
        <v>980</v>
      </c>
      <c r="E433" s="9" t="s">
        <v>939</v>
      </c>
      <c r="F433" s="25">
        <v>221238.453125</v>
      </c>
      <c r="G433" s="25">
        <v>2477565.75</v>
      </c>
      <c r="H433" s="25">
        <v>658012.4375</v>
      </c>
      <c r="I433" s="25">
        <v>2218997.5</v>
      </c>
      <c r="J433" s="25">
        <v>5575814</v>
      </c>
      <c r="K433" s="142">
        <v>0.49908065795898438</v>
      </c>
      <c r="L433" s="9"/>
    </row>
    <row r="434" spans="1:12" x14ac:dyDescent="0.25">
      <c r="A434" s="9">
        <v>124157802</v>
      </c>
      <c r="B434" s="9"/>
      <c r="C434" s="9" t="s">
        <v>236</v>
      </c>
      <c r="D434" s="9" t="s">
        <v>980</v>
      </c>
      <c r="E434" s="9" t="s">
        <v>941</v>
      </c>
      <c r="F434" s="25">
        <v>395407.0625</v>
      </c>
      <c r="G434" s="25">
        <v>1731289.75</v>
      </c>
      <c r="H434" s="25">
        <v>3106065.25</v>
      </c>
      <c r="I434" s="25">
        <v>979394.0625</v>
      </c>
      <c r="J434" s="25">
        <v>6212156</v>
      </c>
      <c r="K434" s="142">
        <v>0.15254253149032593</v>
      </c>
      <c r="L434" s="9"/>
    </row>
    <row r="435" spans="1:12" x14ac:dyDescent="0.25">
      <c r="A435" s="9">
        <v>129547803</v>
      </c>
      <c r="B435" s="9"/>
      <c r="C435" s="9" t="s">
        <v>300</v>
      </c>
      <c r="D435" s="9" t="s">
        <v>980</v>
      </c>
      <c r="E435" s="9" t="s">
        <v>938</v>
      </c>
      <c r="F435" s="25">
        <v>120019.5</v>
      </c>
      <c r="G435" s="25">
        <v>1375163.75</v>
      </c>
      <c r="H435" s="25">
        <v>397639.84375</v>
      </c>
      <c r="I435" s="25">
        <v>1306263.625</v>
      </c>
      <c r="J435" s="25">
        <v>3199086.75</v>
      </c>
      <c r="K435" s="142">
        <v>0.52961140871047974</v>
      </c>
      <c r="L435" s="9"/>
    </row>
    <row r="436" spans="1:12" x14ac:dyDescent="0.25">
      <c r="A436" s="9">
        <v>101638003</v>
      </c>
      <c r="B436" s="9"/>
      <c r="C436" s="9" t="s">
        <v>164</v>
      </c>
      <c r="D436" s="9" t="s">
        <v>980</v>
      </c>
      <c r="E436" s="9" t="s">
        <v>931</v>
      </c>
      <c r="F436" s="25">
        <v>416906.84375</v>
      </c>
      <c r="G436" s="25">
        <v>3297498</v>
      </c>
      <c r="H436" s="25">
        <v>1474565.375</v>
      </c>
      <c r="I436" s="25">
        <v>2906355.25</v>
      </c>
      <c r="J436" s="25">
        <v>8095325</v>
      </c>
      <c r="K436" s="142">
        <v>0.36573886871337891</v>
      </c>
      <c r="L436" s="9"/>
    </row>
    <row r="437" spans="1:12" x14ac:dyDescent="0.25">
      <c r="A437" s="9">
        <v>117086653</v>
      </c>
      <c r="B437" s="9"/>
      <c r="C437" s="9" t="s">
        <v>443</v>
      </c>
      <c r="D437" s="9" t="s">
        <v>980</v>
      </c>
      <c r="E437" s="9" t="s">
        <v>939</v>
      </c>
      <c r="F437" s="25">
        <v>225998.40625</v>
      </c>
      <c r="G437" s="25">
        <v>2553226</v>
      </c>
      <c r="H437" s="25">
        <v>811127.625</v>
      </c>
      <c r="I437" s="25">
        <v>2359782</v>
      </c>
      <c r="J437" s="25">
        <v>5950134</v>
      </c>
      <c r="K437" s="142">
        <v>0.59644389152526855</v>
      </c>
      <c r="L437" s="9"/>
    </row>
    <row r="438" spans="1:12" x14ac:dyDescent="0.25">
      <c r="A438" s="9">
        <v>114068003</v>
      </c>
      <c r="B438" s="9"/>
      <c r="C438" s="9" t="s">
        <v>435</v>
      </c>
      <c r="D438" s="9" t="s">
        <v>980</v>
      </c>
      <c r="E438" s="9" t="s">
        <v>938</v>
      </c>
      <c r="F438" s="25">
        <v>149197.65625</v>
      </c>
      <c r="G438" s="25">
        <v>1213271.25</v>
      </c>
      <c r="H438" s="25">
        <v>708934.125</v>
      </c>
      <c r="I438" s="25">
        <v>911369</v>
      </c>
      <c r="J438" s="25">
        <v>2982772</v>
      </c>
      <c r="K438" s="142">
        <v>0.2791164219379425</v>
      </c>
      <c r="L438" s="9"/>
    </row>
    <row r="439" spans="1:12" x14ac:dyDescent="0.25">
      <c r="A439" s="9">
        <v>118667503</v>
      </c>
      <c r="B439" s="9"/>
      <c r="C439" s="9" t="s">
        <v>497</v>
      </c>
      <c r="D439" s="9" t="s">
        <v>980</v>
      </c>
      <c r="E439" s="9" t="s">
        <v>939</v>
      </c>
      <c r="F439" s="25">
        <v>324047.40625</v>
      </c>
      <c r="G439" s="25">
        <v>2691603.5</v>
      </c>
      <c r="H439" s="25">
        <v>1095641.5</v>
      </c>
      <c r="I439" s="25">
        <v>2161380.75</v>
      </c>
      <c r="J439" s="25">
        <v>6272673</v>
      </c>
      <c r="K439" s="142">
        <v>0.43023476004600525</v>
      </c>
      <c r="L439" s="9"/>
    </row>
    <row r="440" spans="1:12" x14ac:dyDescent="0.25">
      <c r="A440" s="9">
        <v>108568404</v>
      </c>
      <c r="B440" s="9"/>
      <c r="C440" s="9" t="s">
        <v>121</v>
      </c>
      <c r="D440" s="9" t="s">
        <v>980</v>
      </c>
      <c r="E440" s="9" t="s">
        <v>936</v>
      </c>
      <c r="F440" s="25">
        <v>49250.55078125</v>
      </c>
      <c r="G440" s="25">
        <v>482647.875</v>
      </c>
      <c r="H440" s="25">
        <v>125565.109375</v>
      </c>
      <c r="I440" s="25">
        <v>427134.6875</v>
      </c>
      <c r="J440" s="25">
        <v>1084598.25</v>
      </c>
      <c r="K440" s="142">
        <v>0.61038005352020264</v>
      </c>
      <c r="L440" s="9"/>
    </row>
    <row r="441" spans="1:12" x14ac:dyDescent="0.25">
      <c r="A441" s="9">
        <v>112286003</v>
      </c>
      <c r="B441" s="9"/>
      <c r="C441" s="9" t="s">
        <v>383</v>
      </c>
      <c r="D441" s="9" t="s">
        <v>980</v>
      </c>
      <c r="E441" s="9" t="s">
        <v>937</v>
      </c>
      <c r="F441" s="25">
        <v>307501.65625</v>
      </c>
      <c r="G441" s="25">
        <v>2685200</v>
      </c>
      <c r="H441" s="25">
        <v>999305.375</v>
      </c>
      <c r="I441" s="25">
        <v>2285709.75</v>
      </c>
      <c r="J441" s="25">
        <v>6277717</v>
      </c>
      <c r="K441" s="142">
        <v>0.36899527907371521</v>
      </c>
      <c r="L441" s="9"/>
    </row>
    <row r="442" spans="1:12" x14ac:dyDescent="0.25">
      <c r="A442" s="9">
        <v>108058003</v>
      </c>
      <c r="B442" s="9"/>
      <c r="C442" s="9" t="s">
        <v>175</v>
      </c>
      <c r="D442" s="9" t="s">
        <v>980</v>
      </c>
      <c r="E442" s="9" t="s">
        <v>936</v>
      </c>
      <c r="F442" s="25">
        <v>147451.046875</v>
      </c>
      <c r="G442" s="25">
        <v>1944550.25</v>
      </c>
      <c r="H442" s="25">
        <v>515330.5625</v>
      </c>
      <c r="I442" s="25">
        <v>1753602.875</v>
      </c>
      <c r="J442" s="25">
        <v>4360934.5</v>
      </c>
      <c r="K442" s="142">
        <v>0.56259292364120483</v>
      </c>
      <c r="L442" s="9"/>
    </row>
    <row r="443" spans="1:12" x14ac:dyDescent="0.25">
      <c r="A443" s="9">
        <v>114068103</v>
      </c>
      <c r="B443" s="9"/>
      <c r="C443" s="9" t="s">
        <v>34</v>
      </c>
      <c r="D443" s="9" t="s">
        <v>980</v>
      </c>
      <c r="E443" s="9" t="s">
        <v>938</v>
      </c>
      <c r="F443" s="25">
        <v>355290.90625</v>
      </c>
      <c r="G443" s="25">
        <v>2119690.25</v>
      </c>
      <c r="H443" s="25">
        <v>1384589.375</v>
      </c>
      <c r="I443" s="25">
        <v>1632734.375</v>
      </c>
      <c r="J443" s="25">
        <v>5492305</v>
      </c>
      <c r="K443" s="142">
        <v>0.25276970863342285</v>
      </c>
      <c r="L443" s="9"/>
    </row>
    <row r="444" spans="1:12" x14ac:dyDescent="0.25">
      <c r="A444" s="9">
        <v>108078003</v>
      </c>
      <c r="B444" s="9"/>
      <c r="C444" s="9" t="s">
        <v>263</v>
      </c>
      <c r="D444" s="9" t="s">
        <v>980</v>
      </c>
      <c r="E444" s="9" t="s">
        <v>935</v>
      </c>
      <c r="F444" s="25">
        <v>253471.203125</v>
      </c>
      <c r="G444" s="25">
        <v>2114019.25</v>
      </c>
      <c r="H444" s="25">
        <v>893542.9375</v>
      </c>
      <c r="I444" s="25">
        <v>1858469.75</v>
      </c>
      <c r="J444" s="25">
        <v>5119503</v>
      </c>
      <c r="K444" s="142">
        <v>0.60983288288116455</v>
      </c>
      <c r="L444" s="9"/>
    </row>
    <row r="445" spans="1:12" x14ac:dyDescent="0.25">
      <c r="A445" s="9">
        <v>106169003</v>
      </c>
      <c r="B445" s="9"/>
      <c r="C445" s="9" t="s">
        <v>429</v>
      </c>
      <c r="D445" s="9" t="s">
        <v>980</v>
      </c>
      <c r="E445" s="9" t="s">
        <v>933</v>
      </c>
      <c r="F445" s="25">
        <v>137239.046875</v>
      </c>
      <c r="G445" s="25">
        <v>1442868.5</v>
      </c>
      <c r="H445" s="25">
        <v>441000.0625</v>
      </c>
      <c r="I445" s="25">
        <v>1315285.375</v>
      </c>
      <c r="J445" s="25">
        <v>3336393</v>
      </c>
      <c r="K445" s="142">
        <v>0.66234725713729858</v>
      </c>
      <c r="L445" s="9"/>
    </row>
    <row r="446" spans="1:12" x14ac:dyDescent="0.25">
      <c r="A446" s="9">
        <v>104377003</v>
      </c>
      <c r="B446" s="9"/>
      <c r="C446" s="9" t="s">
        <v>19</v>
      </c>
      <c r="D446" s="9" t="s">
        <v>980</v>
      </c>
      <c r="E446" s="9" t="s">
        <v>933</v>
      </c>
      <c r="F446" s="25">
        <v>102177.1484375</v>
      </c>
      <c r="G446" s="25">
        <v>1064419.75</v>
      </c>
      <c r="H446" s="25">
        <v>411641.25</v>
      </c>
      <c r="I446" s="25">
        <v>980924.625</v>
      </c>
      <c r="J446" s="25">
        <v>2559162.75</v>
      </c>
      <c r="K446" s="142">
        <v>0.5920339822769165</v>
      </c>
      <c r="L446" s="9"/>
    </row>
    <row r="447" spans="1:12" x14ac:dyDescent="0.25">
      <c r="A447" s="9">
        <v>105259103</v>
      </c>
      <c r="B447" s="9"/>
      <c r="C447" s="9" t="s">
        <v>319</v>
      </c>
      <c r="D447" s="9" t="s">
        <v>980</v>
      </c>
      <c r="E447" s="9" t="s">
        <v>934</v>
      </c>
      <c r="F447" s="25">
        <v>178994.703125</v>
      </c>
      <c r="G447" s="25">
        <v>2147688.25</v>
      </c>
      <c r="H447" s="25">
        <v>667110.625</v>
      </c>
      <c r="I447" s="25">
        <v>1940725.25</v>
      </c>
      <c r="J447" s="25">
        <v>4934519</v>
      </c>
      <c r="K447" s="142">
        <v>0.71641260385513306</v>
      </c>
      <c r="L447" s="9"/>
    </row>
    <row r="448" spans="1:12" x14ac:dyDescent="0.25">
      <c r="A448" s="9">
        <v>101268003</v>
      </c>
      <c r="B448" s="9"/>
      <c r="C448" s="9" t="s">
        <v>224</v>
      </c>
      <c r="D448" s="9" t="s">
        <v>980</v>
      </c>
      <c r="E448" s="9" t="s">
        <v>931</v>
      </c>
      <c r="F448" s="25">
        <v>399998.84375</v>
      </c>
      <c r="G448" s="25">
        <v>4098714.75</v>
      </c>
      <c r="H448" s="25">
        <v>1401136.5</v>
      </c>
      <c r="I448" s="25">
        <v>3552987</v>
      </c>
      <c r="J448" s="25">
        <v>9452837</v>
      </c>
      <c r="K448" s="142">
        <v>0.53935915231704712</v>
      </c>
      <c r="L448" s="9"/>
    </row>
    <row r="449" spans="1:12" x14ac:dyDescent="0.25">
      <c r="A449" s="9">
        <v>124158503</v>
      </c>
      <c r="B449" s="9"/>
      <c r="C449" s="9" t="s">
        <v>415</v>
      </c>
      <c r="D449" s="9" t="s">
        <v>980</v>
      </c>
      <c r="E449" s="9" t="s">
        <v>941</v>
      </c>
      <c r="F449" s="25">
        <v>287446.5</v>
      </c>
      <c r="G449" s="25">
        <v>1223160.125</v>
      </c>
      <c r="H449" s="25">
        <v>2051377.875</v>
      </c>
      <c r="I449" s="25">
        <v>761339.4375</v>
      </c>
      <c r="J449" s="25">
        <v>4323324</v>
      </c>
      <c r="K449" s="142">
        <v>0.18199563026428223</v>
      </c>
      <c r="L449" s="9"/>
    </row>
    <row r="450" spans="1:12" x14ac:dyDescent="0.25">
      <c r="A450" s="9">
        <v>128328003</v>
      </c>
      <c r="B450" s="9"/>
      <c r="C450" s="9" t="s">
        <v>302</v>
      </c>
      <c r="D450" s="9" t="s">
        <v>980</v>
      </c>
      <c r="E450" s="9" t="s">
        <v>936</v>
      </c>
      <c r="F450" s="25">
        <v>169493.40625</v>
      </c>
      <c r="G450" s="25">
        <v>1979291.875</v>
      </c>
      <c r="H450" s="25">
        <v>614916.5</v>
      </c>
      <c r="I450" s="25">
        <v>1585851.25</v>
      </c>
      <c r="J450" s="25">
        <v>4349553</v>
      </c>
      <c r="K450" s="142">
        <v>0.66293185949325562</v>
      </c>
      <c r="L450" s="9"/>
    </row>
    <row r="451" spans="1:12" x14ac:dyDescent="0.25">
      <c r="A451" s="9">
        <v>112018523</v>
      </c>
      <c r="B451" s="9"/>
      <c r="C451" s="9" t="s">
        <v>264</v>
      </c>
      <c r="D451" s="9" t="s">
        <v>980</v>
      </c>
      <c r="E451" s="9" t="s">
        <v>937</v>
      </c>
      <c r="F451" s="25">
        <v>231113.546875</v>
      </c>
      <c r="G451" s="25">
        <v>2595541.75</v>
      </c>
      <c r="H451" s="25">
        <v>845880</v>
      </c>
      <c r="I451" s="25">
        <v>2415912.5</v>
      </c>
      <c r="J451" s="25">
        <v>6088448</v>
      </c>
      <c r="K451" s="142">
        <v>0.39861133694648743</v>
      </c>
      <c r="L451" s="9"/>
    </row>
    <row r="452" spans="1:12" x14ac:dyDescent="0.25">
      <c r="A452" s="9">
        <v>125239452</v>
      </c>
      <c r="B452" s="9"/>
      <c r="C452" s="9" t="s">
        <v>391</v>
      </c>
      <c r="D452" s="9" t="s">
        <v>980</v>
      </c>
      <c r="E452" s="9" t="s">
        <v>941</v>
      </c>
      <c r="F452" s="25">
        <v>1806627.125</v>
      </c>
      <c r="G452" s="25">
        <v>19433596</v>
      </c>
      <c r="H452" s="25">
        <v>7264365.5</v>
      </c>
      <c r="I452" s="25">
        <v>19754854</v>
      </c>
      <c r="J452" s="25">
        <v>48259444</v>
      </c>
      <c r="K452" s="142">
        <v>0.40911838412284851</v>
      </c>
      <c r="L452" s="9"/>
    </row>
    <row r="453" spans="1:12" x14ac:dyDescent="0.25">
      <c r="A453" s="9">
        <v>115229003</v>
      </c>
      <c r="B453" s="9"/>
      <c r="C453" s="9" t="s">
        <v>43</v>
      </c>
      <c r="D453" s="9" t="s">
        <v>980</v>
      </c>
      <c r="E453" s="9" t="s">
        <v>937</v>
      </c>
      <c r="F453" s="25">
        <v>151059.453125</v>
      </c>
      <c r="G453" s="25">
        <v>1535031</v>
      </c>
      <c r="H453" s="25">
        <v>576121.8125</v>
      </c>
      <c r="I453" s="25">
        <v>1272818.125</v>
      </c>
      <c r="J453" s="25">
        <v>3535030.5</v>
      </c>
      <c r="K453" s="142">
        <v>0.48090526461601257</v>
      </c>
      <c r="L453" s="9"/>
    </row>
    <row r="454" spans="1:12" x14ac:dyDescent="0.25">
      <c r="A454" s="9">
        <v>123468303</v>
      </c>
      <c r="B454" s="9"/>
      <c r="C454" s="9" t="s">
        <v>47</v>
      </c>
      <c r="D454" s="9" t="s">
        <v>980</v>
      </c>
      <c r="E454" s="9" t="s">
        <v>940</v>
      </c>
      <c r="F454" s="25">
        <v>327656.6875</v>
      </c>
      <c r="G454" s="25">
        <v>1240274.25</v>
      </c>
      <c r="H454" s="25">
        <v>2326558.25</v>
      </c>
      <c r="I454" s="25">
        <v>725446.625</v>
      </c>
      <c r="J454" s="25">
        <v>4619936</v>
      </c>
      <c r="K454" s="142">
        <v>0.17133195698261261</v>
      </c>
      <c r="L454" s="9"/>
    </row>
    <row r="455" spans="1:12" x14ac:dyDescent="0.25">
      <c r="A455" s="9">
        <v>123468402</v>
      </c>
      <c r="B455" s="9"/>
      <c r="C455" s="9" t="s">
        <v>76</v>
      </c>
      <c r="D455" s="9" t="s">
        <v>980</v>
      </c>
      <c r="E455" s="9" t="s">
        <v>940</v>
      </c>
      <c r="F455" s="25">
        <v>239340.15625</v>
      </c>
      <c r="G455" s="25">
        <v>1290803.625</v>
      </c>
      <c r="H455" s="25">
        <v>2402539.25</v>
      </c>
      <c r="I455" s="25">
        <v>780551.75</v>
      </c>
      <c r="J455" s="25">
        <v>4713235</v>
      </c>
      <c r="K455" s="142">
        <v>0.12623873353004456</v>
      </c>
      <c r="L455" s="9"/>
    </row>
    <row r="456" spans="1:12" x14ac:dyDescent="0.25">
      <c r="A456" s="9">
        <v>123468503</v>
      </c>
      <c r="B456" s="9"/>
      <c r="C456" s="9" t="s">
        <v>323</v>
      </c>
      <c r="D456" s="9" t="s">
        <v>980</v>
      </c>
      <c r="E456" s="9" t="s">
        <v>940</v>
      </c>
      <c r="F456" s="25">
        <v>331538.6875</v>
      </c>
      <c r="G456" s="25">
        <v>1469431.25</v>
      </c>
      <c r="H456" s="25">
        <v>1662519.5</v>
      </c>
      <c r="I456" s="25">
        <v>1091402.625</v>
      </c>
      <c r="J456" s="25">
        <v>4554892</v>
      </c>
      <c r="K456" s="142">
        <v>0.21185193955898285</v>
      </c>
      <c r="L456" s="9"/>
    </row>
    <row r="457" spans="1:12" x14ac:dyDescent="0.25">
      <c r="A457" s="9">
        <v>123468603</v>
      </c>
      <c r="B457" s="9"/>
      <c r="C457" s="9" t="s">
        <v>321</v>
      </c>
      <c r="D457" s="9" t="s">
        <v>980</v>
      </c>
      <c r="E457" s="9" t="s">
        <v>940</v>
      </c>
      <c r="F457" s="25">
        <v>367367.6875</v>
      </c>
      <c r="G457" s="25">
        <v>2343333</v>
      </c>
      <c r="H457" s="25">
        <v>1518205.75</v>
      </c>
      <c r="I457" s="25">
        <v>1807420.625</v>
      </c>
      <c r="J457" s="25">
        <v>6036327</v>
      </c>
      <c r="K457" s="142">
        <v>0.31600850820541382</v>
      </c>
      <c r="L457" s="9"/>
    </row>
    <row r="458" spans="1:12" x14ac:dyDescent="0.25">
      <c r="A458" s="9">
        <v>103029203</v>
      </c>
      <c r="B458" s="9"/>
      <c r="C458" s="9" t="s">
        <v>212</v>
      </c>
      <c r="D458" s="9" t="s">
        <v>980</v>
      </c>
      <c r="E458" s="9" t="s">
        <v>932</v>
      </c>
      <c r="F458" s="25">
        <v>355246.65625</v>
      </c>
      <c r="G458" s="25">
        <v>1685908.5</v>
      </c>
      <c r="H458" s="25">
        <v>2035216.25</v>
      </c>
      <c r="I458" s="25">
        <v>1173361</v>
      </c>
      <c r="J458" s="25">
        <v>5249732.5</v>
      </c>
      <c r="K458" s="142">
        <v>0.18711607158184052</v>
      </c>
      <c r="L458" s="9"/>
    </row>
    <row r="459" spans="1:12" x14ac:dyDescent="0.25">
      <c r="A459" s="9">
        <v>106618603</v>
      </c>
      <c r="B459" s="9"/>
      <c r="C459" s="9" t="s">
        <v>131</v>
      </c>
      <c r="D459" s="9" t="s">
        <v>980</v>
      </c>
      <c r="E459" s="9" t="s">
        <v>934</v>
      </c>
      <c r="F459" s="25">
        <v>131506.046875</v>
      </c>
      <c r="G459" s="25">
        <v>1588710.5</v>
      </c>
      <c r="H459" s="25">
        <v>490278.9375</v>
      </c>
      <c r="I459" s="25">
        <v>1427925.75</v>
      </c>
      <c r="J459" s="25">
        <v>3638421.25</v>
      </c>
      <c r="K459" s="142">
        <v>0.71127122640609741</v>
      </c>
      <c r="L459" s="9"/>
    </row>
    <row r="460" spans="1:12" x14ac:dyDescent="0.25">
      <c r="A460" s="9">
        <v>119358403</v>
      </c>
      <c r="B460" s="9"/>
      <c r="C460" s="9" t="s">
        <v>466</v>
      </c>
      <c r="D460" s="9" t="s">
        <v>980</v>
      </c>
      <c r="E460" s="9" t="s">
        <v>939</v>
      </c>
      <c r="F460" s="25">
        <v>256122.296875</v>
      </c>
      <c r="G460" s="25">
        <v>2599991.25</v>
      </c>
      <c r="H460" s="25">
        <v>971018.1875</v>
      </c>
      <c r="I460" s="25">
        <v>2481735.75</v>
      </c>
      <c r="J460" s="25">
        <v>6308867.5</v>
      </c>
      <c r="K460" s="142">
        <v>0.42021608352661133</v>
      </c>
      <c r="L460" s="9"/>
    </row>
    <row r="461" spans="1:12" x14ac:dyDescent="0.25">
      <c r="A461" s="9">
        <v>119648303</v>
      </c>
      <c r="B461" s="9"/>
      <c r="C461" s="9" t="s">
        <v>282</v>
      </c>
      <c r="D461" s="9" t="s">
        <v>980</v>
      </c>
      <c r="E461" s="9" t="s">
        <v>939</v>
      </c>
      <c r="F461" s="25">
        <v>301563.90625</v>
      </c>
      <c r="G461" s="25">
        <v>2188521</v>
      </c>
      <c r="H461" s="25">
        <v>1750614.5</v>
      </c>
      <c r="I461" s="25">
        <v>1541844.375</v>
      </c>
      <c r="J461" s="25">
        <v>5782544</v>
      </c>
      <c r="K461" s="142">
        <v>0.23917095363140106</v>
      </c>
      <c r="L461" s="9"/>
    </row>
    <row r="462" spans="1:12" x14ac:dyDescent="0.25">
      <c r="A462" s="9">
        <v>125239603</v>
      </c>
      <c r="B462" s="9"/>
      <c r="C462" s="9" t="s">
        <v>4</v>
      </c>
      <c r="D462" s="9" t="s">
        <v>980</v>
      </c>
      <c r="E462" s="9" t="s">
        <v>941</v>
      </c>
      <c r="F462" s="25">
        <v>383129.25</v>
      </c>
      <c r="G462" s="25">
        <v>1650598.375</v>
      </c>
      <c r="H462" s="25">
        <v>2035141.375</v>
      </c>
      <c r="I462" s="25">
        <v>1279163.5</v>
      </c>
      <c r="J462" s="25">
        <v>5348032.5</v>
      </c>
      <c r="K462" s="142">
        <v>0.19160978496074677</v>
      </c>
      <c r="L462" s="9"/>
    </row>
    <row r="463" spans="1:12" x14ac:dyDescent="0.25">
      <c r="A463" s="9">
        <v>105628302</v>
      </c>
      <c r="B463" s="9"/>
      <c r="C463" s="9" t="s">
        <v>274</v>
      </c>
      <c r="D463" s="9" t="s">
        <v>980</v>
      </c>
      <c r="E463" s="9" t="s">
        <v>934</v>
      </c>
      <c r="F463" s="25">
        <v>820708.5</v>
      </c>
      <c r="G463" s="25">
        <v>6373855</v>
      </c>
      <c r="H463" s="25">
        <v>2590859</v>
      </c>
      <c r="I463" s="25">
        <v>5514287</v>
      </c>
      <c r="J463" s="25">
        <v>15299709</v>
      </c>
      <c r="K463" s="142">
        <v>0.55654054880142212</v>
      </c>
      <c r="L463" s="9"/>
    </row>
    <row r="464" spans="1:12" x14ac:dyDescent="0.25">
      <c r="A464" s="9">
        <v>116498003</v>
      </c>
      <c r="B464" s="9"/>
      <c r="C464" s="9" t="s">
        <v>223</v>
      </c>
      <c r="D464" s="9" t="s">
        <v>980</v>
      </c>
      <c r="E464" s="9" t="s">
        <v>939</v>
      </c>
      <c r="F464" s="25">
        <v>194207.25</v>
      </c>
      <c r="G464" s="25">
        <v>2093863.625</v>
      </c>
      <c r="H464" s="25">
        <v>672607.25</v>
      </c>
      <c r="I464" s="25">
        <v>1996844</v>
      </c>
      <c r="J464" s="25">
        <v>4957522</v>
      </c>
      <c r="K464" s="142">
        <v>0.40844276547431946</v>
      </c>
      <c r="L464" s="9"/>
    </row>
    <row r="465" spans="1:12" x14ac:dyDescent="0.25">
      <c r="A465" s="9">
        <v>113369003</v>
      </c>
      <c r="B465" s="9"/>
      <c r="C465" s="9" t="s">
        <v>88</v>
      </c>
      <c r="D465" s="9" t="s">
        <v>980</v>
      </c>
      <c r="E465" s="9" t="s">
        <v>937</v>
      </c>
      <c r="F465" s="25">
        <v>411290.84375</v>
      </c>
      <c r="G465" s="25">
        <v>3119876.5</v>
      </c>
      <c r="H465" s="25">
        <v>1766830.625</v>
      </c>
      <c r="I465" s="25">
        <v>2847085.5</v>
      </c>
      <c r="J465" s="25">
        <v>8145083.5</v>
      </c>
      <c r="K465" s="142">
        <v>0.29090726375579834</v>
      </c>
      <c r="L465" s="9"/>
    </row>
    <row r="466" spans="1:12" x14ac:dyDescent="0.25">
      <c r="A466" s="9">
        <v>101638803</v>
      </c>
      <c r="B466" s="9"/>
      <c r="C466" s="9" t="s">
        <v>417</v>
      </c>
      <c r="D466" s="9" t="s">
        <v>980</v>
      </c>
      <c r="E466" s="9" t="s">
        <v>931</v>
      </c>
      <c r="F466" s="25">
        <v>314672.6875</v>
      </c>
      <c r="G466" s="25">
        <v>2650655.75</v>
      </c>
      <c r="H466" s="25">
        <v>940626.25</v>
      </c>
      <c r="I466" s="25">
        <v>2613931.75</v>
      </c>
      <c r="J466" s="25">
        <v>6519886.5</v>
      </c>
      <c r="K466" s="142">
        <v>0.51473402976989746</v>
      </c>
      <c r="L466" s="9"/>
    </row>
    <row r="467" spans="1:12" x14ac:dyDescent="0.25">
      <c r="A467" s="9">
        <v>105259703</v>
      </c>
      <c r="B467" s="9"/>
      <c r="C467" s="9" t="s">
        <v>209</v>
      </c>
      <c r="D467" s="9" t="s">
        <v>980</v>
      </c>
      <c r="E467" s="9" t="s">
        <v>934</v>
      </c>
      <c r="F467" s="25">
        <v>209616.453125</v>
      </c>
      <c r="G467" s="25">
        <v>1734629.375</v>
      </c>
      <c r="H467" s="25">
        <v>703569.875</v>
      </c>
      <c r="I467" s="25">
        <v>1585089.75</v>
      </c>
      <c r="J467" s="25">
        <v>4232905.5</v>
      </c>
      <c r="K467" s="142">
        <v>0.45779064297676086</v>
      </c>
      <c r="L467" s="9"/>
    </row>
    <row r="468" spans="1:12" x14ac:dyDescent="0.25">
      <c r="A468" s="9">
        <v>119648703</v>
      </c>
      <c r="B468" s="9"/>
      <c r="C468" s="9" t="s">
        <v>27</v>
      </c>
      <c r="D468" s="9" t="s">
        <v>980</v>
      </c>
      <c r="E468" s="9" t="s">
        <v>939</v>
      </c>
      <c r="F468" s="25">
        <v>304645.65625</v>
      </c>
      <c r="G468" s="25">
        <v>2484437.5</v>
      </c>
      <c r="H468" s="25">
        <v>1354693.5</v>
      </c>
      <c r="I468" s="25">
        <v>1926454.5</v>
      </c>
      <c r="J468" s="25">
        <v>6070231</v>
      </c>
      <c r="K468" s="142">
        <v>0.3234616219997406</v>
      </c>
      <c r="L468" s="9"/>
    </row>
    <row r="469" spans="1:12" x14ac:dyDescent="0.25">
      <c r="A469" s="9">
        <v>112289003</v>
      </c>
      <c r="B469" s="9"/>
      <c r="C469" s="9" t="s">
        <v>114</v>
      </c>
      <c r="D469" s="9" t="s">
        <v>980</v>
      </c>
      <c r="E469" s="9" t="s">
        <v>937</v>
      </c>
      <c r="F469" s="25">
        <v>495612</v>
      </c>
      <c r="G469" s="25">
        <v>5789542.5</v>
      </c>
      <c r="H469" s="25">
        <v>1960562.375</v>
      </c>
      <c r="I469" s="25">
        <v>5773607</v>
      </c>
      <c r="J469" s="25">
        <v>14019324</v>
      </c>
      <c r="K469" s="142">
        <v>0.37953954935073853</v>
      </c>
      <c r="L469" s="9"/>
    </row>
    <row r="470" spans="1:12" x14ac:dyDescent="0.25">
      <c r="A470" s="9">
        <v>121139004</v>
      </c>
      <c r="B470" s="9"/>
      <c r="C470" s="9" t="s">
        <v>494</v>
      </c>
      <c r="D470" s="9" t="s">
        <v>980</v>
      </c>
      <c r="E470" s="9" t="s">
        <v>938</v>
      </c>
      <c r="F470" s="25">
        <v>100983</v>
      </c>
      <c r="G470" s="25">
        <v>1033791.25</v>
      </c>
      <c r="H470" s="25">
        <v>346467.625</v>
      </c>
      <c r="I470" s="25">
        <v>885496.6875</v>
      </c>
      <c r="J470" s="25">
        <v>2366738.5</v>
      </c>
      <c r="K470" s="142">
        <v>0.44829010963439941</v>
      </c>
      <c r="L470" s="9"/>
    </row>
    <row r="471" spans="1:12" x14ac:dyDescent="0.25">
      <c r="A471" s="9">
        <v>117598503</v>
      </c>
      <c r="B471" s="9"/>
      <c r="C471" s="9" t="s">
        <v>379</v>
      </c>
      <c r="D471" s="9" t="s">
        <v>980</v>
      </c>
      <c r="E471" s="9" t="s">
        <v>935</v>
      </c>
      <c r="F471" s="25">
        <v>187505.703125</v>
      </c>
      <c r="G471" s="25">
        <v>1847973.25</v>
      </c>
      <c r="H471" s="25">
        <v>673927.5</v>
      </c>
      <c r="I471" s="25">
        <v>1837769.375</v>
      </c>
      <c r="J471" s="25">
        <v>4547176</v>
      </c>
      <c r="K471" s="142">
        <v>0.40284794569015503</v>
      </c>
      <c r="L471" s="9"/>
    </row>
    <row r="472" spans="1:12" x14ac:dyDescent="0.25">
      <c r="A472" s="9">
        <v>103029403</v>
      </c>
      <c r="B472" s="9"/>
      <c r="C472" s="9" t="s">
        <v>161</v>
      </c>
      <c r="D472" s="9" t="s">
        <v>980</v>
      </c>
      <c r="E472" s="9" t="s">
        <v>932</v>
      </c>
      <c r="F472" s="25">
        <v>310498.5</v>
      </c>
      <c r="G472" s="25">
        <v>1811070.875</v>
      </c>
      <c r="H472" s="25">
        <v>1513476.625</v>
      </c>
      <c r="I472" s="25">
        <v>1445673.875</v>
      </c>
      <c r="J472" s="25">
        <v>5080720</v>
      </c>
      <c r="K472" s="142">
        <v>0.23872503638267517</v>
      </c>
      <c r="L472" s="9"/>
    </row>
    <row r="473" spans="1:12" x14ac:dyDescent="0.25">
      <c r="A473" s="9">
        <v>110179003</v>
      </c>
      <c r="B473" s="9"/>
      <c r="C473" s="9" t="s">
        <v>172</v>
      </c>
      <c r="D473" s="9" t="s">
        <v>980</v>
      </c>
      <c r="E473" s="9" t="s">
        <v>935</v>
      </c>
      <c r="F473" s="25">
        <v>177784.34375</v>
      </c>
      <c r="G473" s="25">
        <v>1977240.75</v>
      </c>
      <c r="H473" s="25">
        <v>592140.625</v>
      </c>
      <c r="I473" s="25">
        <v>1873619.75</v>
      </c>
      <c r="J473" s="25">
        <v>4620785</v>
      </c>
      <c r="K473" s="142">
        <v>0.57373201847076416</v>
      </c>
      <c r="L473" s="9"/>
    </row>
    <row r="474" spans="1:12" x14ac:dyDescent="0.25">
      <c r="A474" s="9">
        <v>124159002</v>
      </c>
      <c r="B474" s="9"/>
      <c r="C474" s="9" t="s">
        <v>61</v>
      </c>
      <c r="D474" s="9" t="s">
        <v>980</v>
      </c>
      <c r="E474" s="9" t="s">
        <v>941</v>
      </c>
      <c r="F474" s="25">
        <v>849918.875</v>
      </c>
      <c r="G474" s="25">
        <v>3678994.5</v>
      </c>
      <c r="H474" s="25">
        <v>5507236</v>
      </c>
      <c r="I474" s="25">
        <v>2302234.5</v>
      </c>
      <c r="J474" s="25">
        <v>12338384</v>
      </c>
      <c r="K474" s="142">
        <v>0.17090904712677002</v>
      </c>
      <c r="L474" s="9"/>
    </row>
    <row r="475" spans="1:12" x14ac:dyDescent="0.25">
      <c r="A475" s="9">
        <v>101308503</v>
      </c>
      <c r="B475" s="9"/>
      <c r="C475" s="9" t="s">
        <v>325</v>
      </c>
      <c r="D475" s="9" t="s">
        <v>980</v>
      </c>
      <c r="E475" s="9" t="s">
        <v>931</v>
      </c>
      <c r="F475" s="25">
        <v>108208.796875</v>
      </c>
      <c r="G475" s="25">
        <v>840293.125</v>
      </c>
      <c r="H475" s="25">
        <v>356121</v>
      </c>
      <c r="I475" s="25">
        <v>722559.9375</v>
      </c>
      <c r="J475" s="25">
        <v>2027183</v>
      </c>
      <c r="K475" s="142">
        <v>0.34357693791389465</v>
      </c>
      <c r="L475" s="9"/>
    </row>
    <row r="476" spans="1:12" x14ac:dyDescent="0.25">
      <c r="A476" s="9">
        <v>103029553</v>
      </c>
      <c r="B476" s="9"/>
      <c r="C476" s="9" t="s">
        <v>234</v>
      </c>
      <c r="D476" s="9" t="s">
        <v>980</v>
      </c>
      <c r="E476" s="9" t="s">
        <v>932</v>
      </c>
      <c r="F476" s="25">
        <v>330786.59375</v>
      </c>
      <c r="G476" s="25">
        <v>2094915.75</v>
      </c>
      <c r="H476" s="25">
        <v>1514149.125</v>
      </c>
      <c r="I476" s="25">
        <v>1706800.875</v>
      </c>
      <c r="J476" s="25">
        <v>5646652.5</v>
      </c>
      <c r="K476" s="142">
        <v>0.28431782126426697</v>
      </c>
      <c r="L476" s="9"/>
    </row>
    <row r="477" spans="1:12" x14ac:dyDescent="0.25">
      <c r="A477" s="9">
        <v>104437503</v>
      </c>
      <c r="B477" s="9"/>
      <c r="C477" s="9" t="s">
        <v>192</v>
      </c>
      <c r="D477" s="9" t="s">
        <v>980</v>
      </c>
      <c r="E477" s="9" t="s">
        <v>933</v>
      </c>
      <c r="F477" s="25">
        <v>134119.796875</v>
      </c>
      <c r="G477" s="25">
        <v>1103796.5</v>
      </c>
      <c r="H477" s="25">
        <v>482047.5625</v>
      </c>
      <c r="I477" s="25">
        <v>972155.875</v>
      </c>
      <c r="J477" s="25">
        <v>2692119.5</v>
      </c>
      <c r="K477" s="142">
        <v>0.56298846006393433</v>
      </c>
      <c r="L477" s="9"/>
    </row>
    <row r="478" spans="1:12" x14ac:dyDescent="0.25">
      <c r="A478" s="9">
        <v>103029603</v>
      </c>
      <c r="B478" s="9"/>
      <c r="C478" s="9" t="s">
        <v>163</v>
      </c>
      <c r="D478" s="9" t="s">
        <v>980</v>
      </c>
      <c r="E478" s="9" t="s">
        <v>932</v>
      </c>
      <c r="F478" s="25">
        <v>476719.1875</v>
      </c>
      <c r="G478" s="25">
        <v>3861303.5</v>
      </c>
      <c r="H478" s="25">
        <v>1666523.75</v>
      </c>
      <c r="I478" s="25">
        <v>3415003.5</v>
      </c>
      <c r="J478" s="25">
        <v>9419550</v>
      </c>
      <c r="K478" s="142">
        <v>0.35182759165763855</v>
      </c>
      <c r="L478" s="9"/>
    </row>
    <row r="479" spans="1:12" x14ac:dyDescent="0.25">
      <c r="A479" s="9">
        <v>115508003</v>
      </c>
      <c r="B479" s="9"/>
      <c r="C479" s="9" t="s">
        <v>186</v>
      </c>
      <c r="D479" s="9" t="s">
        <v>980</v>
      </c>
      <c r="E479" s="9" t="s">
        <v>937</v>
      </c>
      <c r="F479" s="25">
        <v>362049.75</v>
      </c>
      <c r="G479" s="25">
        <v>2415187.75</v>
      </c>
      <c r="H479" s="25">
        <v>1090291.75</v>
      </c>
      <c r="I479" s="25">
        <v>1916497.75</v>
      </c>
      <c r="J479" s="25">
        <v>5784027</v>
      </c>
      <c r="K479" s="142">
        <v>0.4207342267036438</v>
      </c>
      <c r="L479" s="9"/>
    </row>
    <row r="480" spans="1:12" x14ac:dyDescent="0.25">
      <c r="A480" s="9">
        <v>115219002</v>
      </c>
      <c r="B480" s="9"/>
      <c r="C480" s="9" t="s">
        <v>392</v>
      </c>
      <c r="D480" s="9" t="s">
        <v>980</v>
      </c>
      <c r="E480" s="9" t="s">
        <v>937</v>
      </c>
      <c r="F480" s="25">
        <v>836643.4375</v>
      </c>
      <c r="G480" s="25">
        <v>5895427.5</v>
      </c>
      <c r="H480" s="25">
        <v>3177710.5</v>
      </c>
      <c r="I480" s="25">
        <v>5578937</v>
      </c>
      <c r="J480" s="25">
        <v>15488719</v>
      </c>
      <c r="K480" s="142">
        <v>0.25132650136947632</v>
      </c>
      <c r="L480" s="9"/>
    </row>
    <row r="481" spans="1:12" x14ac:dyDescent="0.25">
      <c r="A481" s="9">
        <v>112678503</v>
      </c>
      <c r="B481" s="9"/>
      <c r="C481" s="9" t="s">
        <v>193</v>
      </c>
      <c r="D481" s="9" t="s">
        <v>980</v>
      </c>
      <c r="E481" s="9" t="s">
        <v>937</v>
      </c>
      <c r="F481" s="25">
        <v>376203.59375</v>
      </c>
      <c r="G481" s="25">
        <v>2496512.5</v>
      </c>
      <c r="H481" s="25">
        <v>1491405.75</v>
      </c>
      <c r="I481" s="25">
        <v>2243231</v>
      </c>
      <c r="J481" s="25">
        <v>6607353</v>
      </c>
      <c r="K481" s="142">
        <v>0.2537606954574585</v>
      </c>
      <c r="L481" s="9"/>
    </row>
    <row r="482" spans="1:12" x14ac:dyDescent="0.25">
      <c r="A482" s="9">
        <v>127049303</v>
      </c>
      <c r="B482" s="9"/>
      <c r="C482" s="9" t="s">
        <v>31</v>
      </c>
      <c r="D482" s="9" t="s">
        <v>980</v>
      </c>
      <c r="E482" s="9" t="s">
        <v>933</v>
      </c>
      <c r="F482" s="25">
        <v>125470.5</v>
      </c>
      <c r="G482" s="25">
        <v>1224410.5</v>
      </c>
      <c r="H482" s="25">
        <v>420251.75</v>
      </c>
      <c r="I482" s="25">
        <v>1054258.125</v>
      </c>
      <c r="J482" s="25">
        <v>2824391</v>
      </c>
      <c r="K482" s="142">
        <v>0.63222414255142212</v>
      </c>
      <c r="L482" s="9"/>
    </row>
    <row r="483" spans="1:12" x14ac:dyDescent="0.25">
      <c r="A483" s="9">
        <v>119648903</v>
      </c>
      <c r="B483" s="9"/>
      <c r="C483" s="9" t="s">
        <v>484</v>
      </c>
      <c r="D483" s="9" t="s">
        <v>980</v>
      </c>
      <c r="E483" s="9" t="s">
        <v>939</v>
      </c>
      <c r="F483" s="25">
        <v>222882.75</v>
      </c>
      <c r="G483" s="25">
        <v>2052571.875</v>
      </c>
      <c r="H483" s="25">
        <v>1032434</v>
      </c>
      <c r="I483" s="25">
        <v>1219169.125</v>
      </c>
      <c r="J483" s="25">
        <v>4527057.5</v>
      </c>
      <c r="K483" s="142">
        <v>0.35614806413650513</v>
      </c>
      <c r="L483" s="9"/>
    </row>
    <row r="484" spans="1:12" x14ac:dyDescent="0.25">
      <c r="A484" s="9">
        <v>108118503</v>
      </c>
      <c r="B484" s="9"/>
      <c r="C484" s="9" t="s">
        <v>453</v>
      </c>
      <c r="D484" s="9" t="s">
        <v>980</v>
      </c>
      <c r="E484" s="9" t="s">
        <v>936</v>
      </c>
      <c r="F484" s="25">
        <v>192377.09375</v>
      </c>
      <c r="G484" s="25">
        <v>1836403</v>
      </c>
      <c r="H484" s="25">
        <v>652564.125</v>
      </c>
      <c r="I484" s="25">
        <v>1853873</v>
      </c>
      <c r="J484" s="25">
        <v>4535217</v>
      </c>
      <c r="K484" s="142">
        <v>0.38132628798484802</v>
      </c>
      <c r="L484" s="9"/>
    </row>
    <row r="485" spans="1:12" x14ac:dyDescent="0.25">
      <c r="A485" s="9">
        <v>121397803</v>
      </c>
      <c r="B485" s="9"/>
      <c r="C485" s="9" t="s">
        <v>344</v>
      </c>
      <c r="D485" s="9" t="s">
        <v>980</v>
      </c>
      <c r="E485" s="9" t="s">
        <v>938</v>
      </c>
      <c r="F485" s="25">
        <v>488466.4375</v>
      </c>
      <c r="G485" s="25">
        <v>4537629</v>
      </c>
      <c r="H485" s="25">
        <v>2153274.5</v>
      </c>
      <c r="I485" s="25">
        <v>4416373.5</v>
      </c>
      <c r="J485" s="25">
        <v>11595744</v>
      </c>
      <c r="K485" s="142">
        <v>0.29240903258323669</v>
      </c>
      <c r="L485" s="9"/>
    </row>
    <row r="486" spans="1:12" x14ac:dyDescent="0.25">
      <c r="A486" s="9">
        <v>118408852</v>
      </c>
      <c r="B486" s="9"/>
      <c r="C486" s="9" t="s">
        <v>254</v>
      </c>
      <c r="D486" s="9" t="s">
        <v>980</v>
      </c>
      <c r="E486" s="9" t="s">
        <v>939</v>
      </c>
      <c r="F486" s="25">
        <v>1203005.875</v>
      </c>
      <c r="G486" s="25">
        <v>16738245</v>
      </c>
      <c r="H486" s="25">
        <v>3870443.5</v>
      </c>
      <c r="I486" s="25">
        <v>17753744</v>
      </c>
      <c r="J486" s="25">
        <v>39565440</v>
      </c>
      <c r="K486" s="142">
        <v>0.4240155816078186</v>
      </c>
      <c r="L486" s="9"/>
    </row>
    <row r="487" spans="1:12" x14ac:dyDescent="0.25">
      <c r="A487" s="9">
        <v>103029803</v>
      </c>
      <c r="B487" s="9"/>
      <c r="C487" s="9" t="s">
        <v>81</v>
      </c>
      <c r="D487" s="9" t="s">
        <v>980</v>
      </c>
      <c r="E487" s="9" t="s">
        <v>932</v>
      </c>
      <c r="F487" s="25">
        <v>257848.203125</v>
      </c>
      <c r="G487" s="25">
        <v>2280779.25</v>
      </c>
      <c r="H487" s="25">
        <v>634233.875</v>
      </c>
      <c r="I487" s="25">
        <v>2155080</v>
      </c>
      <c r="J487" s="25">
        <v>5327941.5</v>
      </c>
      <c r="K487" s="142">
        <v>0.50289154052734375</v>
      </c>
      <c r="L487" s="9"/>
    </row>
    <row r="488" spans="1:12" x14ac:dyDescent="0.25">
      <c r="A488" s="9">
        <v>125239652</v>
      </c>
      <c r="B488" s="9"/>
      <c r="C488" s="9" t="s">
        <v>103</v>
      </c>
      <c r="D488" s="9" t="s">
        <v>980</v>
      </c>
      <c r="E488" s="9" t="s">
        <v>941</v>
      </c>
      <c r="F488" s="25">
        <v>980060.125</v>
      </c>
      <c r="G488" s="25">
        <v>10672919</v>
      </c>
      <c r="H488" s="25">
        <v>3421558</v>
      </c>
      <c r="I488" s="25">
        <v>10772726</v>
      </c>
      <c r="J488" s="25">
        <v>25847264</v>
      </c>
      <c r="K488" s="142">
        <v>0.4533824622631073</v>
      </c>
      <c r="L488" s="9"/>
    </row>
    <row r="489" spans="1:12" x14ac:dyDescent="0.25">
      <c r="A489" s="9">
        <v>129548803</v>
      </c>
      <c r="B489" s="9"/>
      <c r="C489" s="9" t="s">
        <v>7</v>
      </c>
      <c r="D489" s="9" t="s">
        <v>980</v>
      </c>
      <c r="E489" s="9" t="s">
        <v>938</v>
      </c>
      <c r="F489" s="25">
        <v>190312.953125</v>
      </c>
      <c r="G489" s="25">
        <v>1856585.5</v>
      </c>
      <c r="H489" s="25">
        <v>521598</v>
      </c>
      <c r="I489" s="25">
        <v>1769645.5</v>
      </c>
      <c r="J489" s="25">
        <v>4338142</v>
      </c>
      <c r="K489" s="142">
        <v>0.6645236611366272</v>
      </c>
      <c r="L489" s="9"/>
    </row>
    <row r="490" spans="1:12" x14ac:dyDescent="0.25">
      <c r="A490" s="9">
        <v>108079004</v>
      </c>
      <c r="B490" s="9"/>
      <c r="C490" s="9" t="s">
        <v>327</v>
      </c>
      <c r="D490" s="9" t="s">
        <v>980</v>
      </c>
      <c r="E490" s="9" t="s">
        <v>935</v>
      </c>
      <c r="F490" s="25">
        <v>68706.8984375</v>
      </c>
      <c r="G490" s="25">
        <v>1011032.5</v>
      </c>
      <c r="H490" s="25">
        <v>250574.84375</v>
      </c>
      <c r="I490" s="25">
        <v>987395.875</v>
      </c>
      <c r="J490" s="25">
        <v>2317710</v>
      </c>
      <c r="K490" s="142">
        <v>0.65561604499816895</v>
      </c>
      <c r="L490" s="9"/>
    </row>
    <row r="491" spans="1:12" x14ac:dyDescent="0.25">
      <c r="A491" s="9">
        <v>117417202</v>
      </c>
      <c r="B491" s="9"/>
      <c r="C491" s="9" t="s">
        <v>268</v>
      </c>
      <c r="D491" s="9" t="s">
        <v>980</v>
      </c>
      <c r="E491" s="9" t="s">
        <v>935</v>
      </c>
      <c r="F491" s="25">
        <v>882038.6875</v>
      </c>
      <c r="G491" s="25">
        <v>8547383</v>
      </c>
      <c r="H491" s="25">
        <v>3084629.75</v>
      </c>
      <c r="I491" s="25">
        <v>8319492</v>
      </c>
      <c r="J491" s="25">
        <v>20833544</v>
      </c>
      <c r="K491" s="142">
        <v>0.50451487302780151</v>
      </c>
      <c r="L491" s="9"/>
    </row>
    <row r="492" spans="1:12" x14ac:dyDescent="0.25">
      <c r="A492" s="9">
        <v>104378003</v>
      </c>
      <c r="B492" s="9"/>
      <c r="C492" s="9" t="s">
        <v>16</v>
      </c>
      <c r="D492" s="9" t="s">
        <v>980</v>
      </c>
      <c r="E492" s="9" t="s">
        <v>933</v>
      </c>
      <c r="F492" s="25">
        <v>180768</v>
      </c>
      <c r="G492" s="25">
        <v>1390214.875</v>
      </c>
      <c r="H492" s="25">
        <v>506960.40625</v>
      </c>
      <c r="I492" s="25">
        <v>1110509.25</v>
      </c>
      <c r="J492" s="25">
        <v>3188452.5</v>
      </c>
      <c r="K492" s="142">
        <v>0.4339841902256012</v>
      </c>
      <c r="L492" s="9"/>
    </row>
    <row r="493" spans="1:12" x14ac:dyDescent="0.25">
      <c r="A493" s="9">
        <v>114069103</v>
      </c>
      <c r="B493" s="9"/>
      <c r="C493" s="9" t="s">
        <v>189</v>
      </c>
      <c r="D493" s="9" t="s">
        <v>980</v>
      </c>
      <c r="E493" s="9" t="s">
        <v>938</v>
      </c>
      <c r="F493" s="25">
        <v>616782.4375</v>
      </c>
      <c r="G493" s="25">
        <v>4816487.5</v>
      </c>
      <c r="H493" s="25">
        <v>2920593.5</v>
      </c>
      <c r="I493" s="25">
        <v>4569110</v>
      </c>
      <c r="J493" s="25">
        <v>12922974</v>
      </c>
      <c r="K493" s="142">
        <v>0.22743628919124603</v>
      </c>
      <c r="L493" s="9"/>
    </row>
    <row r="494" spans="1:12" x14ac:dyDescent="0.25">
      <c r="A494" s="9">
        <v>120488603</v>
      </c>
      <c r="B494" s="9"/>
      <c r="C494" s="9" t="s">
        <v>200</v>
      </c>
      <c r="D494" s="9" t="s">
        <v>980</v>
      </c>
      <c r="E494" s="9" t="s">
        <v>938</v>
      </c>
      <c r="F494" s="25">
        <v>314364</v>
      </c>
      <c r="G494" s="25">
        <v>2370975.5</v>
      </c>
      <c r="H494" s="25">
        <v>1094908.5</v>
      </c>
      <c r="I494" s="25">
        <v>2357652.25</v>
      </c>
      <c r="J494" s="25">
        <v>6137900</v>
      </c>
      <c r="K494" s="142">
        <v>0.29991307854652405</v>
      </c>
      <c r="L494" s="9"/>
    </row>
    <row r="495" spans="1:12" x14ac:dyDescent="0.25">
      <c r="A495" s="9">
        <v>108569103</v>
      </c>
      <c r="B495" s="9"/>
      <c r="C495" s="9" t="s">
        <v>375</v>
      </c>
      <c r="D495" s="9" t="s">
        <v>980</v>
      </c>
      <c r="E495" s="9" t="s">
        <v>936</v>
      </c>
      <c r="F495" s="25">
        <v>172878.90625</v>
      </c>
      <c r="G495" s="25">
        <v>2249001</v>
      </c>
      <c r="H495" s="25">
        <v>597805.0625</v>
      </c>
      <c r="I495" s="25">
        <v>2184193.5</v>
      </c>
      <c r="J495" s="25">
        <v>5203878.5</v>
      </c>
      <c r="K495" s="142">
        <v>0.66267114877700806</v>
      </c>
      <c r="L495" s="9"/>
    </row>
    <row r="496" spans="1:12" x14ac:dyDescent="0.25">
      <c r="A496" s="9">
        <v>123469303</v>
      </c>
      <c r="B496" s="9"/>
      <c r="C496" s="9" t="s">
        <v>207</v>
      </c>
      <c r="D496" s="9" t="s">
        <v>980</v>
      </c>
      <c r="E496" s="9" t="s">
        <v>940</v>
      </c>
      <c r="F496" s="25">
        <v>330168</v>
      </c>
      <c r="G496" s="25">
        <v>1362134.375</v>
      </c>
      <c r="H496" s="25">
        <v>2672943</v>
      </c>
      <c r="I496" s="25">
        <v>804461.0625</v>
      </c>
      <c r="J496" s="25">
        <v>5169706.5</v>
      </c>
      <c r="K496" s="142">
        <v>0.18836119771003723</v>
      </c>
      <c r="L496" s="9"/>
    </row>
    <row r="497" spans="1:12" x14ac:dyDescent="0.25">
      <c r="A497" s="9">
        <v>103029902</v>
      </c>
      <c r="B497" s="9"/>
      <c r="C497" s="9" t="s">
        <v>419</v>
      </c>
      <c r="D497" s="9" t="s">
        <v>980</v>
      </c>
      <c r="E497" s="9" t="s">
        <v>932</v>
      </c>
      <c r="F497" s="25">
        <v>833092.1875</v>
      </c>
      <c r="G497" s="25">
        <v>6400247</v>
      </c>
      <c r="H497" s="25">
        <v>2214721</v>
      </c>
      <c r="I497" s="25">
        <v>6127729</v>
      </c>
      <c r="J497" s="25">
        <v>15575789</v>
      </c>
      <c r="K497" s="142">
        <v>0.34778222441673279</v>
      </c>
      <c r="L497" s="9"/>
    </row>
    <row r="498" spans="1:12" x14ac:dyDescent="0.25">
      <c r="A498" s="9">
        <v>117089003</v>
      </c>
      <c r="B498" s="9"/>
      <c r="C498" s="9" t="s">
        <v>92</v>
      </c>
      <c r="D498" s="9" t="s">
        <v>980</v>
      </c>
      <c r="E498" s="9" t="s">
        <v>939</v>
      </c>
      <c r="F498" s="25">
        <v>189852.15625</v>
      </c>
      <c r="G498" s="25">
        <v>2198877.25</v>
      </c>
      <c r="H498" s="25">
        <v>652985.125</v>
      </c>
      <c r="I498" s="25">
        <v>1965141.875</v>
      </c>
      <c r="J498" s="25">
        <v>5006856.5</v>
      </c>
      <c r="K498" s="142">
        <v>0.47842371463775635</v>
      </c>
      <c r="L498" s="9"/>
    </row>
    <row r="499" spans="1:12" x14ac:dyDescent="0.25">
      <c r="A499" s="9">
        <v>118409203</v>
      </c>
      <c r="B499" s="9"/>
      <c r="C499" s="9" t="s">
        <v>165</v>
      </c>
      <c r="D499" s="9" t="s">
        <v>980</v>
      </c>
      <c r="E499" s="9" t="s">
        <v>939</v>
      </c>
      <c r="F499" s="25">
        <v>326021.40625</v>
      </c>
      <c r="G499" s="25">
        <v>2405128.25</v>
      </c>
      <c r="H499" s="25">
        <v>1098867.5</v>
      </c>
      <c r="I499" s="25">
        <v>1912650.875</v>
      </c>
      <c r="J499" s="25">
        <v>5742668</v>
      </c>
      <c r="K499" s="142">
        <v>0.41784688830375671</v>
      </c>
      <c r="L499" s="9"/>
    </row>
    <row r="500" spans="1:12" x14ac:dyDescent="0.25">
      <c r="A500" s="9">
        <v>118409302</v>
      </c>
      <c r="B500" s="9"/>
      <c r="C500" s="9" t="s">
        <v>203</v>
      </c>
      <c r="D500" s="9" t="s">
        <v>980</v>
      </c>
      <c r="E500" s="9" t="s">
        <v>939</v>
      </c>
      <c r="F500" s="25">
        <v>896766.4375</v>
      </c>
      <c r="G500" s="25">
        <v>9820267</v>
      </c>
      <c r="H500" s="25">
        <v>2634145.75</v>
      </c>
      <c r="I500" s="25">
        <v>10180941</v>
      </c>
      <c r="J500" s="25">
        <v>23532120</v>
      </c>
      <c r="K500" s="142">
        <v>0.45451474189758301</v>
      </c>
      <c r="L500" s="9"/>
    </row>
    <row r="501" spans="1:12" x14ac:dyDescent="0.25">
      <c r="A501" s="9">
        <v>114069353</v>
      </c>
      <c r="B501" s="9"/>
      <c r="C501" s="9" t="s">
        <v>367</v>
      </c>
      <c r="D501" s="9" t="s">
        <v>980</v>
      </c>
      <c r="E501" s="9" t="s">
        <v>938</v>
      </c>
      <c r="F501" s="25">
        <v>171359.84375</v>
      </c>
      <c r="G501" s="25">
        <v>779328.125</v>
      </c>
      <c r="H501" s="25">
        <v>878667.375</v>
      </c>
      <c r="I501" s="25">
        <v>584780.875</v>
      </c>
      <c r="J501" s="25">
        <v>2414136.25</v>
      </c>
      <c r="K501" s="142">
        <v>0.19186548888683319</v>
      </c>
      <c r="L501" s="9"/>
    </row>
    <row r="502" spans="1:12" x14ac:dyDescent="0.25">
      <c r="A502" s="9">
        <v>112679002</v>
      </c>
      <c r="B502" s="9"/>
      <c r="C502" s="9" t="s">
        <v>177</v>
      </c>
      <c r="D502" s="9" t="s">
        <v>980</v>
      </c>
      <c r="E502" s="9" t="s">
        <v>937</v>
      </c>
      <c r="F502" s="25">
        <v>1429886.5</v>
      </c>
      <c r="G502" s="25">
        <v>24315520</v>
      </c>
      <c r="H502" s="25">
        <v>5478318</v>
      </c>
      <c r="I502" s="25">
        <v>25230916</v>
      </c>
      <c r="J502" s="25">
        <v>56454640</v>
      </c>
      <c r="K502" s="142">
        <v>0.63179856538772583</v>
      </c>
      <c r="L502" s="9"/>
    </row>
    <row r="503" spans="1:12" x14ac:dyDescent="0.25">
      <c r="A503" s="9">
        <v>112679403</v>
      </c>
      <c r="B503" s="9"/>
      <c r="C503" s="9" t="s">
        <v>343</v>
      </c>
      <c r="D503" s="9" t="s">
        <v>980</v>
      </c>
      <c r="E503" s="9" t="s">
        <v>937</v>
      </c>
      <c r="F503" s="25">
        <v>279548.84375</v>
      </c>
      <c r="G503" s="25">
        <v>1775315.375</v>
      </c>
      <c r="H503" s="25">
        <v>1285087.625</v>
      </c>
      <c r="I503" s="25">
        <v>1501660.5</v>
      </c>
      <c r="J503" s="25">
        <v>4841612.5</v>
      </c>
      <c r="K503" s="142">
        <v>0.19845665991306305</v>
      </c>
      <c r="L503" s="9"/>
    </row>
    <row r="504" spans="1:12" x14ac:dyDescent="0.25">
      <c r="A504" s="9">
        <v>107658903</v>
      </c>
      <c r="B504" s="9"/>
      <c r="C504" s="9" t="s">
        <v>430</v>
      </c>
      <c r="D504" s="9" t="s">
        <v>980</v>
      </c>
      <c r="E504" s="9" t="s">
        <v>931</v>
      </c>
      <c r="F504" s="25">
        <v>285349.0625</v>
      </c>
      <c r="G504" s="25">
        <v>2763445.75</v>
      </c>
      <c r="H504" s="25">
        <v>927706.875</v>
      </c>
      <c r="I504" s="25">
        <v>2495070</v>
      </c>
      <c r="J504" s="25">
        <v>6471571.5</v>
      </c>
      <c r="K504" s="142">
        <v>0.53023487329483032</v>
      </c>
      <c r="L504" s="9"/>
    </row>
    <row r="505" spans="1:12" x14ac:dyDescent="0.25">
      <c r="A505" s="144">
        <v>103020407</v>
      </c>
      <c r="B505" s="144"/>
      <c r="C505" s="144" t="s">
        <v>574</v>
      </c>
      <c r="D505" s="147" t="s">
        <v>605</v>
      </c>
      <c r="E505" s="144" t="s">
        <v>932</v>
      </c>
      <c r="F505" s="145">
        <v>0</v>
      </c>
      <c r="G505" s="145">
        <v>241710.140625</v>
      </c>
      <c r="H505" s="145">
        <v>194672</v>
      </c>
      <c r="I505" s="145">
        <v>200926.65625</v>
      </c>
      <c r="J505" s="145">
        <v>637308.75</v>
      </c>
      <c r="K505" s="146">
        <v>0.17806185781955719</v>
      </c>
      <c r="L505" s="9"/>
    </row>
    <row r="506" spans="1:12" x14ac:dyDescent="0.25">
      <c r="A506" s="144">
        <v>112015106</v>
      </c>
      <c r="B506" s="144"/>
      <c r="C506" s="144" t="s">
        <v>519</v>
      </c>
      <c r="D506" s="147" t="s">
        <v>605</v>
      </c>
      <c r="E506" s="144" t="s">
        <v>937</v>
      </c>
      <c r="F506" s="145">
        <v>0</v>
      </c>
      <c r="G506" s="145">
        <v>67555.2734375</v>
      </c>
      <c r="H506" s="145">
        <v>22858.078125</v>
      </c>
      <c r="I506" s="145">
        <v>64629.6015625</v>
      </c>
      <c r="J506" s="145">
        <v>155042.953125</v>
      </c>
      <c r="K506" s="146">
        <v>0.20405644178390503</v>
      </c>
      <c r="L506" s="9"/>
    </row>
    <row r="507" spans="1:12" x14ac:dyDescent="0.25">
      <c r="A507" s="144">
        <v>108110307</v>
      </c>
      <c r="B507" s="144"/>
      <c r="C507" s="144" t="s">
        <v>513</v>
      </c>
      <c r="D507" s="147" t="s">
        <v>605</v>
      </c>
      <c r="E507" s="144" t="s">
        <v>936</v>
      </c>
      <c r="F507" s="145">
        <v>0</v>
      </c>
      <c r="G507" s="145">
        <v>223438.828125</v>
      </c>
      <c r="H507" s="145">
        <v>125511.03125</v>
      </c>
      <c r="I507" s="145">
        <v>197190.90625</v>
      </c>
      <c r="J507" s="145">
        <v>546140.75</v>
      </c>
      <c r="K507" s="146">
        <v>0.2539195716381073</v>
      </c>
      <c r="L507" s="9"/>
    </row>
    <row r="508" spans="1:12" x14ac:dyDescent="0.25">
      <c r="A508" s="144">
        <v>108070607</v>
      </c>
      <c r="B508" s="144"/>
      <c r="C508" s="144" t="s">
        <v>545</v>
      </c>
      <c r="D508" s="147" t="s">
        <v>605</v>
      </c>
      <c r="E508" s="144" t="s">
        <v>935</v>
      </c>
      <c r="F508" s="145">
        <v>0</v>
      </c>
      <c r="G508" s="145">
        <v>308913.5</v>
      </c>
      <c r="H508" s="145">
        <v>219783.734375</v>
      </c>
      <c r="I508" s="145">
        <v>261797.09375</v>
      </c>
      <c r="J508" s="145">
        <v>790494.375</v>
      </c>
      <c r="K508" s="146">
        <v>0.22043235599994659</v>
      </c>
      <c r="L508" s="9"/>
    </row>
    <row r="509" spans="1:12" x14ac:dyDescent="0.25">
      <c r="A509" s="144">
        <v>127041307</v>
      </c>
      <c r="B509" s="144"/>
      <c r="C509" s="144" t="s">
        <v>541</v>
      </c>
      <c r="D509" s="147" t="s">
        <v>605</v>
      </c>
      <c r="E509" s="144" t="s">
        <v>933</v>
      </c>
      <c r="F509" s="145">
        <v>0</v>
      </c>
      <c r="G509" s="145">
        <v>235922.34375</v>
      </c>
      <c r="H509" s="145">
        <v>143399.046875</v>
      </c>
      <c r="I509" s="145">
        <v>204578.25</v>
      </c>
      <c r="J509" s="145">
        <v>583899.625</v>
      </c>
      <c r="K509" s="146">
        <v>0.21880108118057251</v>
      </c>
      <c r="L509" s="9"/>
    </row>
    <row r="510" spans="1:12" x14ac:dyDescent="0.25">
      <c r="A510" s="144">
        <v>108051307</v>
      </c>
      <c r="B510" s="144"/>
      <c r="C510" s="144" t="s">
        <v>573</v>
      </c>
      <c r="D510" s="147" t="s">
        <v>605</v>
      </c>
      <c r="E510" s="144" t="s">
        <v>936</v>
      </c>
      <c r="F510" s="145">
        <v>0</v>
      </c>
      <c r="G510" s="145">
        <v>90410.703125</v>
      </c>
      <c r="H510" s="145">
        <v>42879.97265625</v>
      </c>
      <c r="I510" s="145">
        <v>81527.8515625</v>
      </c>
      <c r="J510" s="145">
        <v>214818.53125</v>
      </c>
      <c r="K510" s="146">
        <v>0.28776407241821289</v>
      </c>
      <c r="L510" s="9"/>
    </row>
    <row r="511" spans="1:12" x14ac:dyDescent="0.25">
      <c r="A511" s="144">
        <v>114060557</v>
      </c>
      <c r="B511" s="144"/>
      <c r="C511" s="144" t="s">
        <v>569</v>
      </c>
      <c r="D511" s="147" t="s">
        <v>605</v>
      </c>
      <c r="E511" s="144" t="s">
        <v>938</v>
      </c>
      <c r="F511" s="145">
        <v>0</v>
      </c>
      <c r="G511" s="145">
        <v>489972.5</v>
      </c>
      <c r="H511" s="145">
        <v>313206.125</v>
      </c>
      <c r="I511" s="145">
        <v>417898.0625</v>
      </c>
      <c r="J511" s="145">
        <v>1221076.75</v>
      </c>
      <c r="K511" s="146">
        <v>0.1952040046453476</v>
      </c>
      <c r="L511" s="9"/>
    </row>
    <row r="512" spans="1:12" x14ac:dyDescent="0.25">
      <c r="A512" s="144">
        <v>120481107</v>
      </c>
      <c r="B512" s="144"/>
      <c r="C512" s="144" t="s">
        <v>550</v>
      </c>
      <c r="D512" s="147" t="s">
        <v>605</v>
      </c>
      <c r="E512" s="144" t="s">
        <v>938</v>
      </c>
      <c r="F512" s="145">
        <v>0</v>
      </c>
      <c r="G512" s="145">
        <v>298248.84375</v>
      </c>
      <c r="H512" s="145">
        <v>218416.546875</v>
      </c>
      <c r="I512" s="145">
        <v>251471.703125</v>
      </c>
      <c r="J512" s="145">
        <v>768137.0625</v>
      </c>
      <c r="K512" s="146">
        <v>0.18339292705059052</v>
      </c>
      <c r="L512" s="9"/>
    </row>
    <row r="513" spans="1:12" x14ac:dyDescent="0.25">
      <c r="A513" s="144">
        <v>122091457</v>
      </c>
      <c r="B513" s="144"/>
      <c r="C513" s="144" t="s">
        <v>531</v>
      </c>
      <c r="D513" s="147" t="s">
        <v>605</v>
      </c>
      <c r="E513" s="144" t="s">
        <v>940</v>
      </c>
      <c r="F513" s="145">
        <v>0</v>
      </c>
      <c r="G513" s="145">
        <v>458275.875</v>
      </c>
      <c r="H513" s="145">
        <v>622523.5</v>
      </c>
      <c r="I513" s="145">
        <v>324861.59375</v>
      </c>
      <c r="J513" s="145">
        <v>1405661</v>
      </c>
      <c r="K513" s="146">
        <v>0.16707463562488556</v>
      </c>
      <c r="L513" s="9"/>
    </row>
    <row r="514" spans="1:12" x14ac:dyDescent="0.25">
      <c r="A514" s="144">
        <v>104101307</v>
      </c>
      <c r="B514" s="144"/>
      <c r="C514" s="144" t="s">
        <v>509</v>
      </c>
      <c r="D514" s="147" t="s">
        <v>605</v>
      </c>
      <c r="E514" s="144" t="s">
        <v>933</v>
      </c>
      <c r="F514" s="145">
        <v>0</v>
      </c>
      <c r="G514" s="145">
        <v>240924.28125</v>
      </c>
      <c r="H514" s="145">
        <v>108207.1796875</v>
      </c>
      <c r="I514" s="145">
        <v>218759.40625</v>
      </c>
      <c r="J514" s="145">
        <v>567890.875</v>
      </c>
      <c r="K514" s="146">
        <v>0.26979851722717285</v>
      </c>
      <c r="L514" s="9"/>
    </row>
    <row r="515" spans="1:12" x14ac:dyDescent="0.25">
      <c r="A515" s="144">
        <v>123460957</v>
      </c>
      <c r="B515" s="144"/>
      <c r="C515" s="144" t="s">
        <v>542</v>
      </c>
      <c r="D515" s="147" t="s">
        <v>605</v>
      </c>
      <c r="E515" s="144" t="s">
        <v>940</v>
      </c>
      <c r="F515" s="145">
        <v>0</v>
      </c>
      <c r="G515" s="145">
        <v>236509.046875</v>
      </c>
      <c r="H515" s="145">
        <v>200584.125</v>
      </c>
      <c r="I515" s="145">
        <v>198736.5</v>
      </c>
      <c r="J515" s="145">
        <v>635829.6875</v>
      </c>
      <c r="K515" s="146">
        <v>0.18048126995563507</v>
      </c>
      <c r="L515" s="9"/>
    </row>
    <row r="516" spans="1:12" x14ac:dyDescent="0.25">
      <c r="A516" s="144">
        <v>121131507</v>
      </c>
      <c r="B516" s="144"/>
      <c r="C516" s="144" t="s">
        <v>553</v>
      </c>
      <c r="D516" s="147" t="s">
        <v>605</v>
      </c>
      <c r="E516" s="144" t="s">
        <v>938</v>
      </c>
      <c r="F516" s="145">
        <v>0</v>
      </c>
      <c r="G516" s="145">
        <v>158631.59375</v>
      </c>
      <c r="H516" s="145">
        <v>176075.8125</v>
      </c>
      <c r="I516" s="145">
        <v>117938.8515625</v>
      </c>
      <c r="J516" s="145">
        <v>452646.25</v>
      </c>
      <c r="K516" s="146">
        <v>0.17929428815841675</v>
      </c>
      <c r="L516" s="9"/>
    </row>
    <row r="517" spans="1:12" x14ac:dyDescent="0.25">
      <c r="A517" s="144">
        <v>120483007</v>
      </c>
      <c r="B517" s="144"/>
      <c r="C517" s="144" t="s">
        <v>520</v>
      </c>
      <c r="D517" s="147" t="s">
        <v>605</v>
      </c>
      <c r="E517" s="144" t="s">
        <v>938</v>
      </c>
      <c r="F517" s="145">
        <v>0</v>
      </c>
      <c r="G517" s="145">
        <v>219542.609375</v>
      </c>
      <c r="H517" s="145">
        <v>153600.65625</v>
      </c>
      <c r="I517" s="145">
        <v>186269.09375</v>
      </c>
      <c r="J517" s="145">
        <v>559412.375</v>
      </c>
      <c r="K517" s="146">
        <v>0.16262350976467133</v>
      </c>
      <c r="L517" s="9"/>
    </row>
    <row r="518" spans="1:12" x14ac:dyDescent="0.25">
      <c r="A518" s="144">
        <v>124151607</v>
      </c>
      <c r="B518" s="144"/>
      <c r="C518" s="144" t="s">
        <v>562</v>
      </c>
      <c r="D518" s="147" t="s">
        <v>605</v>
      </c>
      <c r="E518" s="144" t="s">
        <v>941</v>
      </c>
      <c r="F518" s="145">
        <v>0</v>
      </c>
      <c r="G518" s="145">
        <v>631811.3125</v>
      </c>
      <c r="H518" s="145">
        <v>466529.84375</v>
      </c>
      <c r="I518" s="145">
        <v>533153.6875</v>
      </c>
      <c r="J518" s="145">
        <v>1631494.75</v>
      </c>
      <c r="K518" s="146">
        <v>0.14479738473892212</v>
      </c>
      <c r="L518" s="9"/>
    </row>
    <row r="519" spans="1:12" x14ac:dyDescent="0.25">
      <c r="A519" s="144">
        <v>110141607</v>
      </c>
      <c r="B519" s="144"/>
      <c r="C519" s="144" t="s">
        <v>517</v>
      </c>
      <c r="D519" s="147" t="s">
        <v>605</v>
      </c>
      <c r="E519" s="144" t="s">
        <v>935</v>
      </c>
      <c r="F519" s="145">
        <v>0</v>
      </c>
      <c r="G519" s="145">
        <v>163611.5</v>
      </c>
      <c r="H519" s="145">
        <v>144868.65625</v>
      </c>
      <c r="I519" s="145">
        <v>131169.75</v>
      </c>
      <c r="J519" s="145">
        <v>439649.90625</v>
      </c>
      <c r="K519" s="146">
        <v>0.18096853792667389</v>
      </c>
      <c r="L519" s="9"/>
    </row>
    <row r="520" spans="1:12" x14ac:dyDescent="0.25">
      <c r="A520" s="144">
        <v>106161357</v>
      </c>
      <c r="B520" s="144"/>
      <c r="C520" s="144" t="s">
        <v>533</v>
      </c>
      <c r="D520" s="147" t="s">
        <v>605</v>
      </c>
      <c r="E520" s="144" t="s">
        <v>933</v>
      </c>
      <c r="F520" s="145">
        <v>0</v>
      </c>
      <c r="G520" s="145">
        <v>119397.8671875</v>
      </c>
      <c r="H520" s="145">
        <v>71503.15625</v>
      </c>
      <c r="I520" s="145">
        <v>105946.6484375</v>
      </c>
      <c r="J520" s="145">
        <v>296847.6875</v>
      </c>
      <c r="K520" s="146">
        <v>0.28242000937461853</v>
      </c>
      <c r="L520" s="9"/>
    </row>
    <row r="521" spans="1:12" x14ac:dyDescent="0.25">
      <c r="A521" s="144">
        <v>110171607</v>
      </c>
      <c r="B521" s="144"/>
      <c r="C521" s="144" t="s">
        <v>530</v>
      </c>
      <c r="D521" s="147" t="s">
        <v>605</v>
      </c>
      <c r="E521" s="144" t="s">
        <v>935</v>
      </c>
      <c r="F521" s="145">
        <v>0</v>
      </c>
      <c r="G521" s="145">
        <v>171180.625</v>
      </c>
      <c r="H521" s="145">
        <v>133043.671875</v>
      </c>
      <c r="I521" s="145">
        <v>143466.296875</v>
      </c>
      <c r="J521" s="145">
        <v>447690.625</v>
      </c>
      <c r="K521" s="146">
        <v>0.20866213738918304</v>
      </c>
      <c r="L521" s="9"/>
    </row>
    <row r="522" spans="1:12" x14ac:dyDescent="0.25">
      <c r="A522" s="144">
        <v>107651207</v>
      </c>
      <c r="B522" s="144"/>
      <c r="C522" s="144" t="s">
        <v>560</v>
      </c>
      <c r="D522" s="147" t="s">
        <v>605</v>
      </c>
      <c r="E522" s="144" t="s">
        <v>931</v>
      </c>
      <c r="F522" s="145">
        <v>0</v>
      </c>
      <c r="G522" s="145">
        <v>340109.8125</v>
      </c>
      <c r="H522" s="145">
        <v>184768.40625</v>
      </c>
      <c r="I522" s="145">
        <v>299413.65625</v>
      </c>
      <c r="J522" s="145">
        <v>824291.875</v>
      </c>
      <c r="K522" s="146">
        <v>0.23029217123985291</v>
      </c>
      <c r="L522" s="9"/>
    </row>
    <row r="523" spans="1:12" x14ac:dyDescent="0.25">
      <c r="A523" s="144">
        <v>116191757</v>
      </c>
      <c r="B523" s="144"/>
      <c r="C523" s="144" t="s">
        <v>516</v>
      </c>
      <c r="D523" s="147" t="s">
        <v>605</v>
      </c>
      <c r="E523" s="144" t="s">
        <v>939</v>
      </c>
      <c r="F523" s="145">
        <v>0</v>
      </c>
      <c r="G523" s="145">
        <v>186655.78125</v>
      </c>
      <c r="H523" s="145">
        <v>192605.90625</v>
      </c>
      <c r="I523" s="145">
        <v>142230.59375</v>
      </c>
      <c r="J523" s="145">
        <v>521492.28125</v>
      </c>
      <c r="K523" s="146">
        <v>0.17358911037445068</v>
      </c>
      <c r="L523" s="9"/>
    </row>
    <row r="524" spans="1:12" x14ac:dyDescent="0.25">
      <c r="A524" s="144">
        <v>101266007</v>
      </c>
      <c r="B524" s="144"/>
      <c r="C524" s="144" t="s">
        <v>502</v>
      </c>
      <c r="D524" s="147" t="s">
        <v>605</v>
      </c>
      <c r="E524" s="144" t="s">
        <v>931</v>
      </c>
      <c r="F524" s="145">
        <v>0</v>
      </c>
      <c r="G524" s="145">
        <v>166243.09375</v>
      </c>
      <c r="H524" s="145">
        <v>122274.234375</v>
      </c>
      <c r="I524" s="145">
        <v>139227.296875</v>
      </c>
      <c r="J524" s="145">
        <v>427744.625</v>
      </c>
      <c r="K524" s="146">
        <v>0.31841540336608887</v>
      </c>
      <c r="L524" s="9"/>
    </row>
    <row r="525" spans="1:12" x14ac:dyDescent="0.25">
      <c r="A525" s="144">
        <v>105201407</v>
      </c>
      <c r="B525" s="144"/>
      <c r="C525" s="144" t="s">
        <v>571</v>
      </c>
      <c r="D525" s="147" t="s">
        <v>605</v>
      </c>
      <c r="E525" s="144" t="s">
        <v>934</v>
      </c>
      <c r="F525" s="145">
        <v>0</v>
      </c>
      <c r="G525" s="145">
        <v>173975.96875</v>
      </c>
      <c r="H525" s="145">
        <v>124138.3359375</v>
      </c>
      <c r="I525" s="145">
        <v>147569.40625</v>
      </c>
      <c r="J525" s="145">
        <v>445683.71875</v>
      </c>
      <c r="K525" s="146">
        <v>0.18380697071552277</v>
      </c>
      <c r="L525" s="9"/>
    </row>
    <row r="526" spans="1:12" x14ac:dyDescent="0.25">
      <c r="A526" s="144">
        <v>115211657</v>
      </c>
      <c r="B526" s="144"/>
      <c r="C526" s="144" t="s">
        <v>539</v>
      </c>
      <c r="D526" s="147" t="s">
        <v>605</v>
      </c>
      <c r="E526" s="144" t="s">
        <v>937</v>
      </c>
      <c r="F526" s="145">
        <v>0</v>
      </c>
      <c r="G526" s="145">
        <v>328885.03125</v>
      </c>
      <c r="H526" s="145">
        <v>168330.984375</v>
      </c>
      <c r="I526" s="145">
        <v>294316.34375</v>
      </c>
      <c r="J526" s="145">
        <v>791532.375</v>
      </c>
      <c r="K526" s="146">
        <v>0.20889635384082794</v>
      </c>
      <c r="L526" s="9"/>
    </row>
    <row r="527" spans="1:12" x14ac:dyDescent="0.25">
      <c r="A527" s="144">
        <v>115221607</v>
      </c>
      <c r="B527" s="144"/>
      <c r="C527" s="144" t="s">
        <v>536</v>
      </c>
      <c r="D527" s="147" t="s">
        <v>605</v>
      </c>
      <c r="E527" s="144" t="s">
        <v>937</v>
      </c>
      <c r="F527" s="145">
        <v>0</v>
      </c>
      <c r="G527" s="145">
        <v>373449.6875</v>
      </c>
      <c r="H527" s="145">
        <v>397858.25</v>
      </c>
      <c r="I527" s="145">
        <v>284525.40625</v>
      </c>
      <c r="J527" s="145">
        <v>1055833.375</v>
      </c>
      <c r="K527" s="146">
        <v>0.15400700271129608</v>
      </c>
      <c r="L527" s="9"/>
    </row>
    <row r="528" spans="1:12" x14ac:dyDescent="0.25">
      <c r="A528" s="144">
        <v>125232407</v>
      </c>
      <c r="B528" s="144"/>
      <c r="C528" s="144" t="s">
        <v>510</v>
      </c>
      <c r="D528" s="147" t="s">
        <v>605</v>
      </c>
      <c r="E528" s="144" t="s">
        <v>941</v>
      </c>
      <c r="F528" s="145">
        <v>0</v>
      </c>
      <c r="G528" s="145">
        <v>388287.3125</v>
      </c>
      <c r="H528" s="145">
        <v>239573.875</v>
      </c>
      <c r="I528" s="145">
        <v>338170.65625</v>
      </c>
      <c r="J528" s="145">
        <v>966031.875</v>
      </c>
      <c r="K528" s="146">
        <v>0.15964856743812561</v>
      </c>
      <c r="L528" s="9"/>
    </row>
    <row r="529" spans="1:12" x14ac:dyDescent="0.25">
      <c r="A529" s="144">
        <v>123463507</v>
      </c>
      <c r="B529" s="144"/>
      <c r="C529" s="144" t="s">
        <v>529</v>
      </c>
      <c r="D529" s="147" t="s">
        <v>605</v>
      </c>
      <c r="E529" s="144" t="s">
        <v>940</v>
      </c>
      <c r="F529" s="145">
        <v>0</v>
      </c>
      <c r="G529" s="145">
        <v>161588.03125</v>
      </c>
      <c r="H529" s="145">
        <v>194845.65625</v>
      </c>
      <c r="I529" s="145">
        <v>119294.703125</v>
      </c>
      <c r="J529" s="145">
        <v>475728.375</v>
      </c>
      <c r="K529" s="146">
        <v>0.16776017844676971</v>
      </c>
      <c r="L529" s="9"/>
    </row>
    <row r="530" spans="1:12" x14ac:dyDescent="0.25">
      <c r="A530" s="144">
        <v>107652207</v>
      </c>
      <c r="B530" s="144"/>
      <c r="C530" s="144" t="s">
        <v>527</v>
      </c>
      <c r="D530" s="147" t="s">
        <v>605</v>
      </c>
      <c r="E530" s="144" t="s">
        <v>931</v>
      </c>
      <c r="F530" s="145">
        <v>0</v>
      </c>
      <c r="G530" s="145">
        <v>113538.0859375</v>
      </c>
      <c r="H530" s="145">
        <v>80840.796875</v>
      </c>
      <c r="I530" s="145">
        <v>97687.796875</v>
      </c>
      <c r="J530" s="145">
        <v>292066.6875</v>
      </c>
      <c r="K530" s="146">
        <v>0.23268397152423859</v>
      </c>
      <c r="L530" s="9"/>
    </row>
    <row r="531" spans="1:12" x14ac:dyDescent="0.25">
      <c r="A531" s="144">
        <v>105252507</v>
      </c>
      <c r="B531" s="144"/>
      <c r="C531" s="144" t="s">
        <v>540</v>
      </c>
      <c r="D531" s="147" t="s">
        <v>605</v>
      </c>
      <c r="E531" s="144" t="s">
        <v>934</v>
      </c>
      <c r="F531" s="145">
        <v>0</v>
      </c>
      <c r="G531" s="145">
        <v>231655.65625</v>
      </c>
      <c r="H531" s="145">
        <v>0</v>
      </c>
      <c r="I531" s="145">
        <v>231655.65625</v>
      </c>
      <c r="J531" s="145">
        <v>463311.3125</v>
      </c>
      <c r="K531" s="146"/>
      <c r="L531" s="9"/>
    </row>
    <row r="532" spans="1:12" x14ac:dyDescent="0.25">
      <c r="A532" s="144">
        <v>105252807</v>
      </c>
      <c r="B532" s="144"/>
      <c r="C532" s="144" t="s">
        <v>548</v>
      </c>
      <c r="D532" s="147" t="s">
        <v>605</v>
      </c>
      <c r="E532" s="144" t="s">
        <v>934</v>
      </c>
      <c r="F532" s="145">
        <v>0</v>
      </c>
      <c r="G532" s="145">
        <v>247190.96875</v>
      </c>
      <c r="H532" s="145">
        <v>126240.1015625</v>
      </c>
      <c r="I532" s="145">
        <v>220269</v>
      </c>
      <c r="J532" s="145">
        <v>593700.0625</v>
      </c>
      <c r="K532" s="146">
        <v>0.11535532772541046</v>
      </c>
      <c r="L532" s="9"/>
    </row>
    <row r="533" spans="1:12" x14ac:dyDescent="0.25">
      <c r="A533" s="144">
        <v>101262507</v>
      </c>
      <c r="B533" s="144"/>
      <c r="C533" s="144" t="s">
        <v>564</v>
      </c>
      <c r="D533" s="147" t="s">
        <v>605</v>
      </c>
      <c r="E533" s="144" t="s">
        <v>931</v>
      </c>
      <c r="F533" s="145">
        <v>0</v>
      </c>
      <c r="G533" s="145">
        <v>195361.390625</v>
      </c>
      <c r="H533" s="145">
        <v>171556.5625</v>
      </c>
      <c r="I533" s="145">
        <v>155282.25</v>
      </c>
      <c r="J533" s="145">
        <v>522200.1875</v>
      </c>
      <c r="K533" s="146">
        <v>0.22619839012622833</v>
      </c>
      <c r="L533" s="9"/>
    </row>
    <row r="534" spans="1:12" x14ac:dyDescent="0.25">
      <c r="A534" s="144">
        <v>103023807</v>
      </c>
      <c r="B534" s="144"/>
      <c r="C534" s="144" t="s">
        <v>558</v>
      </c>
      <c r="D534" s="147" t="s">
        <v>605</v>
      </c>
      <c r="E534" s="144" t="s">
        <v>932</v>
      </c>
      <c r="F534" s="145">
        <v>0</v>
      </c>
      <c r="G534" s="145">
        <v>286620.625</v>
      </c>
      <c r="H534" s="145">
        <v>136723.3125</v>
      </c>
      <c r="I534" s="145">
        <v>258612.15625</v>
      </c>
      <c r="J534" s="145">
        <v>681956.125</v>
      </c>
      <c r="K534" s="146">
        <v>0.24576568603515625</v>
      </c>
      <c r="L534" s="9"/>
    </row>
    <row r="535" spans="1:12" x14ac:dyDescent="0.25">
      <c r="A535" s="144">
        <v>112282307</v>
      </c>
      <c r="B535" s="144"/>
      <c r="C535" s="144" t="s">
        <v>572</v>
      </c>
      <c r="D535" s="147" t="s">
        <v>605</v>
      </c>
      <c r="E535" s="144" t="s">
        <v>937</v>
      </c>
      <c r="F535" s="145">
        <v>0</v>
      </c>
      <c r="G535" s="145">
        <v>283472.09375</v>
      </c>
      <c r="H535" s="145">
        <v>166984.015625</v>
      </c>
      <c r="I535" s="145">
        <v>245958.296875</v>
      </c>
      <c r="J535" s="145">
        <v>696414.4375</v>
      </c>
      <c r="K535" s="146">
        <v>0.18077978491783142</v>
      </c>
      <c r="L535" s="9"/>
    </row>
    <row r="536" spans="1:12" x14ac:dyDescent="0.25">
      <c r="A536" s="144">
        <v>111292507</v>
      </c>
      <c r="B536" s="144"/>
      <c r="C536" s="144" t="s">
        <v>543</v>
      </c>
      <c r="D536" s="147" t="s">
        <v>605</v>
      </c>
      <c r="E536" s="144" t="s">
        <v>937</v>
      </c>
      <c r="F536" s="145">
        <v>0</v>
      </c>
      <c r="G536" s="145">
        <v>41536.94921875</v>
      </c>
      <c r="H536" s="145">
        <v>0</v>
      </c>
      <c r="I536" s="145">
        <v>41536.94921875</v>
      </c>
      <c r="J536" s="145">
        <v>83073.8984375</v>
      </c>
      <c r="K536" s="146">
        <v>0.26589310169219971</v>
      </c>
      <c r="L536" s="9"/>
    </row>
    <row r="537" spans="1:12" x14ac:dyDescent="0.25">
      <c r="A537" s="144">
        <v>108112607</v>
      </c>
      <c r="B537" s="144"/>
      <c r="C537" s="144" t="s">
        <v>524</v>
      </c>
      <c r="D537" s="147" t="s">
        <v>605</v>
      </c>
      <c r="E537" s="144" t="s">
        <v>936</v>
      </c>
      <c r="F537" s="145">
        <v>0</v>
      </c>
      <c r="G537" s="145">
        <v>183044.71875</v>
      </c>
      <c r="H537" s="145">
        <v>150091.59375</v>
      </c>
      <c r="I537" s="145">
        <v>148830.59375</v>
      </c>
      <c r="J537" s="145">
        <v>481966.90625</v>
      </c>
      <c r="K537" s="146">
        <v>0.20267421007156372</v>
      </c>
      <c r="L537" s="9"/>
    </row>
    <row r="538" spans="1:12" x14ac:dyDescent="0.25">
      <c r="A538" s="144">
        <v>101302607</v>
      </c>
      <c r="B538" s="144"/>
      <c r="C538" s="144" t="s">
        <v>506</v>
      </c>
      <c r="D538" s="147" t="s">
        <v>605</v>
      </c>
      <c r="E538" s="144" t="s">
        <v>931</v>
      </c>
      <c r="F538" s="145">
        <v>0</v>
      </c>
      <c r="G538" s="145">
        <v>105168.3125</v>
      </c>
      <c r="H538" s="145">
        <v>76170.265625</v>
      </c>
      <c r="I538" s="145">
        <v>91083.6015625</v>
      </c>
      <c r="J538" s="145">
        <v>272422.1875</v>
      </c>
      <c r="K538" s="146">
        <v>0.1916947215795517</v>
      </c>
      <c r="L538" s="9"/>
    </row>
    <row r="539" spans="1:12" x14ac:dyDescent="0.25">
      <c r="A539" s="144">
        <v>118403207</v>
      </c>
      <c r="B539" s="144"/>
      <c r="C539" s="144" t="s">
        <v>575</v>
      </c>
      <c r="D539" s="147" t="s">
        <v>605</v>
      </c>
      <c r="E539" s="144" t="s">
        <v>939</v>
      </c>
      <c r="F539" s="145">
        <v>0</v>
      </c>
      <c r="G539" s="145">
        <v>129347.25</v>
      </c>
      <c r="H539" s="145">
        <v>0</v>
      </c>
      <c r="I539" s="145">
        <v>129347.25</v>
      </c>
      <c r="J539" s="145">
        <v>258694.5</v>
      </c>
      <c r="K539" s="146"/>
      <c r="L539" s="9"/>
    </row>
    <row r="540" spans="1:12" x14ac:dyDescent="0.25">
      <c r="A540" s="144">
        <v>111312607</v>
      </c>
      <c r="B540" s="144"/>
      <c r="C540" s="144" t="s">
        <v>555</v>
      </c>
      <c r="D540" s="147" t="s">
        <v>605</v>
      </c>
      <c r="E540" s="144" t="s">
        <v>935</v>
      </c>
      <c r="F540" s="145">
        <v>0</v>
      </c>
      <c r="G540" s="145">
        <v>115300.4765625</v>
      </c>
      <c r="H540" s="145">
        <v>57769.59375</v>
      </c>
      <c r="I540" s="145">
        <v>102732.8984375</v>
      </c>
      <c r="J540" s="145">
        <v>275802.96875</v>
      </c>
      <c r="K540" s="146">
        <v>0.24862660467624664</v>
      </c>
      <c r="L540" s="9"/>
    </row>
    <row r="541" spans="1:12" x14ac:dyDescent="0.25">
      <c r="A541" s="144">
        <v>128324207</v>
      </c>
      <c r="B541" s="144"/>
      <c r="C541" s="144" t="s">
        <v>505</v>
      </c>
      <c r="D541" s="147" t="s">
        <v>605</v>
      </c>
      <c r="E541" s="144" t="s">
        <v>936</v>
      </c>
      <c r="F541" s="145">
        <v>0</v>
      </c>
      <c r="G541" s="145">
        <v>186793.671875</v>
      </c>
      <c r="H541" s="145">
        <v>122520.8984375</v>
      </c>
      <c r="I541" s="145">
        <v>159164.40625</v>
      </c>
      <c r="J541" s="145">
        <v>468478.96875</v>
      </c>
      <c r="K541" s="146">
        <v>0.21917735040187836</v>
      </c>
      <c r="L541" s="9"/>
    </row>
    <row r="542" spans="1:12" x14ac:dyDescent="0.25">
      <c r="A542" s="144">
        <v>106333407</v>
      </c>
      <c r="B542" s="144"/>
      <c r="C542" s="144" t="s">
        <v>546</v>
      </c>
      <c r="D542" s="147" t="s">
        <v>605</v>
      </c>
      <c r="E542" s="144" t="s">
        <v>936</v>
      </c>
      <c r="F542" s="145">
        <v>0</v>
      </c>
      <c r="G542" s="145">
        <v>187905.375</v>
      </c>
      <c r="H542" s="145">
        <v>206010.5</v>
      </c>
      <c r="I542" s="145">
        <v>144496.953125</v>
      </c>
      <c r="J542" s="145">
        <v>538412.8125</v>
      </c>
      <c r="K542" s="146">
        <v>0.17390139400959015</v>
      </c>
      <c r="L542" s="9"/>
    </row>
    <row r="543" spans="1:12" x14ac:dyDescent="0.25">
      <c r="A543" s="144">
        <v>110183707</v>
      </c>
      <c r="B543" s="144"/>
      <c r="C543" s="144" t="s">
        <v>503</v>
      </c>
      <c r="D543" s="147" t="s">
        <v>605</v>
      </c>
      <c r="E543" s="144" t="s">
        <v>935</v>
      </c>
      <c r="F543" s="145">
        <v>0</v>
      </c>
      <c r="G543" s="145">
        <v>158333.703125</v>
      </c>
      <c r="H543" s="145">
        <v>0</v>
      </c>
      <c r="I543" s="145">
        <v>158333.703125</v>
      </c>
      <c r="J543" s="145">
        <v>316667.40625</v>
      </c>
      <c r="K543" s="146"/>
      <c r="L543" s="9"/>
    </row>
    <row r="544" spans="1:12" x14ac:dyDescent="0.25">
      <c r="A544" s="144">
        <v>119354207</v>
      </c>
      <c r="B544" s="144"/>
      <c r="C544" s="144" t="s">
        <v>557</v>
      </c>
      <c r="D544" s="147" t="s">
        <v>605</v>
      </c>
      <c r="E544" s="144" t="s">
        <v>939</v>
      </c>
      <c r="F544" s="145">
        <v>0</v>
      </c>
      <c r="G544" s="145">
        <v>260526.625</v>
      </c>
      <c r="H544" s="145">
        <v>185492.46875</v>
      </c>
      <c r="I544" s="145">
        <v>219260.25</v>
      </c>
      <c r="J544" s="145">
        <v>665279.375</v>
      </c>
      <c r="K544" s="146">
        <v>0.25731679797172546</v>
      </c>
      <c r="L544" s="9"/>
    </row>
    <row r="545" spans="1:12" x14ac:dyDescent="0.25">
      <c r="A545" s="144">
        <v>113363807</v>
      </c>
      <c r="B545" s="144"/>
      <c r="C545" s="144" t="s">
        <v>511</v>
      </c>
      <c r="D545" s="147" t="s">
        <v>605</v>
      </c>
      <c r="E545" s="144" t="s">
        <v>937</v>
      </c>
      <c r="F545" s="145">
        <v>0</v>
      </c>
      <c r="G545" s="145">
        <v>568376.6875</v>
      </c>
      <c r="H545" s="145">
        <v>438817.03125</v>
      </c>
      <c r="I545" s="145">
        <v>473874.75</v>
      </c>
      <c r="J545" s="145">
        <v>1481068.5</v>
      </c>
      <c r="K545" s="146">
        <v>0.16998562216758728</v>
      </c>
      <c r="L545" s="9"/>
    </row>
    <row r="546" spans="1:12" x14ac:dyDescent="0.25">
      <c r="A546" s="144">
        <v>104374207</v>
      </c>
      <c r="B546" s="144"/>
      <c r="C546" s="144" t="s">
        <v>515</v>
      </c>
      <c r="D546" s="147" t="s">
        <v>605</v>
      </c>
      <c r="E546" s="144" t="s">
        <v>933</v>
      </c>
      <c r="F546" s="145">
        <v>0</v>
      </c>
      <c r="G546" s="145">
        <v>151614.15625</v>
      </c>
      <c r="H546" s="145">
        <v>164294.421875</v>
      </c>
      <c r="I546" s="145">
        <v>117454.6484375</v>
      </c>
      <c r="J546" s="145">
        <v>433363.21875</v>
      </c>
      <c r="K546" s="146">
        <v>0.21304048597812653</v>
      </c>
      <c r="L546" s="9"/>
    </row>
    <row r="547" spans="1:12" x14ac:dyDescent="0.25">
      <c r="A547" s="144">
        <v>113384307</v>
      </c>
      <c r="B547" s="144"/>
      <c r="C547" s="144" t="s">
        <v>508</v>
      </c>
      <c r="D547" s="147" t="s">
        <v>605</v>
      </c>
      <c r="E547" s="144" t="s">
        <v>937</v>
      </c>
      <c r="F547" s="145">
        <v>0</v>
      </c>
      <c r="G547" s="145">
        <v>218912.0625</v>
      </c>
      <c r="H547" s="145">
        <v>168787.765625</v>
      </c>
      <c r="I547" s="145">
        <v>182236.046875</v>
      </c>
      <c r="J547" s="145">
        <v>569935.875</v>
      </c>
      <c r="K547" s="146">
        <v>0.20079769194126129</v>
      </c>
      <c r="L547" s="9"/>
    </row>
    <row r="548" spans="1:12" x14ac:dyDescent="0.25">
      <c r="A548" s="144">
        <v>121393007</v>
      </c>
      <c r="B548" s="144"/>
      <c r="C548" s="144" t="s">
        <v>512</v>
      </c>
      <c r="D548" s="147" t="s">
        <v>605</v>
      </c>
      <c r="E548" s="144" t="s">
        <v>938</v>
      </c>
      <c r="F548" s="145">
        <v>0</v>
      </c>
      <c r="G548" s="145">
        <v>676923.875</v>
      </c>
      <c r="H548" s="145">
        <v>572231.9375</v>
      </c>
      <c r="I548" s="145">
        <v>549360.4375</v>
      </c>
      <c r="J548" s="145">
        <v>1798516.25</v>
      </c>
      <c r="K548" s="146">
        <v>0.19211053848266602</v>
      </c>
      <c r="L548" s="9"/>
    </row>
    <row r="549" spans="1:12" x14ac:dyDescent="0.25">
      <c r="A549" s="144">
        <v>128034607</v>
      </c>
      <c r="B549" s="144"/>
      <c r="C549" s="144" t="s">
        <v>547</v>
      </c>
      <c r="D549" s="147" t="s">
        <v>605</v>
      </c>
      <c r="E549" s="144" t="s">
        <v>936</v>
      </c>
      <c r="F549" s="145">
        <v>0</v>
      </c>
      <c r="G549" s="145">
        <v>240236.140625</v>
      </c>
      <c r="H549" s="145">
        <v>235864.40625</v>
      </c>
      <c r="I549" s="145">
        <v>190554</v>
      </c>
      <c r="J549" s="145">
        <v>666654.5625</v>
      </c>
      <c r="K549" s="146">
        <v>0.20201848447322845</v>
      </c>
      <c r="L549" s="9"/>
    </row>
    <row r="550" spans="1:12" x14ac:dyDescent="0.25">
      <c r="A550" s="144">
        <v>117414807</v>
      </c>
      <c r="B550" s="144"/>
      <c r="C550" s="144" t="s">
        <v>570</v>
      </c>
      <c r="D550" s="147" t="s">
        <v>605</v>
      </c>
      <c r="E550" s="144" t="s">
        <v>935</v>
      </c>
      <c r="F550" s="145">
        <v>0</v>
      </c>
      <c r="G550" s="145">
        <v>85748.65625</v>
      </c>
      <c r="H550" s="145">
        <v>37508.75</v>
      </c>
      <c r="I550" s="145">
        <v>78224.25</v>
      </c>
      <c r="J550" s="145">
        <v>201481.65625</v>
      </c>
      <c r="K550" s="146">
        <v>0.25976037979125977</v>
      </c>
      <c r="L550" s="9"/>
    </row>
    <row r="551" spans="1:12" x14ac:dyDescent="0.25">
      <c r="A551" s="144">
        <v>103026037</v>
      </c>
      <c r="B551" s="144"/>
      <c r="C551" s="144" t="s">
        <v>528</v>
      </c>
      <c r="D551" s="147" t="s">
        <v>605</v>
      </c>
      <c r="E551" s="144" t="s">
        <v>932</v>
      </c>
      <c r="F551" s="145">
        <v>0</v>
      </c>
      <c r="G551" s="145">
        <v>66878.3984375</v>
      </c>
      <c r="H551" s="145">
        <v>0</v>
      </c>
      <c r="I551" s="145">
        <v>66878.3984375</v>
      </c>
      <c r="J551" s="145">
        <v>133756.796875</v>
      </c>
      <c r="K551" s="146"/>
      <c r="L551" s="9"/>
    </row>
    <row r="552" spans="1:12" x14ac:dyDescent="0.25">
      <c r="A552" s="144">
        <v>104435107</v>
      </c>
      <c r="B552" s="144"/>
      <c r="C552" s="144" t="s">
        <v>551</v>
      </c>
      <c r="D552" s="147" t="s">
        <v>605</v>
      </c>
      <c r="E552" s="144" t="s">
        <v>933</v>
      </c>
      <c r="F552" s="145">
        <v>0</v>
      </c>
      <c r="G552" s="145">
        <v>158680.265625</v>
      </c>
      <c r="H552" s="145">
        <v>118087.9765625</v>
      </c>
      <c r="I552" s="145">
        <v>133958.25</v>
      </c>
      <c r="J552" s="145">
        <v>410726.5</v>
      </c>
      <c r="K552" s="146">
        <v>0.15723143517971039</v>
      </c>
      <c r="L552" s="9"/>
    </row>
    <row r="553" spans="1:12" x14ac:dyDescent="0.25">
      <c r="A553" s="144">
        <v>122097007</v>
      </c>
      <c r="B553" s="144"/>
      <c r="C553" s="144" t="s">
        <v>552</v>
      </c>
      <c r="D553" s="147" t="s">
        <v>605</v>
      </c>
      <c r="E553" s="144" t="s">
        <v>940</v>
      </c>
      <c r="F553" s="145">
        <v>0</v>
      </c>
      <c r="G553" s="145">
        <v>217552.859375</v>
      </c>
      <c r="H553" s="145">
        <v>241824.109375</v>
      </c>
      <c r="I553" s="145">
        <v>170384.703125</v>
      </c>
      <c r="J553" s="145">
        <v>629761.6875</v>
      </c>
      <c r="K553" s="146">
        <v>0.15366686880588531</v>
      </c>
      <c r="L553" s="9"/>
    </row>
    <row r="554" spans="1:12" x14ac:dyDescent="0.25">
      <c r="A554" s="144">
        <v>111444307</v>
      </c>
      <c r="B554" s="144"/>
      <c r="C554" s="144" t="s">
        <v>504</v>
      </c>
      <c r="D554" s="147" t="s">
        <v>605</v>
      </c>
      <c r="E554" s="144" t="s">
        <v>935</v>
      </c>
      <c r="F554" s="145">
        <v>0</v>
      </c>
      <c r="G554" s="145">
        <v>112834.6953125</v>
      </c>
      <c r="H554" s="145">
        <v>88728.9453125</v>
      </c>
      <c r="I554" s="145">
        <v>93195.6015625</v>
      </c>
      <c r="J554" s="145">
        <v>294759.25</v>
      </c>
      <c r="K554" s="146">
        <v>0.22967304289340973</v>
      </c>
      <c r="L554" s="9"/>
    </row>
    <row r="555" spans="1:12" x14ac:dyDescent="0.25">
      <c r="A555" s="144">
        <v>101634207</v>
      </c>
      <c r="B555" s="144"/>
      <c r="C555" s="144" t="s">
        <v>549</v>
      </c>
      <c r="D555" s="147" t="s">
        <v>605</v>
      </c>
      <c r="E555" s="144" t="s">
        <v>931</v>
      </c>
      <c r="F555" s="145">
        <v>0</v>
      </c>
      <c r="G555" s="145">
        <v>173005.328125</v>
      </c>
      <c r="H555" s="145">
        <v>75677.609375</v>
      </c>
      <c r="I555" s="145">
        <v>155911.046875</v>
      </c>
      <c r="J555" s="145">
        <v>404594</v>
      </c>
      <c r="K555" s="146">
        <v>0.29358360171318054</v>
      </c>
      <c r="L555" s="9"/>
    </row>
    <row r="556" spans="1:12" x14ac:dyDescent="0.25">
      <c r="A556" s="144">
        <v>120454507</v>
      </c>
      <c r="B556" s="144"/>
      <c r="C556" s="144" t="s">
        <v>525</v>
      </c>
      <c r="D556" s="147" t="s">
        <v>605</v>
      </c>
      <c r="E556" s="144" t="s">
        <v>939</v>
      </c>
      <c r="F556" s="145">
        <v>0</v>
      </c>
      <c r="G556" s="145">
        <v>373969.65625</v>
      </c>
      <c r="H556" s="145">
        <v>224926.53125</v>
      </c>
      <c r="I556" s="145">
        <v>324684.59375</v>
      </c>
      <c r="J556" s="145">
        <v>923580.75</v>
      </c>
      <c r="K556" s="146">
        <v>0.26468458771705627</v>
      </c>
      <c r="L556" s="9"/>
    </row>
    <row r="557" spans="1:12" x14ac:dyDescent="0.25">
      <c r="A557" s="144">
        <v>123465507</v>
      </c>
      <c r="B557" s="144"/>
      <c r="C557" s="144" t="s">
        <v>566</v>
      </c>
      <c r="D557" s="147" t="s">
        <v>605</v>
      </c>
      <c r="E557" s="144" t="s">
        <v>940</v>
      </c>
      <c r="F557" s="145">
        <v>0</v>
      </c>
      <c r="G557" s="145">
        <v>242807.6875</v>
      </c>
      <c r="H557" s="145">
        <v>230066.703125</v>
      </c>
      <c r="I557" s="145">
        <v>183844.203125</v>
      </c>
      <c r="J557" s="145">
        <v>656718.5625</v>
      </c>
      <c r="K557" s="146">
        <v>0.16719819605350494</v>
      </c>
      <c r="L557" s="9"/>
    </row>
    <row r="558" spans="1:12" x14ac:dyDescent="0.25">
      <c r="A558" s="144">
        <v>117080607</v>
      </c>
      <c r="B558" s="144"/>
      <c r="C558" s="144" t="s">
        <v>514</v>
      </c>
      <c r="D558" s="147" t="s">
        <v>605</v>
      </c>
      <c r="E558" s="144" t="s">
        <v>939</v>
      </c>
      <c r="F558" s="145">
        <v>0</v>
      </c>
      <c r="G558" s="145">
        <v>159421.609375</v>
      </c>
      <c r="H558" s="145">
        <v>99087.0078125</v>
      </c>
      <c r="I558" s="145">
        <v>137787.59375</v>
      </c>
      <c r="J558" s="145">
        <v>396296.21875</v>
      </c>
      <c r="K558" s="146">
        <v>0.24161899089813232</v>
      </c>
      <c r="L558" s="9"/>
    </row>
    <row r="559" spans="1:12" x14ac:dyDescent="0.25">
      <c r="A559" s="144">
        <v>116495207</v>
      </c>
      <c r="B559" s="144"/>
      <c r="C559" s="144" t="s">
        <v>534</v>
      </c>
      <c r="D559" s="147" t="s">
        <v>605</v>
      </c>
      <c r="E559" s="144" t="s">
        <v>939</v>
      </c>
      <c r="F559" s="145">
        <v>0</v>
      </c>
      <c r="G559" s="145">
        <v>94524.6328125</v>
      </c>
      <c r="H559" s="145">
        <v>46784.19140625</v>
      </c>
      <c r="I559" s="145">
        <v>84017.25</v>
      </c>
      <c r="J559" s="145">
        <v>225326.078125</v>
      </c>
      <c r="K559" s="146">
        <v>0.32950294017791748</v>
      </c>
      <c r="L559" s="9"/>
    </row>
    <row r="560" spans="1:12" x14ac:dyDescent="0.25">
      <c r="A560" s="144">
        <v>107656407</v>
      </c>
      <c r="B560" s="144"/>
      <c r="C560" s="144" t="s">
        <v>507</v>
      </c>
      <c r="D560" s="147" t="s">
        <v>605</v>
      </c>
      <c r="E560" s="144" t="s">
        <v>931</v>
      </c>
      <c r="F560" s="145">
        <v>0</v>
      </c>
      <c r="G560" s="145">
        <v>163890.078125</v>
      </c>
      <c r="H560" s="145">
        <v>72540.0546875</v>
      </c>
      <c r="I560" s="145">
        <v>147930.296875</v>
      </c>
      <c r="J560" s="145">
        <v>384360.4375</v>
      </c>
      <c r="K560" s="146">
        <v>0.25324589014053345</v>
      </c>
      <c r="L560" s="9"/>
    </row>
    <row r="561" spans="1:12" x14ac:dyDescent="0.25">
      <c r="A561" s="144">
        <v>103027307</v>
      </c>
      <c r="B561" s="144"/>
      <c r="C561" s="144" t="s">
        <v>544</v>
      </c>
      <c r="D561" s="147" t="s">
        <v>605</v>
      </c>
      <c r="E561" s="144" t="s">
        <v>932</v>
      </c>
      <c r="F561" s="145">
        <v>0</v>
      </c>
      <c r="G561" s="145">
        <v>301261.71875</v>
      </c>
      <c r="H561" s="145">
        <v>145431.984375</v>
      </c>
      <c r="I561" s="145">
        <v>268474.0625</v>
      </c>
      <c r="J561" s="145">
        <v>715167.75</v>
      </c>
      <c r="K561" s="146">
        <v>0.19679589569568634</v>
      </c>
      <c r="L561" s="9"/>
    </row>
    <row r="562" spans="1:12" x14ac:dyDescent="0.25">
      <c r="A562" s="144">
        <v>126514007</v>
      </c>
      <c r="B562" s="144"/>
      <c r="C562" s="144" t="s">
        <v>538</v>
      </c>
      <c r="D562" s="147" t="s">
        <v>605</v>
      </c>
      <c r="E562" s="144" t="s">
        <v>941</v>
      </c>
      <c r="F562" s="145">
        <v>0</v>
      </c>
      <c r="G562" s="145">
        <v>1864295.75</v>
      </c>
      <c r="H562" s="145">
        <v>991778.125</v>
      </c>
      <c r="I562" s="145">
        <v>1603738.25</v>
      </c>
      <c r="J562" s="145">
        <v>4459812</v>
      </c>
      <c r="K562" s="146">
        <v>0.37146282196044922</v>
      </c>
      <c r="L562" s="9"/>
    </row>
    <row r="563" spans="1:12" x14ac:dyDescent="0.25">
      <c r="A563" s="144">
        <v>102025007</v>
      </c>
      <c r="B563" s="144"/>
      <c r="C563" s="144" t="s">
        <v>526</v>
      </c>
      <c r="D563" s="147" t="s">
        <v>605</v>
      </c>
      <c r="E563" s="144" t="s">
        <v>932</v>
      </c>
      <c r="F563" s="145">
        <v>0</v>
      </c>
      <c r="G563" s="145">
        <v>103150.953125</v>
      </c>
      <c r="H563" s="145">
        <v>0</v>
      </c>
      <c r="I563" s="145">
        <v>103150.953125</v>
      </c>
      <c r="J563" s="145">
        <v>206301.90625</v>
      </c>
      <c r="K563" s="146"/>
      <c r="L563" s="9"/>
    </row>
    <row r="564" spans="1:12" x14ac:dyDescent="0.25">
      <c r="A564" s="144">
        <v>114067107</v>
      </c>
      <c r="B564" s="144"/>
      <c r="C564" s="144" t="s">
        <v>563</v>
      </c>
      <c r="D564" s="147" t="s">
        <v>605</v>
      </c>
      <c r="E564" s="144" t="s">
        <v>938</v>
      </c>
      <c r="F564" s="145">
        <v>0</v>
      </c>
      <c r="G564" s="145">
        <v>454983.84375</v>
      </c>
      <c r="H564" s="145">
        <v>348544.03125</v>
      </c>
      <c r="I564" s="145">
        <v>381399.4375</v>
      </c>
      <c r="J564" s="145">
        <v>1184927.25</v>
      </c>
      <c r="K564" s="146">
        <v>0.30983087420463562</v>
      </c>
      <c r="L564" s="9"/>
    </row>
    <row r="565" spans="1:12" x14ac:dyDescent="0.25">
      <c r="A565" s="144">
        <v>129546907</v>
      </c>
      <c r="B565" s="144"/>
      <c r="C565" s="144" t="s">
        <v>556</v>
      </c>
      <c r="D565" s="147" t="s">
        <v>605</v>
      </c>
      <c r="E565" s="144" t="s">
        <v>938</v>
      </c>
      <c r="F565" s="145">
        <v>0</v>
      </c>
      <c r="G565" s="145">
        <v>254187.328125</v>
      </c>
      <c r="H565" s="145">
        <v>177455.484375</v>
      </c>
      <c r="I565" s="145">
        <v>217440.453125</v>
      </c>
      <c r="J565" s="145">
        <v>649083.25</v>
      </c>
      <c r="K565" s="146">
        <v>0.23636399209499359</v>
      </c>
      <c r="L565" s="9"/>
    </row>
    <row r="566" spans="1:12" x14ac:dyDescent="0.25">
      <c r="A566" s="144">
        <v>109420107</v>
      </c>
      <c r="B566" s="144"/>
      <c r="C566" s="144" t="s">
        <v>521</v>
      </c>
      <c r="D566" s="147" t="s">
        <v>605</v>
      </c>
      <c r="E566" s="144" t="s">
        <v>935</v>
      </c>
      <c r="F566" s="145">
        <v>0</v>
      </c>
      <c r="G566" s="145">
        <v>110439.546875</v>
      </c>
      <c r="H566" s="145">
        <v>54593.79296875</v>
      </c>
      <c r="I566" s="145">
        <v>97249.5</v>
      </c>
      <c r="J566" s="145">
        <v>262282.84375</v>
      </c>
      <c r="K566" s="146">
        <v>0.30929213762283325</v>
      </c>
      <c r="L566" s="9"/>
    </row>
    <row r="567" spans="1:12" x14ac:dyDescent="0.25">
      <c r="A567" s="144">
        <v>108567807</v>
      </c>
      <c r="B567" s="144"/>
      <c r="C567" s="144" t="s">
        <v>559</v>
      </c>
      <c r="D567" s="147" t="s">
        <v>605</v>
      </c>
      <c r="E567" s="144" t="s">
        <v>936</v>
      </c>
      <c r="F567" s="145">
        <v>0</v>
      </c>
      <c r="G567" s="145">
        <v>158467.28125</v>
      </c>
      <c r="H567" s="145">
        <v>100014.8828125</v>
      </c>
      <c r="I567" s="145">
        <v>135654.453125</v>
      </c>
      <c r="J567" s="145">
        <v>394136.625</v>
      </c>
      <c r="K567" s="146">
        <v>0.19869503378868103</v>
      </c>
      <c r="L567" s="9"/>
    </row>
    <row r="568" spans="1:12" x14ac:dyDescent="0.25">
      <c r="A568" s="144">
        <v>103028807</v>
      </c>
      <c r="B568" s="144"/>
      <c r="C568" s="144" t="s">
        <v>523</v>
      </c>
      <c r="D568" s="147" t="s">
        <v>605</v>
      </c>
      <c r="E568" s="144" t="s">
        <v>932</v>
      </c>
      <c r="F568" s="145">
        <v>0</v>
      </c>
      <c r="G568" s="145">
        <v>250031.40625</v>
      </c>
      <c r="H568" s="145">
        <v>0</v>
      </c>
      <c r="I568" s="145">
        <v>250031.40625</v>
      </c>
      <c r="J568" s="145">
        <v>500062.8125</v>
      </c>
      <c r="K568" s="146">
        <v>0.24115718901157379</v>
      </c>
      <c r="L568" s="9"/>
    </row>
    <row r="569" spans="1:12" x14ac:dyDescent="0.25">
      <c r="A569" s="144">
        <v>116606707</v>
      </c>
      <c r="B569" s="144"/>
      <c r="C569" s="144" t="s">
        <v>554</v>
      </c>
      <c r="D569" s="147" t="s">
        <v>605</v>
      </c>
      <c r="E569" s="144" t="s">
        <v>935</v>
      </c>
      <c r="F569" s="145">
        <v>0</v>
      </c>
      <c r="G569" s="145">
        <v>177494.828125</v>
      </c>
      <c r="H569" s="145">
        <v>118834.5703125</v>
      </c>
      <c r="I569" s="145">
        <v>150430.953125</v>
      </c>
      <c r="J569" s="145">
        <v>446760.375</v>
      </c>
      <c r="K569" s="146">
        <v>0.1751626580953598</v>
      </c>
      <c r="L569" s="9"/>
    </row>
    <row r="570" spans="1:12" x14ac:dyDescent="0.25">
      <c r="A570" s="144">
        <v>119584707</v>
      </c>
      <c r="B570" s="144"/>
      <c r="C570" s="144" t="s">
        <v>565</v>
      </c>
      <c r="D570" s="147" t="s">
        <v>605</v>
      </c>
      <c r="E570" s="144" t="s">
        <v>939</v>
      </c>
      <c r="F570" s="145">
        <v>0</v>
      </c>
      <c r="G570" s="145">
        <v>123159.796875</v>
      </c>
      <c r="H570" s="145">
        <v>99965.359375</v>
      </c>
      <c r="I570" s="145">
        <v>101177.1015625</v>
      </c>
      <c r="J570" s="145">
        <v>324302.25</v>
      </c>
      <c r="K570" s="146">
        <v>0.20949681103229523</v>
      </c>
      <c r="L570" s="9"/>
    </row>
    <row r="571" spans="1:12" x14ac:dyDescent="0.25">
      <c r="A571" s="144">
        <v>122099007</v>
      </c>
      <c r="B571" s="144"/>
      <c r="C571" s="144" t="s">
        <v>518</v>
      </c>
      <c r="D571" s="147" t="s">
        <v>605</v>
      </c>
      <c r="E571" s="144" t="s">
        <v>940</v>
      </c>
      <c r="F571" s="145">
        <v>0</v>
      </c>
      <c r="G571" s="145">
        <v>196171</v>
      </c>
      <c r="H571" s="145">
        <v>127652.53125</v>
      </c>
      <c r="I571" s="145">
        <v>168559.5</v>
      </c>
      <c r="J571" s="145">
        <v>492383.03125</v>
      </c>
      <c r="K571" s="146">
        <v>0.15128821134567261</v>
      </c>
      <c r="L571" s="9"/>
    </row>
    <row r="572" spans="1:12" x14ac:dyDescent="0.25">
      <c r="A572" s="144">
        <v>106619107</v>
      </c>
      <c r="B572" s="144"/>
      <c r="C572" s="144" t="s">
        <v>535</v>
      </c>
      <c r="D572" s="147" t="s">
        <v>605</v>
      </c>
      <c r="E572" s="144" t="s">
        <v>934</v>
      </c>
      <c r="F572" s="145">
        <v>0</v>
      </c>
      <c r="G572" s="145">
        <v>202588.703125</v>
      </c>
      <c r="H572" s="145">
        <v>124981.8515625</v>
      </c>
      <c r="I572" s="145">
        <v>174549.296875</v>
      </c>
      <c r="J572" s="145">
        <v>502119.875</v>
      </c>
      <c r="K572" s="146">
        <v>0.20352433621883392</v>
      </c>
      <c r="L572" s="9"/>
    </row>
    <row r="573" spans="1:12" x14ac:dyDescent="0.25">
      <c r="A573" s="144">
        <v>123469007</v>
      </c>
      <c r="B573" s="144"/>
      <c r="C573" s="144" t="s">
        <v>567</v>
      </c>
      <c r="D573" s="147" t="s">
        <v>605</v>
      </c>
      <c r="E573" s="144" t="s">
        <v>940</v>
      </c>
      <c r="F573" s="145">
        <v>0</v>
      </c>
      <c r="G573" s="145">
        <v>185196.09375</v>
      </c>
      <c r="H573" s="145">
        <v>137761.125</v>
      </c>
      <c r="I573" s="145">
        <v>155054.09375</v>
      </c>
      <c r="J573" s="145">
        <v>478011.3125</v>
      </c>
      <c r="K573" s="146">
        <v>0.19179406762123108</v>
      </c>
      <c r="L573" s="9"/>
    </row>
    <row r="574" spans="1:12" x14ac:dyDescent="0.25">
      <c r="A574" s="144">
        <v>105628007</v>
      </c>
      <c r="B574" s="144"/>
      <c r="C574" s="144" t="s">
        <v>532</v>
      </c>
      <c r="D574" s="147" t="s">
        <v>605</v>
      </c>
      <c r="E574" s="144" t="s">
        <v>934</v>
      </c>
      <c r="F574" s="145">
        <v>0</v>
      </c>
      <c r="G574" s="145">
        <v>93502.6484375</v>
      </c>
      <c r="H574" s="145">
        <v>0</v>
      </c>
      <c r="I574" s="145">
        <v>93502.6484375</v>
      </c>
      <c r="J574" s="145">
        <v>187005.296875</v>
      </c>
      <c r="K574" s="146"/>
      <c r="L574" s="9"/>
    </row>
    <row r="575" spans="1:12" x14ac:dyDescent="0.25">
      <c r="A575" s="144">
        <v>118408707</v>
      </c>
      <c r="B575" s="144"/>
      <c r="C575" s="144" t="s">
        <v>522</v>
      </c>
      <c r="D575" s="147" t="s">
        <v>605</v>
      </c>
      <c r="E575" s="144" t="s">
        <v>939</v>
      </c>
      <c r="F575" s="145">
        <v>0</v>
      </c>
      <c r="G575" s="145">
        <v>154142.703125</v>
      </c>
      <c r="H575" s="145">
        <v>155986.640625</v>
      </c>
      <c r="I575" s="145">
        <v>119607.453125</v>
      </c>
      <c r="J575" s="145">
        <v>429736.8125</v>
      </c>
      <c r="K575" s="146">
        <v>0.19520281255245209</v>
      </c>
      <c r="L575" s="9"/>
    </row>
    <row r="576" spans="1:12" x14ac:dyDescent="0.25">
      <c r="A576" s="144">
        <v>101638907</v>
      </c>
      <c r="B576" s="144"/>
      <c r="C576" s="144" t="s">
        <v>561</v>
      </c>
      <c r="D576" s="147" t="s">
        <v>605</v>
      </c>
      <c r="E576" s="144" t="s">
        <v>931</v>
      </c>
      <c r="F576" s="145">
        <v>0</v>
      </c>
      <c r="G576" s="145">
        <v>153176.703125</v>
      </c>
      <c r="H576" s="145">
        <v>95687.3984375</v>
      </c>
      <c r="I576" s="145">
        <v>132451.65625</v>
      </c>
      <c r="J576" s="145">
        <v>381315.75</v>
      </c>
      <c r="K576" s="146">
        <v>0.20239518582820892</v>
      </c>
      <c r="L576" s="9"/>
    </row>
    <row r="577" spans="1:12" x14ac:dyDescent="0.25">
      <c r="A577" s="144">
        <v>118408607</v>
      </c>
      <c r="B577" s="144"/>
      <c r="C577" s="144" t="s">
        <v>568</v>
      </c>
      <c r="D577" s="147" t="s">
        <v>605</v>
      </c>
      <c r="E577" s="144" t="s">
        <v>939</v>
      </c>
      <c r="F577" s="145">
        <v>0</v>
      </c>
      <c r="G577" s="145">
        <v>256502.546875</v>
      </c>
      <c r="H577" s="145">
        <v>252894.34375</v>
      </c>
      <c r="I577" s="145">
        <v>199824.453125</v>
      </c>
      <c r="J577" s="145">
        <v>709221.3125</v>
      </c>
      <c r="K577" s="146">
        <v>0.20978650450706482</v>
      </c>
      <c r="L577" s="9"/>
    </row>
    <row r="578" spans="1:12" x14ac:dyDescent="0.25">
      <c r="A578" s="144">
        <v>112679107</v>
      </c>
      <c r="B578" s="144"/>
      <c r="C578" s="144" t="s">
        <v>537</v>
      </c>
      <c r="D578" s="147" t="s">
        <v>605</v>
      </c>
      <c r="E578" s="144" t="s">
        <v>937</v>
      </c>
      <c r="F578" s="145">
        <v>0</v>
      </c>
      <c r="G578" s="145">
        <v>635732.125</v>
      </c>
      <c r="H578" s="145">
        <v>688466.6875</v>
      </c>
      <c r="I578" s="145">
        <v>484980.4375</v>
      </c>
      <c r="J578" s="145">
        <v>1809179.25</v>
      </c>
      <c r="K578" s="146">
        <v>0.19354471564292908</v>
      </c>
      <c r="L578" s="9"/>
    </row>
    <row r="579" spans="1:12" x14ac:dyDescent="0.25">
      <c r="A579" s="9">
        <v>101000000</v>
      </c>
      <c r="B579" s="9"/>
      <c r="C579" s="9" t="s">
        <v>585</v>
      </c>
      <c r="D579" s="148" t="s">
        <v>606</v>
      </c>
      <c r="E579" s="9" t="s">
        <v>931</v>
      </c>
      <c r="F579" s="25">
        <v>526640.0625</v>
      </c>
      <c r="G579" s="25">
        <v>1650003.25</v>
      </c>
      <c r="H579" s="25">
        <v>1621959.5</v>
      </c>
      <c r="I579" s="25">
        <v>526640.0625</v>
      </c>
      <c r="J579" s="25">
        <v>4325243</v>
      </c>
      <c r="K579" s="142">
        <v>0.23715409636497498</v>
      </c>
      <c r="L579" s="9"/>
    </row>
    <row r="580" spans="1:12" x14ac:dyDescent="0.25">
      <c r="A580" s="9">
        <v>103000000</v>
      </c>
      <c r="B580" s="9"/>
      <c r="C580" s="9" t="s">
        <v>595</v>
      </c>
      <c r="D580" s="148" t="s">
        <v>606</v>
      </c>
      <c r="E580" s="9" t="s">
        <v>932</v>
      </c>
      <c r="F580" s="25">
        <v>989274.75</v>
      </c>
      <c r="G580" s="25">
        <v>2927402.5</v>
      </c>
      <c r="H580" s="25">
        <v>3427053.75</v>
      </c>
      <c r="I580" s="25">
        <v>989274.75</v>
      </c>
      <c r="J580" s="25">
        <v>8333006</v>
      </c>
      <c r="K580" s="142">
        <v>0.28483045101165771</v>
      </c>
      <c r="L580" s="9"/>
    </row>
    <row r="581" spans="1:12" x14ac:dyDescent="0.25">
      <c r="A581" s="9">
        <v>104000000</v>
      </c>
      <c r="B581" s="9"/>
      <c r="C581" s="9" t="s">
        <v>602</v>
      </c>
      <c r="D581" s="148" t="s">
        <v>606</v>
      </c>
      <c r="E581" s="9" t="s">
        <v>933</v>
      </c>
      <c r="F581" s="25">
        <v>613685.8125</v>
      </c>
      <c r="G581" s="25">
        <v>1532353.25</v>
      </c>
      <c r="H581" s="25">
        <v>1189791.25</v>
      </c>
      <c r="I581" s="25">
        <v>613685.8125</v>
      </c>
      <c r="J581" s="25">
        <v>3949516</v>
      </c>
      <c r="K581" s="142">
        <v>0.32378283143043518</v>
      </c>
      <c r="L581" s="9"/>
    </row>
    <row r="582" spans="1:12" x14ac:dyDescent="0.25">
      <c r="A582" s="9">
        <v>105000000</v>
      </c>
      <c r="B582" s="9"/>
      <c r="C582" s="9" t="s">
        <v>586</v>
      </c>
      <c r="D582" s="148" t="s">
        <v>606</v>
      </c>
      <c r="E582" s="9" t="s">
        <v>934</v>
      </c>
      <c r="F582" s="25">
        <v>536635.125</v>
      </c>
      <c r="G582" s="25">
        <v>2427612</v>
      </c>
      <c r="H582" s="25">
        <v>1493327.5</v>
      </c>
      <c r="I582" s="25">
        <v>536635.125</v>
      </c>
      <c r="J582" s="25">
        <v>4994209.5</v>
      </c>
      <c r="K582" s="142">
        <v>0.30443751811981201</v>
      </c>
      <c r="L582" s="9"/>
    </row>
    <row r="583" spans="1:12" x14ac:dyDescent="0.25">
      <c r="A583" s="9">
        <v>106000000</v>
      </c>
      <c r="B583" s="9"/>
      <c r="C583" s="9" t="s">
        <v>597</v>
      </c>
      <c r="D583" s="148" t="s">
        <v>606</v>
      </c>
      <c r="E583" s="9" t="s">
        <v>933</v>
      </c>
      <c r="F583" s="25">
        <v>389594.5625</v>
      </c>
      <c r="G583" s="25">
        <v>1026353.25</v>
      </c>
      <c r="H583" s="25">
        <v>970801.125</v>
      </c>
      <c r="I583" s="25">
        <v>389594.5625</v>
      </c>
      <c r="J583" s="25">
        <v>2776343.5</v>
      </c>
      <c r="K583" s="142">
        <v>0.42108935117721558</v>
      </c>
      <c r="L583" s="9"/>
    </row>
    <row r="584" spans="1:12" x14ac:dyDescent="0.25">
      <c r="A584" s="9">
        <v>107000000</v>
      </c>
      <c r="B584" s="9"/>
      <c r="C584" s="9" t="s">
        <v>593</v>
      </c>
      <c r="D584" s="148" t="s">
        <v>606</v>
      </c>
      <c r="E584" s="9" t="s">
        <v>931</v>
      </c>
      <c r="F584" s="25">
        <v>390590.96875</v>
      </c>
      <c r="G584" s="25">
        <v>1449725.75</v>
      </c>
      <c r="H584" s="25">
        <v>919593.875</v>
      </c>
      <c r="I584" s="25">
        <v>390590.96875</v>
      </c>
      <c r="J584" s="25">
        <v>3150501.5</v>
      </c>
      <c r="K584" s="142">
        <v>0.27791625261306763</v>
      </c>
      <c r="L584" s="9"/>
    </row>
    <row r="585" spans="1:12" x14ac:dyDescent="0.25">
      <c r="A585" s="9">
        <v>108000000</v>
      </c>
      <c r="B585" s="9"/>
      <c r="C585" s="9" t="s">
        <v>599</v>
      </c>
      <c r="D585" s="148" t="s">
        <v>606</v>
      </c>
      <c r="E585" s="9" t="s">
        <v>936</v>
      </c>
      <c r="F585" s="25">
        <v>430072</v>
      </c>
      <c r="G585" s="25">
        <v>1731304.75</v>
      </c>
      <c r="H585" s="25">
        <v>1030344.5625</v>
      </c>
      <c r="I585" s="25">
        <v>430072</v>
      </c>
      <c r="J585" s="25">
        <v>3621793.25</v>
      </c>
      <c r="K585" s="142">
        <v>0.32535520195960999</v>
      </c>
      <c r="L585" s="9"/>
    </row>
    <row r="586" spans="1:12" x14ac:dyDescent="0.25">
      <c r="A586" s="9">
        <v>109000000</v>
      </c>
      <c r="B586" s="9"/>
      <c r="C586" s="9" t="s">
        <v>576</v>
      </c>
      <c r="D586" s="148" t="s">
        <v>606</v>
      </c>
      <c r="E586" s="9" t="s">
        <v>935</v>
      </c>
      <c r="F586" s="25">
        <v>195616.234375</v>
      </c>
      <c r="G586" s="25">
        <v>972153.5</v>
      </c>
      <c r="H586" s="25">
        <v>682143.3125</v>
      </c>
      <c r="I586" s="25">
        <v>195616.234375</v>
      </c>
      <c r="J586" s="25">
        <v>2045529.25</v>
      </c>
      <c r="K586" s="142">
        <v>0.39286708831787109</v>
      </c>
      <c r="L586" s="9"/>
    </row>
    <row r="587" spans="1:12" x14ac:dyDescent="0.25">
      <c r="A587" s="9">
        <v>110000000</v>
      </c>
      <c r="B587" s="9"/>
      <c r="C587" s="9" t="s">
        <v>596</v>
      </c>
      <c r="D587" s="148" t="s">
        <v>606</v>
      </c>
      <c r="E587" s="9" t="s">
        <v>935</v>
      </c>
      <c r="F587" s="25">
        <v>467170.71875</v>
      </c>
      <c r="G587" s="25">
        <v>1982985.125</v>
      </c>
      <c r="H587" s="25">
        <v>762420.25</v>
      </c>
      <c r="I587" s="25">
        <v>467170.71875</v>
      </c>
      <c r="J587" s="25">
        <v>3679746.75</v>
      </c>
      <c r="K587" s="142">
        <v>0.44858643412590027</v>
      </c>
      <c r="L587" s="9"/>
    </row>
    <row r="588" spans="1:12" x14ac:dyDescent="0.25">
      <c r="A588" s="9">
        <v>111000000</v>
      </c>
      <c r="B588" s="9"/>
      <c r="C588" s="9" t="s">
        <v>598</v>
      </c>
      <c r="D588" s="148" t="s">
        <v>606</v>
      </c>
      <c r="E588" s="9" t="s">
        <v>935</v>
      </c>
      <c r="F588" s="25">
        <v>482649.28125</v>
      </c>
      <c r="G588" s="25">
        <v>1097889.375</v>
      </c>
      <c r="H588" s="25">
        <v>1422259.75</v>
      </c>
      <c r="I588" s="25">
        <v>482649.28125</v>
      </c>
      <c r="J588" s="25">
        <v>3485447.75</v>
      </c>
      <c r="K588" s="142">
        <v>0.44355112314224243</v>
      </c>
      <c r="L588" s="9"/>
    </row>
    <row r="589" spans="1:12" x14ac:dyDescent="0.25">
      <c r="A589" s="9">
        <v>112000000</v>
      </c>
      <c r="B589" s="9"/>
      <c r="C589" s="9" t="s">
        <v>587</v>
      </c>
      <c r="D589" s="148" t="s">
        <v>606</v>
      </c>
      <c r="E589" s="9" t="s">
        <v>937</v>
      </c>
      <c r="F589" s="25">
        <v>805991.25</v>
      </c>
      <c r="G589" s="25">
        <v>6061205</v>
      </c>
      <c r="H589" s="25">
        <v>2793280.75</v>
      </c>
      <c r="I589" s="25">
        <v>805991.25</v>
      </c>
      <c r="J589" s="25">
        <v>10466468</v>
      </c>
      <c r="K589" s="142">
        <v>0.26590654253959656</v>
      </c>
      <c r="L589" s="9"/>
    </row>
    <row r="590" spans="1:12" x14ac:dyDescent="0.25">
      <c r="A590" s="9">
        <v>113000000</v>
      </c>
      <c r="B590" s="9"/>
      <c r="C590" s="9" t="s">
        <v>594</v>
      </c>
      <c r="D590" s="148" t="s">
        <v>606</v>
      </c>
      <c r="E590" s="9" t="s">
        <v>937</v>
      </c>
      <c r="F590" s="25">
        <v>1553287.875</v>
      </c>
      <c r="G590" s="25">
        <v>3803833.5</v>
      </c>
      <c r="H590" s="25">
        <v>4426502</v>
      </c>
      <c r="I590" s="25">
        <v>1553287.875</v>
      </c>
      <c r="J590" s="25">
        <v>11336912</v>
      </c>
      <c r="K590" s="142">
        <v>0.31508556008338928</v>
      </c>
      <c r="L590" s="9"/>
    </row>
    <row r="591" spans="1:12" x14ac:dyDescent="0.25">
      <c r="A591" s="9">
        <v>114000000</v>
      </c>
      <c r="B591" s="9"/>
      <c r="C591" s="9" t="s">
        <v>577</v>
      </c>
      <c r="D591" s="148" t="s">
        <v>606</v>
      </c>
      <c r="E591" s="9" t="s">
        <v>938</v>
      </c>
      <c r="F591" s="25">
        <v>1277358</v>
      </c>
      <c r="G591" s="25">
        <v>5777607</v>
      </c>
      <c r="H591" s="25">
        <v>3094084</v>
      </c>
      <c r="I591" s="25">
        <v>1277358</v>
      </c>
      <c r="J591" s="25">
        <v>11426407</v>
      </c>
      <c r="K591" s="142">
        <v>0.4009401798248291</v>
      </c>
      <c r="L591" s="9"/>
    </row>
    <row r="592" spans="1:12" x14ac:dyDescent="0.25">
      <c r="A592" s="9">
        <v>115000000</v>
      </c>
      <c r="B592" s="9"/>
      <c r="C592" s="9" t="s">
        <v>581</v>
      </c>
      <c r="D592" s="148" t="s">
        <v>606</v>
      </c>
      <c r="E592" s="9" t="s">
        <v>937</v>
      </c>
      <c r="F592" s="25">
        <v>1416464</v>
      </c>
      <c r="G592" s="25">
        <v>4509385.5</v>
      </c>
      <c r="H592" s="25">
        <v>2671251.75</v>
      </c>
      <c r="I592" s="25">
        <v>1416464</v>
      </c>
      <c r="J592" s="25">
        <v>10013565</v>
      </c>
      <c r="K592" s="142">
        <v>0.37331306934356689</v>
      </c>
      <c r="L592" s="9"/>
    </row>
    <row r="593" spans="1:12" x14ac:dyDescent="0.25">
      <c r="A593" s="9">
        <v>116000000</v>
      </c>
      <c r="B593" s="9"/>
      <c r="C593" s="9" t="s">
        <v>582</v>
      </c>
      <c r="D593" s="148" t="s">
        <v>606</v>
      </c>
      <c r="E593" s="9" t="s">
        <v>939</v>
      </c>
      <c r="F593" s="25">
        <v>484531.53125</v>
      </c>
      <c r="G593" s="25">
        <v>1630608.375</v>
      </c>
      <c r="H593" s="25">
        <v>1813312.875</v>
      </c>
      <c r="I593" s="25">
        <v>484531.53125</v>
      </c>
      <c r="J593" s="25">
        <v>4412984.5</v>
      </c>
      <c r="K593" s="142">
        <v>0.29332217574119568</v>
      </c>
      <c r="L593" s="9"/>
    </row>
    <row r="594" spans="1:12" x14ac:dyDescent="0.25">
      <c r="A594" s="9">
        <v>117000000</v>
      </c>
      <c r="B594" s="9"/>
      <c r="C594" s="9" t="s">
        <v>589</v>
      </c>
      <c r="D594" s="148" t="s">
        <v>606</v>
      </c>
      <c r="E594" s="9" t="s">
        <v>935</v>
      </c>
      <c r="F594" s="25">
        <v>332385.84375</v>
      </c>
      <c r="G594" s="25">
        <v>1383963.75</v>
      </c>
      <c r="H594" s="25">
        <v>868157</v>
      </c>
      <c r="I594" s="25">
        <v>332385.84375</v>
      </c>
      <c r="J594" s="25">
        <v>2916892.25</v>
      </c>
      <c r="K594" s="142">
        <v>0.26038038730621338</v>
      </c>
      <c r="L594" s="9"/>
    </row>
    <row r="595" spans="1:12" x14ac:dyDescent="0.25">
      <c r="A595" s="9">
        <v>118000000</v>
      </c>
      <c r="B595" s="9"/>
      <c r="C595" s="9" t="s">
        <v>601</v>
      </c>
      <c r="D595" s="148" t="s">
        <v>606</v>
      </c>
      <c r="E595" s="9" t="s">
        <v>939</v>
      </c>
      <c r="F595" s="25">
        <v>0</v>
      </c>
      <c r="G595" s="25">
        <v>2769129.5</v>
      </c>
      <c r="H595" s="25">
        <v>651514.5</v>
      </c>
      <c r="I595" s="25">
        <v>0</v>
      </c>
      <c r="J595" s="25">
        <v>3420644</v>
      </c>
      <c r="K595" s="142">
        <v>0.3127291202545166</v>
      </c>
      <c r="L595" s="9"/>
    </row>
    <row r="596" spans="1:12" x14ac:dyDescent="0.25">
      <c r="A596" s="9">
        <v>119000000</v>
      </c>
      <c r="B596" s="9"/>
      <c r="C596" s="9" t="s">
        <v>590</v>
      </c>
      <c r="D596" s="148" t="s">
        <v>606</v>
      </c>
      <c r="E596" s="9" t="s">
        <v>939</v>
      </c>
      <c r="F596" s="25">
        <v>501301.03125</v>
      </c>
      <c r="G596" s="25">
        <v>2574135.25</v>
      </c>
      <c r="H596" s="25">
        <v>955497</v>
      </c>
      <c r="I596" s="25">
        <v>501301.03125</v>
      </c>
      <c r="J596" s="25">
        <v>4532234.5</v>
      </c>
      <c r="K596" s="142">
        <v>0.36830255389213562</v>
      </c>
      <c r="L596" s="9"/>
    </row>
    <row r="597" spans="1:12" x14ac:dyDescent="0.25">
      <c r="A597" s="9">
        <v>120000000</v>
      </c>
      <c r="B597" s="9"/>
      <c r="C597" s="9" t="s">
        <v>580</v>
      </c>
      <c r="D597" s="148" t="s">
        <v>606</v>
      </c>
      <c r="E597" s="9" t="s">
        <v>938</v>
      </c>
      <c r="F597" s="25">
        <v>751691.6875</v>
      </c>
      <c r="G597" s="25">
        <v>4362247.5</v>
      </c>
      <c r="H597" s="25">
        <v>2711278</v>
      </c>
      <c r="I597" s="25">
        <v>751691.6875</v>
      </c>
      <c r="J597" s="25">
        <v>8576909</v>
      </c>
      <c r="K597" s="142">
        <v>0.27488073706626892</v>
      </c>
      <c r="L597" s="9"/>
    </row>
    <row r="598" spans="1:12" x14ac:dyDescent="0.25">
      <c r="A598" s="9">
        <v>121000000</v>
      </c>
      <c r="B598" s="9"/>
      <c r="C598" s="9" t="s">
        <v>584</v>
      </c>
      <c r="D598" s="148" t="s">
        <v>606</v>
      </c>
      <c r="E598" s="9" t="s">
        <v>938</v>
      </c>
      <c r="F598" s="25">
        <v>933136.875</v>
      </c>
      <c r="G598" s="25">
        <v>5697194.5</v>
      </c>
      <c r="H598" s="25">
        <v>2596165.25</v>
      </c>
      <c r="I598" s="25">
        <v>933136.875</v>
      </c>
      <c r="J598" s="25">
        <v>10159634</v>
      </c>
      <c r="K598" s="142">
        <v>0.31126168370246887</v>
      </c>
      <c r="L598" s="9"/>
    </row>
    <row r="599" spans="1:12" x14ac:dyDescent="0.25">
      <c r="A599" s="9">
        <v>122000000</v>
      </c>
      <c r="B599" s="9"/>
      <c r="C599" s="9" t="s">
        <v>588</v>
      </c>
      <c r="D599" s="148" t="s">
        <v>606</v>
      </c>
      <c r="E599" s="9" t="s">
        <v>940</v>
      </c>
      <c r="F599" s="25">
        <v>2047977.5</v>
      </c>
      <c r="G599" s="25">
        <v>10840044</v>
      </c>
      <c r="H599" s="25">
        <v>4662814</v>
      </c>
      <c r="I599" s="25">
        <v>2047977.5</v>
      </c>
      <c r="J599" s="25">
        <v>19598814</v>
      </c>
      <c r="K599" s="142">
        <v>0.3244820237159729</v>
      </c>
      <c r="L599" s="9"/>
    </row>
    <row r="600" spans="1:12" x14ac:dyDescent="0.25">
      <c r="A600" s="9">
        <v>123000000</v>
      </c>
      <c r="B600" s="9"/>
      <c r="C600" s="9" t="s">
        <v>583</v>
      </c>
      <c r="D600" s="148" t="s">
        <v>606</v>
      </c>
      <c r="E600" s="9" t="s">
        <v>940</v>
      </c>
      <c r="F600" s="25">
        <v>2286206.75</v>
      </c>
      <c r="G600" s="25">
        <v>8918532</v>
      </c>
      <c r="H600" s="25">
        <v>4445859</v>
      </c>
      <c r="I600" s="25">
        <v>2286206.75</v>
      </c>
      <c r="J600" s="25">
        <v>17936804</v>
      </c>
      <c r="K600" s="142">
        <v>0.4095703661441803</v>
      </c>
      <c r="L600" s="9"/>
    </row>
    <row r="601" spans="1:12" x14ac:dyDescent="0.25">
      <c r="A601" s="9">
        <v>124000000</v>
      </c>
      <c r="B601" s="9"/>
      <c r="C601" s="9" t="s">
        <v>579</v>
      </c>
      <c r="D601" s="148" t="s">
        <v>606</v>
      </c>
      <c r="E601" s="9" t="s">
        <v>941</v>
      </c>
      <c r="F601" s="25">
        <v>1826839.125</v>
      </c>
      <c r="G601" s="25">
        <v>4029696</v>
      </c>
      <c r="H601" s="25">
        <v>5308036</v>
      </c>
      <c r="I601" s="25">
        <v>1826839.125</v>
      </c>
      <c r="J601" s="25">
        <v>12991410</v>
      </c>
      <c r="K601" s="142">
        <v>0.20381863415241241</v>
      </c>
      <c r="L601" s="9"/>
    </row>
    <row r="602" spans="1:12" x14ac:dyDescent="0.25">
      <c r="A602" s="9">
        <v>125000000</v>
      </c>
      <c r="B602" s="9"/>
      <c r="C602" s="9" t="s">
        <v>591</v>
      </c>
      <c r="D602" s="148" t="s">
        <v>606</v>
      </c>
      <c r="E602" s="9" t="s">
        <v>941</v>
      </c>
      <c r="F602" s="25">
        <v>1603492.625</v>
      </c>
      <c r="G602" s="25">
        <v>3498069</v>
      </c>
      <c r="H602" s="25">
        <v>2967559.25</v>
      </c>
      <c r="I602" s="25">
        <v>1603492.625</v>
      </c>
      <c r="J602" s="25">
        <v>9672614</v>
      </c>
      <c r="K602" s="142">
        <v>0.31870660185813904</v>
      </c>
      <c r="L602" s="9"/>
    </row>
    <row r="603" spans="1:12" x14ac:dyDescent="0.25">
      <c r="A603" s="9">
        <v>127000000</v>
      </c>
      <c r="B603" s="9"/>
      <c r="C603" s="9" t="s">
        <v>578</v>
      </c>
      <c r="D603" s="148" t="s">
        <v>606</v>
      </c>
      <c r="E603" s="9" t="s">
        <v>933</v>
      </c>
      <c r="F603" s="25">
        <v>347423.28125</v>
      </c>
      <c r="G603" s="25">
        <v>1057971.125</v>
      </c>
      <c r="H603" s="25">
        <v>886860.375</v>
      </c>
      <c r="I603" s="25">
        <v>347423.28125</v>
      </c>
      <c r="J603" s="25">
        <v>2639678</v>
      </c>
      <c r="K603" s="142">
        <v>0.27679795026779175</v>
      </c>
      <c r="L603" s="9"/>
    </row>
    <row r="604" spans="1:12" x14ac:dyDescent="0.25">
      <c r="A604" s="9">
        <v>128000000</v>
      </c>
      <c r="B604" s="9"/>
      <c r="C604" s="9" t="s">
        <v>600</v>
      </c>
      <c r="D604" s="148" t="s">
        <v>606</v>
      </c>
      <c r="E604" s="9" t="s">
        <v>936</v>
      </c>
      <c r="F604" s="25">
        <v>260111.046875</v>
      </c>
      <c r="G604" s="25">
        <v>1922423</v>
      </c>
      <c r="H604" s="25">
        <v>676890.4375</v>
      </c>
      <c r="I604" s="25">
        <v>260111.046875</v>
      </c>
      <c r="J604" s="25">
        <v>3119535.5</v>
      </c>
      <c r="K604" s="142">
        <v>0.44321140646934509</v>
      </c>
      <c r="L604" s="9"/>
    </row>
    <row r="605" spans="1:12" x14ac:dyDescent="0.25">
      <c r="A605" s="9">
        <v>129000000</v>
      </c>
      <c r="B605" s="9"/>
      <c r="C605" s="29" t="s">
        <v>592</v>
      </c>
      <c r="D605" s="149" t="s">
        <v>606</v>
      </c>
      <c r="E605" s="29" t="s">
        <v>938</v>
      </c>
      <c r="F605" s="30">
        <v>284092.96875</v>
      </c>
      <c r="G605" s="30">
        <v>960985</v>
      </c>
      <c r="H605" s="30">
        <v>754451.5</v>
      </c>
      <c r="I605" s="30">
        <v>284092.96875</v>
      </c>
      <c r="J605" s="30">
        <v>2283622.5</v>
      </c>
      <c r="K605" s="143">
        <v>0.25696972012519836</v>
      </c>
      <c r="L605" s="9"/>
    </row>
    <row r="606" spans="1:12" ht="49.95" customHeight="1" x14ac:dyDescent="0.25">
      <c r="A606" s="9"/>
      <c r="B606" s="9"/>
      <c r="C606" s="175" t="s">
        <v>1743</v>
      </c>
      <c r="D606" s="175"/>
      <c r="E606" s="175"/>
      <c r="F606" s="175"/>
      <c r="G606" s="175"/>
      <c r="H606" s="175"/>
      <c r="I606" s="175"/>
      <c r="J606" s="175"/>
      <c r="K606" s="175"/>
      <c r="L606" s="9"/>
    </row>
    <row r="607" spans="1:12" x14ac:dyDescent="0.25">
      <c r="A607" s="9"/>
      <c r="B607" s="9"/>
      <c r="C607" s="9"/>
      <c r="D607" s="9"/>
      <c r="E607" s="9"/>
      <c r="F607" s="9"/>
      <c r="G607" s="9"/>
      <c r="H607" s="9"/>
      <c r="I607" s="9"/>
      <c r="J607" s="9"/>
      <c r="K607" s="66"/>
      <c r="L607" s="9"/>
    </row>
  </sheetData>
  <mergeCells count="3">
    <mergeCell ref="C3:D3"/>
    <mergeCell ref="C2:K2"/>
    <mergeCell ref="C606:K60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5E1AF-D8B4-4569-A2F7-067CBDEA122D}">
  <dimension ref="A1:H56"/>
  <sheetViews>
    <sheetView workbookViewId="0">
      <selection activeCell="D3" sqref="D3"/>
    </sheetView>
  </sheetViews>
  <sheetFormatPr defaultColWidth="23.109375" defaultRowHeight="13.8" x14ac:dyDescent="0.25"/>
  <cols>
    <col min="1" max="1" width="5.6640625" style="2" customWidth="1"/>
    <col min="2" max="2" width="13.109375" style="2" customWidth="1"/>
    <col min="3" max="3" width="23.44140625" style="2" bestFit="1" customWidth="1"/>
    <col min="4" max="4" width="28.109375" style="2" customWidth="1"/>
    <col min="5" max="5" width="5.6640625" style="2" customWidth="1"/>
    <col min="6" max="16384" width="23.109375" style="2"/>
  </cols>
  <sheetData>
    <row r="1" spans="1:5" ht="5.0999999999999996" customHeight="1" x14ac:dyDescent="0.25">
      <c r="B1" s="35"/>
      <c r="C1" s="35"/>
      <c r="D1" s="35"/>
    </row>
    <row r="2" spans="1:5" ht="100.95" customHeight="1" x14ac:dyDescent="0.25">
      <c r="A2" s="9"/>
      <c r="B2" s="176" t="s">
        <v>1930</v>
      </c>
      <c r="C2" s="176"/>
      <c r="D2" s="176"/>
      <c r="E2" s="9"/>
    </row>
    <row r="3" spans="1:5" ht="69.599999999999994" customHeight="1" x14ac:dyDescent="0.25">
      <c r="A3" s="9"/>
      <c r="B3" s="48" t="s">
        <v>911</v>
      </c>
      <c r="C3" s="49" t="s">
        <v>912</v>
      </c>
      <c r="D3" s="48" t="s">
        <v>1931</v>
      </c>
      <c r="E3" s="9"/>
    </row>
    <row r="4" spans="1:5" x14ac:dyDescent="0.25">
      <c r="A4" s="9"/>
      <c r="B4" s="26">
        <v>1</v>
      </c>
      <c r="C4" s="9" t="s">
        <v>857</v>
      </c>
      <c r="D4" s="25">
        <f>VLOOKUP(B4,'DATA ST SENATE TOTAL'!$A$2:$B$51,2,FALSE)</f>
        <v>914121344</v>
      </c>
      <c r="E4" s="9"/>
    </row>
    <row r="5" spans="1:5" x14ac:dyDescent="0.25">
      <c r="A5" s="9"/>
      <c r="B5" s="26">
        <v>2</v>
      </c>
      <c r="C5" s="9" t="s">
        <v>877</v>
      </c>
      <c r="D5" s="25">
        <f>VLOOKUP(B5,'DATA ST SENATE TOTAL'!$A$2:$B$51,2,FALSE)</f>
        <v>914121344</v>
      </c>
      <c r="E5" s="9"/>
    </row>
    <row r="6" spans="1:5" x14ac:dyDescent="0.25">
      <c r="A6" s="9"/>
      <c r="B6" s="26">
        <v>3</v>
      </c>
      <c r="C6" s="9" t="s">
        <v>872</v>
      </c>
      <c r="D6" s="25">
        <f>VLOOKUP(B6,'DATA ST SENATE TOTAL'!$A$2:$B$51,2,FALSE)</f>
        <v>914121344</v>
      </c>
      <c r="E6" s="9"/>
    </row>
    <row r="7" spans="1:5" x14ac:dyDescent="0.25">
      <c r="A7" s="9"/>
      <c r="B7" s="26">
        <v>4</v>
      </c>
      <c r="C7" s="9" t="s">
        <v>750</v>
      </c>
      <c r="D7" s="25">
        <f>VLOOKUP(B7,'DATA ST SENATE TOTAL'!$A$2:$B$51,2,FALSE)</f>
        <v>959536768</v>
      </c>
      <c r="E7" s="9"/>
    </row>
    <row r="8" spans="1:5" x14ac:dyDescent="0.25">
      <c r="A8" s="9"/>
      <c r="B8" s="26">
        <v>5</v>
      </c>
      <c r="C8" s="9" t="s">
        <v>828</v>
      </c>
      <c r="D8" s="25">
        <f>VLOOKUP(B8,'DATA ST SENATE TOTAL'!$A$2:$B$51,2,FALSE)</f>
        <v>914121344</v>
      </c>
      <c r="E8" s="9"/>
    </row>
    <row r="9" spans="1:5" x14ac:dyDescent="0.25">
      <c r="A9" s="9"/>
      <c r="B9" s="26">
        <v>6</v>
      </c>
      <c r="C9" s="9" t="s">
        <v>730</v>
      </c>
      <c r="D9" s="25">
        <f>VLOOKUP(B9,'DATA ST SENATE TOTAL'!$A$2:$B$51,2,FALSE)</f>
        <v>93995384</v>
      </c>
      <c r="E9" s="9"/>
    </row>
    <row r="10" spans="1:5" x14ac:dyDescent="0.25">
      <c r="A10" s="9"/>
      <c r="B10" s="26">
        <v>7</v>
      </c>
      <c r="C10" s="9" t="s">
        <v>755</v>
      </c>
      <c r="D10" s="25">
        <f>VLOOKUP(B10,'DATA ST SENATE TOTAL'!$A$2:$B$51,2,FALSE)</f>
        <v>938231040</v>
      </c>
      <c r="E10" s="9"/>
    </row>
    <row r="11" spans="1:5" x14ac:dyDescent="0.25">
      <c r="A11" s="9"/>
      <c r="B11" s="26">
        <v>8</v>
      </c>
      <c r="C11" s="9" t="s">
        <v>895</v>
      </c>
      <c r="D11" s="25">
        <f>VLOOKUP(B11,'DATA ST SENATE TOTAL'!$A$2:$B$51,2,FALSE)</f>
        <v>982413760</v>
      </c>
      <c r="E11" s="9"/>
    </row>
    <row r="12" spans="1:5" x14ac:dyDescent="0.25">
      <c r="A12" s="9"/>
      <c r="B12" s="26">
        <v>9</v>
      </c>
      <c r="C12" s="9" t="s">
        <v>765</v>
      </c>
      <c r="D12" s="25">
        <f>VLOOKUP(B12,'DATA ST SENATE TOTAL'!$A$2:$B$51,2,FALSE)</f>
        <v>156477568</v>
      </c>
      <c r="E12" s="9"/>
    </row>
    <row r="13" spans="1:5" x14ac:dyDescent="0.25">
      <c r="A13" s="9"/>
      <c r="B13" s="26">
        <v>10</v>
      </c>
      <c r="C13" s="9" t="s">
        <v>852</v>
      </c>
      <c r="D13" s="25">
        <f>VLOOKUP(B13,'DATA ST SENATE TOTAL'!$A$2:$B$51,2,FALSE)</f>
        <v>132465576</v>
      </c>
      <c r="E13" s="9"/>
    </row>
    <row r="14" spans="1:5" x14ac:dyDescent="0.25">
      <c r="A14" s="9"/>
      <c r="B14" s="26">
        <v>11</v>
      </c>
      <c r="C14" s="9" t="s">
        <v>862</v>
      </c>
      <c r="D14" s="25">
        <f>VLOOKUP(B14,'DATA ST SENATE TOTAL'!$A$2:$B$51,2,FALSE)</f>
        <v>213164464</v>
      </c>
      <c r="E14" s="9"/>
    </row>
    <row r="15" spans="1:5" x14ac:dyDescent="0.25">
      <c r="A15" s="9"/>
      <c r="B15" s="26">
        <v>12</v>
      </c>
      <c r="C15" s="9" t="s">
        <v>705</v>
      </c>
      <c r="D15" s="25">
        <f>VLOOKUP(B15,'DATA ST SENATE TOTAL'!$A$2:$B$51,2,FALSE)</f>
        <v>89488744</v>
      </c>
      <c r="E15" s="9"/>
    </row>
    <row r="16" spans="1:5" x14ac:dyDescent="0.25">
      <c r="A16" s="9"/>
      <c r="B16" s="26">
        <v>13</v>
      </c>
      <c r="C16" s="9" t="s">
        <v>799</v>
      </c>
      <c r="D16" s="25">
        <f>VLOOKUP(B16,'DATA ST SENATE TOTAL'!$A$2:$B$51,2,FALSE)</f>
        <v>145633936</v>
      </c>
      <c r="E16" s="9"/>
    </row>
    <row r="17" spans="1:5" x14ac:dyDescent="0.25">
      <c r="A17" s="9"/>
      <c r="B17" s="26">
        <v>14</v>
      </c>
      <c r="C17" s="9" t="s">
        <v>808</v>
      </c>
      <c r="D17" s="25">
        <f>VLOOKUP(B17,'DATA ST SENATE TOTAL'!$A$2:$B$51,2,FALSE)</f>
        <v>255897584</v>
      </c>
      <c r="E17" s="9"/>
    </row>
    <row r="18" spans="1:5" x14ac:dyDescent="0.25">
      <c r="A18" s="9"/>
      <c r="B18" s="26">
        <v>15</v>
      </c>
      <c r="C18" s="9" t="s">
        <v>780</v>
      </c>
      <c r="D18" s="25">
        <f>VLOOKUP(B18,'DATA ST SENATE TOTAL'!$A$2:$B$51,2,FALSE)</f>
        <v>121806016</v>
      </c>
      <c r="E18" s="9"/>
    </row>
    <row r="19" spans="1:5" x14ac:dyDescent="0.25">
      <c r="A19" s="9"/>
      <c r="B19" s="26">
        <v>16</v>
      </c>
      <c r="C19" s="9" t="s">
        <v>700</v>
      </c>
      <c r="D19" s="25">
        <f>VLOOKUP(B19,'DATA ST SENATE TOTAL'!$A$2:$B$51,2,FALSE)</f>
        <v>264231792</v>
      </c>
      <c r="E19" s="9"/>
    </row>
    <row r="20" spans="1:5" x14ac:dyDescent="0.25">
      <c r="A20" s="9"/>
      <c r="B20" s="26">
        <v>17</v>
      </c>
      <c r="C20" s="9" t="s">
        <v>695</v>
      </c>
      <c r="D20" s="25">
        <f>VLOOKUP(B20,'DATA ST SENATE TOTAL'!$A$2:$B$51,2,FALSE)</f>
        <v>84352648</v>
      </c>
      <c r="E20" s="9"/>
    </row>
    <row r="21" spans="1:5" x14ac:dyDescent="0.25">
      <c r="A21" s="9"/>
      <c r="B21" s="26">
        <v>18</v>
      </c>
      <c r="C21" s="9" t="s">
        <v>681</v>
      </c>
      <c r="D21" s="25">
        <f>VLOOKUP(B21,'DATA ST SENATE TOTAL'!$A$2:$B$51,2,FALSE)</f>
        <v>91562336</v>
      </c>
      <c r="E21" s="9"/>
    </row>
    <row r="22" spans="1:5" x14ac:dyDescent="0.25">
      <c r="A22" s="9"/>
      <c r="B22" s="26">
        <v>19</v>
      </c>
      <c r="C22" s="9" t="s">
        <v>710</v>
      </c>
      <c r="D22" s="25">
        <f>VLOOKUP(B22,'DATA ST SENATE TOTAL'!$A$2:$B$51,2,FALSE)</f>
        <v>116561872</v>
      </c>
      <c r="E22" s="9"/>
    </row>
    <row r="23" spans="1:5" x14ac:dyDescent="0.25">
      <c r="A23" s="9"/>
      <c r="B23" s="26">
        <v>20</v>
      </c>
      <c r="C23" s="9" t="s">
        <v>671</v>
      </c>
      <c r="D23" s="25">
        <f>VLOOKUP(B23,'DATA ST SENATE TOTAL'!$A$2:$B$51,2,FALSE)</f>
        <v>176651744</v>
      </c>
      <c r="E23" s="9"/>
    </row>
    <row r="24" spans="1:5" x14ac:dyDescent="0.25">
      <c r="A24" s="9"/>
      <c r="B24" s="26">
        <v>21</v>
      </c>
      <c r="C24" s="9" t="s">
        <v>760</v>
      </c>
      <c r="D24" s="25">
        <f>VLOOKUP(B24,'DATA ST SENATE TOTAL'!$A$2:$B$51,2,FALSE)</f>
        <v>152042096</v>
      </c>
      <c r="E24" s="9"/>
    </row>
    <row r="25" spans="1:5" x14ac:dyDescent="0.25">
      <c r="A25" s="9"/>
      <c r="B25" s="26">
        <v>22</v>
      </c>
      <c r="C25" s="9" t="s">
        <v>735</v>
      </c>
      <c r="D25" s="25">
        <f>VLOOKUP(B25,'DATA ST SENATE TOTAL'!$A$2:$B$51,2,FALSE)</f>
        <v>160961040</v>
      </c>
      <c r="E25" s="9"/>
    </row>
    <row r="26" spans="1:5" x14ac:dyDescent="0.25">
      <c r="A26" s="9"/>
      <c r="B26" s="26">
        <v>23</v>
      </c>
      <c r="C26" s="9" t="s">
        <v>904</v>
      </c>
      <c r="D26" s="25">
        <f>VLOOKUP(B26,'DATA ST SENATE TOTAL'!$A$2:$B$51,2,FALSE)</f>
        <v>140655520</v>
      </c>
      <c r="E26" s="9"/>
    </row>
    <row r="27" spans="1:5" x14ac:dyDescent="0.25">
      <c r="A27" s="9"/>
      <c r="B27" s="26">
        <v>24</v>
      </c>
      <c r="C27" s="9" t="s">
        <v>818</v>
      </c>
      <c r="D27" s="25">
        <f>VLOOKUP(B27,'DATA ST SENATE TOTAL'!$A$2:$B$51,2,FALSE)</f>
        <v>130556512</v>
      </c>
      <c r="E27" s="9"/>
    </row>
    <row r="28" spans="1:5" x14ac:dyDescent="0.25">
      <c r="A28" s="9"/>
      <c r="B28" s="26">
        <v>25</v>
      </c>
      <c r="C28" s="9" t="s">
        <v>725</v>
      </c>
      <c r="D28" s="25">
        <f>VLOOKUP(B28,'DATA ST SENATE TOTAL'!$A$2:$B$51,2,FALSE)</f>
        <v>140767120</v>
      </c>
      <c r="E28" s="9"/>
    </row>
    <row r="29" spans="1:5" x14ac:dyDescent="0.25">
      <c r="A29" s="9"/>
      <c r="B29" s="26">
        <v>26</v>
      </c>
      <c r="C29" s="9" t="s">
        <v>770</v>
      </c>
      <c r="D29" s="25">
        <f>VLOOKUP(B29,'DATA ST SENATE TOTAL'!$A$2:$B$51,2,FALSE)</f>
        <v>125722672</v>
      </c>
      <c r="E29" s="9"/>
    </row>
    <row r="30" spans="1:5" x14ac:dyDescent="0.25">
      <c r="A30" s="9"/>
      <c r="B30" s="26">
        <v>27</v>
      </c>
      <c r="C30" s="9" t="s">
        <v>720</v>
      </c>
      <c r="D30" s="25">
        <f>VLOOKUP(B30,'DATA ST SENATE TOTAL'!$A$2:$B$51,2,FALSE)</f>
        <v>186741760</v>
      </c>
      <c r="E30" s="9"/>
    </row>
    <row r="31" spans="1:5" x14ac:dyDescent="0.25">
      <c r="A31" s="9"/>
      <c r="B31" s="26">
        <v>28</v>
      </c>
      <c r="C31" s="9" t="s">
        <v>823</v>
      </c>
      <c r="D31" s="25">
        <f>VLOOKUP(B31,'DATA ST SENATE TOTAL'!$A$2:$B$51,2,FALSE)</f>
        <v>98188312</v>
      </c>
      <c r="E31" s="9"/>
    </row>
    <row r="32" spans="1:5" x14ac:dyDescent="0.25">
      <c r="A32" s="9"/>
      <c r="B32" s="26">
        <v>29</v>
      </c>
      <c r="C32" s="9" t="s">
        <v>666</v>
      </c>
      <c r="D32" s="25">
        <f>VLOOKUP(B32,'DATA ST SENATE TOTAL'!$A$2:$B$51,2,FALSE)</f>
        <v>219277808</v>
      </c>
      <c r="E32" s="9"/>
    </row>
    <row r="33" spans="1:5" x14ac:dyDescent="0.25">
      <c r="A33" s="9"/>
      <c r="B33" s="26">
        <v>30</v>
      </c>
      <c r="C33" s="9" t="s">
        <v>887</v>
      </c>
      <c r="D33" s="25">
        <f>VLOOKUP(B33,'DATA ST SENATE TOTAL'!$A$2:$B$51,2,FALSE)</f>
        <v>139611072</v>
      </c>
      <c r="E33" s="9"/>
    </row>
    <row r="34" spans="1:5" x14ac:dyDescent="0.25">
      <c r="A34" s="9"/>
      <c r="B34" s="26">
        <v>31</v>
      </c>
      <c r="C34" s="9" t="s">
        <v>775</v>
      </c>
      <c r="D34" s="25">
        <f>VLOOKUP(B34,'DATA ST SENATE TOTAL'!$A$2:$B$51,2,FALSE)</f>
        <v>146174592</v>
      </c>
      <c r="E34" s="9"/>
    </row>
    <row r="35" spans="1:5" x14ac:dyDescent="0.25">
      <c r="A35" s="9"/>
      <c r="B35" s="26">
        <v>32</v>
      </c>
      <c r="C35" s="9" t="s">
        <v>867</v>
      </c>
      <c r="D35" s="25">
        <f>VLOOKUP(B35,'DATA ST SENATE TOTAL'!$A$2:$B$51,2,FALSE)</f>
        <v>149537056</v>
      </c>
      <c r="E35" s="9"/>
    </row>
    <row r="36" spans="1:5" x14ac:dyDescent="0.25">
      <c r="A36" s="9"/>
      <c r="B36" s="26">
        <v>33</v>
      </c>
      <c r="C36" s="9" t="s">
        <v>803</v>
      </c>
      <c r="D36" s="25">
        <f>VLOOKUP(B36,'DATA ST SENATE TOTAL'!$A$2:$B$51,2,FALSE)</f>
        <v>123040056</v>
      </c>
      <c r="E36" s="9"/>
    </row>
    <row r="37" spans="1:5" x14ac:dyDescent="0.25">
      <c r="A37" s="9"/>
      <c r="B37" s="26">
        <v>34</v>
      </c>
      <c r="C37" s="9" t="s">
        <v>847</v>
      </c>
      <c r="D37" s="25">
        <f>VLOOKUP(B37,'DATA ST SENATE TOTAL'!$A$2:$B$51,2,FALSE)</f>
        <v>126956664</v>
      </c>
      <c r="E37" s="9"/>
    </row>
    <row r="38" spans="1:5" x14ac:dyDescent="0.25">
      <c r="A38" s="9"/>
      <c r="B38" s="26">
        <v>35</v>
      </c>
      <c r="C38" s="9" t="s">
        <v>785</v>
      </c>
      <c r="D38" s="25">
        <f>VLOOKUP(B38,'DATA ST SENATE TOTAL'!$A$2:$B$51,2,FALSE)</f>
        <v>156838320</v>
      </c>
      <c r="E38" s="9"/>
    </row>
    <row r="39" spans="1:5" x14ac:dyDescent="0.25">
      <c r="A39" s="9"/>
      <c r="B39" s="26">
        <v>36</v>
      </c>
      <c r="C39" s="9" t="s">
        <v>794</v>
      </c>
      <c r="D39" s="25">
        <f>VLOOKUP(B39,'DATA ST SENATE TOTAL'!$A$2:$B$51,2,FALSE)</f>
        <v>93534640</v>
      </c>
      <c r="E39" s="9"/>
    </row>
    <row r="40" spans="1:5" x14ac:dyDescent="0.25">
      <c r="A40" s="9"/>
      <c r="B40" s="26">
        <v>37</v>
      </c>
      <c r="C40" s="9" t="s">
        <v>842</v>
      </c>
      <c r="D40" s="25">
        <f>VLOOKUP(B40,'DATA ST SENATE TOTAL'!$A$2:$B$51,2,FALSE)</f>
        <v>86453120</v>
      </c>
      <c r="E40" s="9"/>
    </row>
    <row r="41" spans="1:5" x14ac:dyDescent="0.25">
      <c r="A41" s="9"/>
      <c r="B41" s="26">
        <v>38</v>
      </c>
      <c r="C41" s="9" t="s">
        <v>900</v>
      </c>
      <c r="D41" s="25">
        <f>VLOOKUP(B41,'DATA ST SENATE TOTAL'!$A$2:$B$51,2,FALSE)</f>
        <v>147062176</v>
      </c>
      <c r="E41" s="9"/>
    </row>
    <row r="42" spans="1:5" x14ac:dyDescent="0.25">
      <c r="A42" s="9"/>
      <c r="B42" s="26">
        <v>39</v>
      </c>
      <c r="C42" s="9" t="s">
        <v>892</v>
      </c>
      <c r="D42" s="25">
        <f>VLOOKUP(B42,'DATA ST SENATE TOTAL'!$A$2:$B$51,2,FALSE)</f>
        <v>102568872</v>
      </c>
      <c r="E42" s="9"/>
    </row>
    <row r="43" spans="1:5" x14ac:dyDescent="0.25">
      <c r="A43" s="9"/>
      <c r="B43" s="26">
        <v>40</v>
      </c>
      <c r="C43" s="9" t="s">
        <v>690</v>
      </c>
      <c r="D43" s="25">
        <f>VLOOKUP(B43,'DATA ST SENATE TOTAL'!$A$2:$B$51,2,FALSE)</f>
        <v>151965616</v>
      </c>
      <c r="E43" s="9"/>
    </row>
    <row r="44" spans="1:5" x14ac:dyDescent="0.25">
      <c r="A44" s="9"/>
      <c r="B44" s="26">
        <v>41</v>
      </c>
      <c r="C44" s="9" t="s">
        <v>838</v>
      </c>
      <c r="D44" s="25">
        <f>VLOOKUP(B44,'DATA ST SENATE TOTAL'!$A$2:$B$51,2,FALSE)</f>
        <v>141826960</v>
      </c>
      <c r="E44" s="9"/>
    </row>
    <row r="45" spans="1:5" x14ac:dyDescent="0.25">
      <c r="A45" s="9"/>
      <c r="B45" s="26">
        <v>42</v>
      </c>
      <c r="C45" s="9" t="s">
        <v>740</v>
      </c>
      <c r="D45" s="25">
        <f>VLOOKUP(B45,'DATA ST SENATE TOTAL'!$A$2:$B$51,2,FALSE)</f>
        <v>139640688</v>
      </c>
      <c r="E45" s="9"/>
    </row>
    <row r="46" spans="1:5" x14ac:dyDescent="0.25">
      <c r="A46" s="9"/>
      <c r="B46" s="26">
        <v>43</v>
      </c>
      <c r="C46" s="9" t="s">
        <v>715</v>
      </c>
      <c r="D46" s="25">
        <f>VLOOKUP(B46,'DATA ST SENATE TOTAL'!$A$2:$B$51,2,FALSE)</f>
        <v>143973920</v>
      </c>
      <c r="E46" s="9"/>
    </row>
    <row r="47" spans="1:5" x14ac:dyDescent="0.25">
      <c r="A47" s="9"/>
      <c r="B47" s="26">
        <v>44</v>
      </c>
      <c r="C47" s="9" t="s">
        <v>813</v>
      </c>
      <c r="D47" s="25">
        <f>VLOOKUP(B47,'DATA ST SENATE TOTAL'!$A$2:$B$51,2,FALSE)</f>
        <v>139986080</v>
      </c>
      <c r="E47" s="9"/>
    </row>
    <row r="48" spans="1:5" x14ac:dyDescent="0.25">
      <c r="A48" s="9"/>
      <c r="B48" s="26">
        <v>45</v>
      </c>
      <c r="C48" s="9" t="s">
        <v>833</v>
      </c>
      <c r="D48" s="25">
        <f>VLOOKUP(B48,'DATA ST SENATE TOTAL'!$A$2:$B$51,2,FALSE)</f>
        <v>172352832</v>
      </c>
      <c r="E48" s="9"/>
    </row>
    <row r="49" spans="1:8" x14ac:dyDescent="0.25">
      <c r="A49" s="9"/>
      <c r="B49" s="26">
        <v>46</v>
      </c>
      <c r="C49" s="9" t="s">
        <v>676</v>
      </c>
      <c r="D49" s="25">
        <f>VLOOKUP(B49,'DATA ST SENATE TOTAL'!$A$2:$B$51,2,FALSE)</f>
        <v>121132592</v>
      </c>
      <c r="E49" s="9"/>
    </row>
    <row r="50" spans="1:8" x14ac:dyDescent="0.25">
      <c r="A50" s="9"/>
      <c r="B50" s="26">
        <v>47</v>
      </c>
      <c r="C50" s="9" t="s">
        <v>882</v>
      </c>
      <c r="D50" s="25">
        <f>VLOOKUP(B50,'DATA ST SENATE TOTAL'!$A$2:$B$51,2,FALSE)</f>
        <v>112882992</v>
      </c>
      <c r="E50" s="9"/>
    </row>
    <row r="51" spans="1:8" x14ac:dyDescent="0.25">
      <c r="A51" s="9"/>
      <c r="B51" s="26">
        <v>48</v>
      </c>
      <c r="C51" s="9" t="s">
        <v>745</v>
      </c>
      <c r="D51" s="25">
        <f>VLOOKUP(B51,'DATA ST SENATE TOTAL'!$A$2:$B$51,2,FALSE)</f>
        <v>151166848</v>
      </c>
      <c r="E51" s="9"/>
    </row>
    <row r="52" spans="1:8" x14ac:dyDescent="0.25">
      <c r="A52" s="9"/>
      <c r="B52" s="26">
        <v>49</v>
      </c>
      <c r="C52" s="9" t="s">
        <v>789</v>
      </c>
      <c r="D52" s="25">
        <f>VLOOKUP(B52,'DATA ST SENATE TOTAL'!$A$2:$B$51,2,FALSE)</f>
        <v>143332256</v>
      </c>
      <c r="E52" s="9"/>
    </row>
    <row r="53" spans="1:8" x14ac:dyDescent="0.25">
      <c r="A53" s="9"/>
      <c r="B53" s="28">
        <v>50</v>
      </c>
      <c r="C53" s="29" t="s">
        <v>685</v>
      </c>
      <c r="D53" s="30">
        <f>VLOOKUP(B53,'DATA ST SENATE TOTAL'!$A$2:$B$51,2,FALSE)</f>
        <v>155082640</v>
      </c>
      <c r="E53" s="9"/>
    </row>
    <row r="54" spans="1:8" ht="198" customHeight="1" x14ac:dyDescent="0.25">
      <c r="A54" s="9"/>
      <c r="B54" s="162" t="s">
        <v>1740</v>
      </c>
      <c r="C54" s="162"/>
      <c r="D54" s="162"/>
      <c r="E54" s="9"/>
    </row>
    <row r="55" spans="1:8" ht="138.75" customHeight="1" x14ac:dyDescent="0.25">
      <c r="A55" s="9"/>
      <c r="B55" s="175" t="s">
        <v>1743</v>
      </c>
      <c r="C55" s="175"/>
      <c r="D55" s="175"/>
      <c r="E55" s="35"/>
      <c r="F55" s="35"/>
      <c r="G55" s="35"/>
      <c r="H55" s="35"/>
    </row>
    <row r="56" spans="1:8" x14ac:dyDescent="0.25">
      <c r="A56" s="9"/>
      <c r="B56" s="9"/>
      <c r="C56" s="9"/>
      <c r="D56" s="9"/>
      <c r="E56" s="9"/>
    </row>
  </sheetData>
  <sortState xmlns:xlrd2="http://schemas.microsoft.com/office/spreadsheetml/2017/richdata2" ref="B4:C53">
    <sortCondition ref="B4:B53"/>
  </sortState>
  <mergeCells count="3">
    <mergeCell ref="B54:D54"/>
    <mergeCell ref="B55:D55"/>
    <mergeCell ref="B2:D2"/>
  </mergeCells>
  <printOptions horizontalCentered="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02A68-06B9-4168-BA89-DC971896200E}">
  <sheetPr>
    <pageSetUpPr fitToPage="1"/>
  </sheetPr>
  <dimension ref="A1:AL64"/>
  <sheetViews>
    <sheetView topLeftCell="AH17" workbookViewId="0">
      <selection activeCell="AI19" sqref="AI19:AJ19"/>
    </sheetView>
  </sheetViews>
  <sheetFormatPr defaultColWidth="8.88671875" defaultRowHeight="13.8" x14ac:dyDescent="0.25"/>
  <cols>
    <col min="1" max="26" width="8.88671875" style="2" hidden="1" customWidth="1"/>
    <col min="27" max="29" width="9" style="2" hidden="1" customWidth="1"/>
    <col min="30" max="30" width="10" style="2" hidden="1" customWidth="1"/>
    <col min="31" max="33" width="8.88671875" style="2" hidden="1" customWidth="1"/>
    <col min="34" max="34" width="5.6640625" style="2" customWidth="1"/>
    <col min="35" max="35" width="53.44140625" style="2" bestFit="1" customWidth="1"/>
    <col min="36" max="36" width="23.44140625" style="2" customWidth="1"/>
    <col min="37" max="37" width="21.6640625" style="2" customWidth="1"/>
    <col min="38" max="38" width="5.6640625" style="2" customWidth="1"/>
    <col min="39" max="16384" width="8.88671875" style="2"/>
  </cols>
  <sheetData>
    <row r="1" spans="22:38" hidden="1" x14ac:dyDescent="0.25">
      <c r="V1" s="4" t="s">
        <v>962</v>
      </c>
      <c r="Z1" s="9"/>
      <c r="AA1" s="9"/>
      <c r="AB1" s="9"/>
      <c r="AC1" s="9"/>
      <c r="AD1" s="9"/>
      <c r="AE1" s="9"/>
      <c r="AF1" s="9"/>
      <c r="AG1" s="9"/>
      <c r="AH1" s="9"/>
      <c r="AI1" s="14" t="s">
        <v>1</v>
      </c>
      <c r="AJ1" s="10" t="s">
        <v>1916</v>
      </c>
      <c r="AK1" s="51" t="s">
        <v>955</v>
      </c>
      <c r="AL1" s="9"/>
    </row>
    <row r="2" spans="22:38" hidden="1" x14ac:dyDescent="0.25">
      <c r="V2" s="14">
        <f>VLOOKUP(V1,KEY!$K$2:$L$1001,2,FALSE)</f>
        <v>53</v>
      </c>
      <c r="Z2" s="9"/>
      <c r="AA2" s="9"/>
      <c r="AB2" s="9"/>
      <c r="AC2" s="9"/>
      <c r="AD2" s="9"/>
      <c r="AE2" s="9"/>
      <c r="AF2" s="9"/>
      <c r="AG2" s="9"/>
      <c r="AH2" s="9"/>
      <c r="AI2" s="14">
        <f>VLOOKUP(AI1,KEY!$K$2:$L$1001,2,FALSE)</f>
        <v>2</v>
      </c>
      <c r="AJ2" s="14">
        <f>VLOOKUP(AJ1,KEY!$K$2:$L$1001,2,FALSE)</f>
        <v>39</v>
      </c>
      <c r="AK2" s="14">
        <f>VLOOKUP(AK1,KEY!$K$2:$L$1001,2,FALSE)</f>
        <v>46</v>
      </c>
      <c r="AL2" s="9"/>
    </row>
    <row r="3" spans="22:38" hidden="1" x14ac:dyDescent="0.25">
      <c r="Z3" s="9"/>
      <c r="AA3" s="9"/>
      <c r="AB3" s="9"/>
      <c r="AC3" s="9"/>
      <c r="AD3" s="9"/>
      <c r="AE3" s="9"/>
      <c r="AF3" s="9"/>
      <c r="AG3" s="9"/>
      <c r="AH3" s="9"/>
      <c r="AI3" s="9"/>
      <c r="AJ3" s="9"/>
      <c r="AK3" s="9"/>
      <c r="AL3" s="9"/>
    </row>
    <row r="4" spans="22:38" hidden="1" x14ac:dyDescent="0.25">
      <c r="Z4" s="9"/>
      <c r="AA4" s="9"/>
      <c r="AB4" s="9"/>
      <c r="AC4" s="9"/>
      <c r="AD4" s="9"/>
      <c r="AE4" s="9"/>
      <c r="AF4" s="9"/>
      <c r="AG4" s="9"/>
      <c r="AH4" s="9"/>
      <c r="AI4" s="9"/>
      <c r="AJ4" s="9"/>
      <c r="AK4" s="9"/>
      <c r="AL4" s="9"/>
    </row>
    <row r="5" spans="22:38" hidden="1" x14ac:dyDescent="0.25">
      <c r="Z5" s="9"/>
      <c r="AA5" s="9"/>
      <c r="AB5" s="9"/>
      <c r="AC5" s="9"/>
      <c r="AD5" s="9"/>
      <c r="AE5" s="9"/>
      <c r="AF5" s="9"/>
      <c r="AG5" s="9"/>
      <c r="AH5" s="9"/>
      <c r="AI5" s="9"/>
      <c r="AJ5" s="9"/>
      <c r="AK5" s="9"/>
      <c r="AL5" s="9"/>
    </row>
    <row r="6" spans="22:38" hidden="1" x14ac:dyDescent="0.25">
      <c r="Z6" s="9"/>
      <c r="AA6" s="9"/>
      <c r="AB6" s="9"/>
      <c r="AC6" s="9"/>
      <c r="AD6" s="9"/>
      <c r="AE6" s="9"/>
      <c r="AF6" s="9"/>
      <c r="AG6" s="9"/>
      <c r="AH6" s="9"/>
      <c r="AI6" s="9"/>
      <c r="AJ6" s="9"/>
      <c r="AK6" s="9"/>
      <c r="AL6" s="9"/>
    </row>
    <row r="7" spans="22:38" hidden="1" x14ac:dyDescent="0.25">
      <c r="Z7" s="9"/>
      <c r="AA7" s="9"/>
      <c r="AB7" s="9"/>
      <c r="AC7" s="9"/>
      <c r="AD7" s="9"/>
      <c r="AE7" s="9"/>
      <c r="AF7" s="9"/>
      <c r="AG7" s="9"/>
      <c r="AH7" s="9"/>
      <c r="AI7" s="9"/>
      <c r="AJ7" s="9"/>
      <c r="AK7" s="9"/>
      <c r="AL7" s="9"/>
    </row>
    <row r="8" spans="22:38" hidden="1" x14ac:dyDescent="0.25">
      <c r="Z8" s="9"/>
      <c r="AA8" s="9"/>
      <c r="AB8" s="9"/>
      <c r="AC8" s="9"/>
      <c r="AD8" s="9"/>
      <c r="AE8" s="9"/>
      <c r="AF8" s="9"/>
      <c r="AG8" s="9"/>
      <c r="AH8" s="9"/>
      <c r="AI8" s="9"/>
      <c r="AJ8" s="9"/>
      <c r="AK8" s="9"/>
      <c r="AL8" s="9"/>
    </row>
    <row r="9" spans="22:38" hidden="1" x14ac:dyDescent="0.25">
      <c r="Z9" s="9"/>
      <c r="AA9" s="9"/>
      <c r="AB9" s="9"/>
      <c r="AC9" s="9"/>
      <c r="AD9" s="9"/>
      <c r="AE9" s="9"/>
      <c r="AF9" s="9"/>
      <c r="AG9" s="9"/>
      <c r="AH9" s="9"/>
      <c r="AI9" s="9"/>
      <c r="AJ9" s="25">
        <f>SUM(AJ25:AJ61)</f>
        <v>219277812.8125</v>
      </c>
      <c r="AK9" s="25"/>
      <c r="AL9" s="9"/>
    </row>
    <row r="10" spans="22:38" hidden="1" x14ac:dyDescent="0.25">
      <c r="Z10" s="9"/>
      <c r="AA10" s="9"/>
      <c r="AB10" s="9"/>
      <c r="AC10" s="9"/>
      <c r="AD10" s="9"/>
      <c r="AE10" s="9"/>
      <c r="AF10" s="9"/>
      <c r="AG10" s="9"/>
      <c r="AH10" s="9"/>
      <c r="AI10" s="9"/>
      <c r="AJ10" s="25">
        <f>AJ9-AJ24</f>
        <v>4.8125</v>
      </c>
      <c r="AK10" s="25"/>
      <c r="AL10" s="9"/>
    </row>
    <row r="11" spans="22:38" hidden="1" x14ac:dyDescent="0.25">
      <c r="Z11" s="9"/>
      <c r="AA11" s="9"/>
      <c r="AB11" s="9"/>
      <c r="AC11" s="9"/>
      <c r="AD11" s="9"/>
      <c r="AE11" s="9"/>
      <c r="AF11" s="9"/>
      <c r="AG11" s="9"/>
      <c r="AH11" s="9"/>
      <c r="AI11" s="9"/>
      <c r="AJ11" s="26" t="str">
        <f>IF(AJ10&gt;100000,"Error","All good")</f>
        <v>All good</v>
      </c>
      <c r="AK11" s="26"/>
      <c r="AL11" s="9"/>
    </row>
    <row r="12" spans="22:38" hidden="1" x14ac:dyDescent="0.25">
      <c r="Z12" s="9"/>
      <c r="AA12" s="9"/>
      <c r="AB12" s="9"/>
      <c r="AC12" s="9"/>
      <c r="AD12" s="9"/>
      <c r="AE12" s="9"/>
      <c r="AF12" s="9"/>
      <c r="AG12" s="9"/>
      <c r="AH12" s="9"/>
      <c r="AI12" s="9"/>
      <c r="AJ12" s="9"/>
      <c r="AK12" s="9"/>
      <c r="AL12" s="9"/>
    </row>
    <row r="13" spans="22:38" hidden="1" x14ac:dyDescent="0.25">
      <c r="Z13" s="9"/>
      <c r="AA13" s="9"/>
      <c r="AB13" s="9"/>
      <c r="AC13" s="9"/>
      <c r="AD13" s="9"/>
      <c r="AE13" s="9"/>
      <c r="AF13" s="9"/>
      <c r="AG13" s="9"/>
      <c r="AH13" s="9"/>
      <c r="AI13" s="9"/>
      <c r="AJ13" s="9"/>
      <c r="AK13" s="9"/>
      <c r="AL13" s="9"/>
    </row>
    <row r="14" spans="22:38" hidden="1" x14ac:dyDescent="0.25">
      <c r="Z14" s="9"/>
      <c r="AA14" s="9"/>
      <c r="AB14" s="9"/>
      <c r="AC14" s="9"/>
      <c r="AD14" s="9"/>
      <c r="AE14" s="9"/>
      <c r="AF14" s="9"/>
      <c r="AG14" s="9"/>
      <c r="AH14" s="9"/>
      <c r="AI14" s="9"/>
      <c r="AJ14" s="9"/>
      <c r="AK14" s="9"/>
      <c r="AL14" s="9"/>
    </row>
    <row r="15" spans="22:38" hidden="1" x14ac:dyDescent="0.25">
      <c r="Z15" s="9"/>
      <c r="AA15" s="9"/>
      <c r="AB15" s="9"/>
      <c r="AC15" s="9"/>
      <c r="AD15" s="9"/>
      <c r="AE15" s="9"/>
      <c r="AF15" s="9"/>
      <c r="AG15" s="9"/>
      <c r="AH15" s="9"/>
      <c r="AI15" s="9"/>
      <c r="AJ15" s="9"/>
      <c r="AK15" s="9"/>
      <c r="AL15" s="9"/>
    </row>
    <row r="16" spans="22:38" hidden="1" x14ac:dyDescent="0.25">
      <c r="Z16" s="9"/>
      <c r="AA16" s="9"/>
      <c r="AB16" s="9"/>
      <c r="AC16" s="9"/>
      <c r="AD16" s="9"/>
      <c r="AE16" s="9"/>
      <c r="AF16" s="9"/>
      <c r="AG16" s="9"/>
      <c r="AH16" s="9"/>
      <c r="AI16" s="9"/>
      <c r="AJ16" s="9"/>
      <c r="AK16" s="9"/>
      <c r="AL16" s="9"/>
    </row>
    <row r="17" spans="22:38" x14ac:dyDescent="0.25">
      <c r="Z17" s="9"/>
      <c r="AA17" s="9"/>
      <c r="AB17" s="9"/>
      <c r="AC17" s="9"/>
      <c r="AD17" s="9"/>
      <c r="AE17" s="9"/>
      <c r="AF17" s="9"/>
      <c r="AG17" s="9"/>
      <c r="AH17" s="9"/>
      <c r="AI17" s="9"/>
      <c r="AJ17" s="9"/>
      <c r="AK17" s="9"/>
      <c r="AL17" s="9"/>
    </row>
    <row r="18" spans="22:38" ht="14.4" x14ac:dyDescent="0.3">
      <c r="Z18" s="9"/>
      <c r="AA18" s="9"/>
      <c r="AB18" s="9"/>
      <c r="AC18" s="9"/>
      <c r="AD18" s="9"/>
      <c r="AE18" s="9"/>
      <c r="AF18" s="9"/>
      <c r="AG18" s="9"/>
      <c r="AH18" s="9"/>
      <c r="AI18" s="19" t="s">
        <v>910</v>
      </c>
      <c r="AJ18" s="9"/>
      <c r="AK18" s="9"/>
      <c r="AL18" s="9"/>
    </row>
    <row r="19" spans="22:38" x14ac:dyDescent="0.25">
      <c r="Z19" s="9"/>
      <c r="AA19" s="9"/>
      <c r="AB19" s="22">
        <f>VLOOKUP(AC19,'CROSSWALK LEA TO SENATE'!$A$2:$AM$45000,2,FALSE)</f>
        <v>27</v>
      </c>
      <c r="AC19" s="23">
        <f>VLOOKUP(AI19,'LIST SENATE'!$I$2:$N$51,5,FALSE)</f>
        <v>29</v>
      </c>
      <c r="AD19" s="9"/>
      <c r="AE19" s="9"/>
      <c r="AF19" s="9"/>
      <c r="AG19" s="9"/>
      <c r="AH19" s="9"/>
      <c r="AI19" s="177" t="s">
        <v>670</v>
      </c>
      <c r="AJ19" s="177"/>
      <c r="AK19" s="9"/>
    </row>
    <row r="20" spans="22:38" x14ac:dyDescent="0.25">
      <c r="Z20" s="9"/>
      <c r="AA20" s="9"/>
      <c r="AB20" s="9"/>
      <c r="AC20" s="9"/>
      <c r="AD20" s="9"/>
      <c r="AE20" s="9"/>
      <c r="AF20" s="9"/>
      <c r="AG20" s="9"/>
      <c r="AH20" s="9"/>
      <c r="AI20" s="9"/>
      <c r="AJ20" s="9"/>
      <c r="AK20" s="9"/>
      <c r="AL20" s="9"/>
    </row>
    <row r="21" spans="22:38" x14ac:dyDescent="0.25">
      <c r="Z21" s="9"/>
      <c r="AA21" s="9"/>
      <c r="AB21" s="9"/>
      <c r="AC21" s="9"/>
      <c r="AD21" s="9"/>
      <c r="AE21" s="9"/>
      <c r="AF21" s="9"/>
      <c r="AG21" s="9"/>
      <c r="AH21" s="9"/>
      <c r="AI21" s="9"/>
      <c r="AJ21" s="9"/>
      <c r="AK21" s="9"/>
      <c r="AL21" s="9"/>
    </row>
    <row r="22" spans="22:38" x14ac:dyDescent="0.25">
      <c r="Z22" s="9"/>
      <c r="AA22" s="9"/>
      <c r="AB22" s="9"/>
      <c r="AC22" s="9"/>
      <c r="AD22" s="9"/>
      <c r="AE22" s="9"/>
      <c r="AF22" s="9"/>
      <c r="AG22" s="9"/>
      <c r="AH22" s="9"/>
      <c r="AI22" s="9"/>
      <c r="AJ22" s="9"/>
      <c r="AK22" s="9"/>
      <c r="AL22" s="9"/>
    </row>
    <row r="23" spans="22:38" ht="78" customHeight="1" thickBot="1" x14ac:dyDescent="0.3">
      <c r="Z23" s="9"/>
      <c r="AA23" s="9"/>
      <c r="AB23" s="9"/>
      <c r="AC23" s="9"/>
      <c r="AD23" s="9"/>
      <c r="AE23" s="9"/>
      <c r="AF23" s="9"/>
      <c r="AG23" s="9"/>
      <c r="AH23" s="9"/>
      <c r="AI23" s="15" t="str">
        <f>CONCATENATE("School District /",CHAR(10),"CTC /",CHAR(10),"IU")</f>
        <v>School District /
CTC /
IU</v>
      </c>
      <c r="AJ23" s="47" t="s">
        <v>1931</v>
      </c>
      <c r="AK23" s="47" t="str">
        <f>CONCATENATE("All State Subsidies As A Share of All Revenue",CHAR(10),"(five year average)")</f>
        <v>All State Subsidies As A Share of All Revenue
(five year average)</v>
      </c>
      <c r="AL23" s="9"/>
    </row>
    <row r="24" spans="22:38" ht="14.4" thickBot="1" x14ac:dyDescent="0.3">
      <c r="Y24" s="9"/>
      <c r="Z24" s="9"/>
      <c r="AA24" s="9"/>
      <c r="AB24" s="9"/>
      <c r="AC24" s="9"/>
      <c r="AD24" s="9"/>
      <c r="AE24" s="9"/>
      <c r="AF24" s="9"/>
      <c r="AG24" s="9"/>
      <c r="AH24" s="9"/>
      <c r="AI24" s="16" t="str">
        <f>CONCATENATE("Senate District #",AC19," Total")</f>
        <v>Senate District #29 Total</v>
      </c>
      <c r="AJ24" s="18">
        <f>VLOOKUP(AC19,'DATA ST SENATE TOTAL'!$A$2:$B$51,2,FALSE)</f>
        <v>219277808</v>
      </c>
      <c r="AK24" s="54">
        <f>AVERAGE(AK25:AK61)</f>
        <v>40.892836852715568</v>
      </c>
      <c r="AL24" s="9"/>
    </row>
    <row r="25" spans="22:38" x14ac:dyDescent="0.25">
      <c r="V25" s="21">
        <f>VLOOKUP($AD25,'DATA missed pays'!$A$2:$EA$45000,V$2,FALSE)</f>
        <v>0</v>
      </c>
      <c r="W25" s="2">
        <f t="shared" ref="W25:W55" si="0">_xlfn.IFNA(V25,0)</f>
        <v>0</v>
      </c>
      <c r="Y25" s="9"/>
      <c r="Z25" s="10" t="s">
        <v>624</v>
      </c>
      <c r="AA25" s="11">
        <f>VLOOKUP(Z25,_xlfn.ANCHORARRAY(KEY!$E$2),2,FALSE)</f>
        <v>3</v>
      </c>
      <c r="AB25" s="11">
        <v>1</v>
      </c>
      <c r="AC25" s="11">
        <f>IF($AB$19-AB25&gt;=0,1,0)</f>
        <v>1</v>
      </c>
      <c r="AD25" s="12">
        <f>IF($AC25=1,VLOOKUP($AC$19,'CROSSWALK LEA TO SENATE'!$A$2:$AM$51,$AA25,FALSE),"")</f>
        <v>129547803</v>
      </c>
      <c r="AE25" s="9"/>
      <c r="AF25" s="9"/>
      <c r="AG25" s="9"/>
      <c r="AH25" s="9"/>
      <c r="AI25" s="13" t="str">
        <f>IF($AC25=1,VLOOKUP($AD25,'DATA missed pays'!$A$2:$AA$45000,AI$2,FALSE),"")</f>
        <v>TRI-VALLEY</v>
      </c>
      <c r="AJ25" s="17">
        <f>IF($AC25=1,VLOOKUP($AD25,'DATA missed pays'!$A$2:$EA$45000,AJ$2,FALSE),"")</f>
        <v>3199086.75</v>
      </c>
      <c r="AK25" s="52">
        <f>IF(OR($AC25=0,W25=1),"",VLOOKUP($AD25,'DATA missed pays'!$A$2:$EA$45000,AK$2,FALSE)*100)</f>
        <v>52.961140871047974</v>
      </c>
      <c r="AL25" s="9"/>
    </row>
    <row r="26" spans="22:38" x14ac:dyDescent="0.25">
      <c r="V26" s="21">
        <f>VLOOKUP($AD26,'DATA missed pays'!$A$2:$EA$45000,V$2,FALSE)</f>
        <v>0</v>
      </c>
      <c r="W26" s="2">
        <f t="shared" si="0"/>
        <v>0</v>
      </c>
      <c r="Y26" s="9"/>
      <c r="Z26" s="10" t="s">
        <v>625</v>
      </c>
      <c r="AA26" s="11">
        <f>VLOOKUP(Z26,_xlfn.ANCHORARRAY(KEY!$E$2),2,FALSE)</f>
        <v>4</v>
      </c>
      <c r="AB26" s="11">
        <v>2</v>
      </c>
      <c r="AC26" s="11">
        <f t="shared" ref="AC26:AC61" si="1">IF($AB$19-AB26&gt;=0,1,0)</f>
        <v>1</v>
      </c>
      <c r="AD26" s="12">
        <f>IF($AC26=1,VLOOKUP($AC$19,'CROSSWALK LEA TO SENATE'!$A$2:$AM$51,$AA26,FALSE),"")</f>
        <v>129546003</v>
      </c>
      <c r="AE26" s="9"/>
      <c r="AF26" s="9"/>
      <c r="AG26" s="9"/>
      <c r="AH26" s="9"/>
      <c r="AI26" s="13" t="str">
        <f>IF($AC26=1,VLOOKUP($AD26,'DATA missed pays'!$A$2:$R$602,AI$2,FALSE),"")</f>
        <v>PINE GROVE AREA</v>
      </c>
      <c r="AJ26" s="17">
        <f>IF($AC26=1,VLOOKUP($AD26,'DATA missed pays'!$A$2:$EA$45000,AJ$2,FALSE),"")</f>
        <v>4499491.5</v>
      </c>
      <c r="AK26" s="52">
        <f>IF(OR($AC26=0,W26=1),"",VLOOKUP($AD26,'DATA missed pays'!$A$2:$EA$45000,AK$2,FALSE)*100)</f>
        <v>46.231034398078918</v>
      </c>
      <c r="AL26" s="9"/>
    </row>
    <row r="27" spans="22:38" x14ac:dyDescent="0.25">
      <c r="V27" s="21">
        <f>VLOOKUP($AD27,'DATA missed pays'!$A$2:$EA$45000,V$2,FALSE)</f>
        <v>0</v>
      </c>
      <c r="W27" s="2">
        <f t="shared" si="0"/>
        <v>0</v>
      </c>
      <c r="Y27" s="9"/>
      <c r="Z27" s="10" t="s">
        <v>626</v>
      </c>
      <c r="AA27" s="11">
        <f>VLOOKUP(Z27,_xlfn.ANCHORARRAY(KEY!$E$2),2,FALSE)</f>
        <v>5</v>
      </c>
      <c r="AB27" s="11">
        <v>3</v>
      </c>
      <c r="AC27" s="11">
        <f t="shared" si="1"/>
        <v>1</v>
      </c>
      <c r="AD27" s="12">
        <f>IF($AC27=1,VLOOKUP($AC$19,'CROSSWALK LEA TO SENATE'!$A$2:$AM$51,$AA27,FALSE),"")</f>
        <v>129544703</v>
      </c>
      <c r="AE27" s="9"/>
      <c r="AF27" s="9"/>
      <c r="AG27" s="9"/>
      <c r="AH27" s="9"/>
      <c r="AI27" s="13" t="str">
        <f>IF($AC27=1,VLOOKUP($AD27,'DATA missed pays'!$A$2:$R$602,AI$2,FALSE),"")</f>
        <v>MINERSVILLE AREA</v>
      </c>
      <c r="AJ27" s="17">
        <f>IF($AC27=1,VLOOKUP($AD27,'DATA missed pays'!$A$2:$EA$45000,AJ$2,FALSE),"")</f>
        <v>6020469</v>
      </c>
      <c r="AK27" s="52">
        <f>IF(OR($AC27=0,W27=1),"",VLOOKUP($AD27,'DATA missed pays'!$A$2:$EA$45000,AK$2,FALSE)*100)</f>
        <v>48.864695429801941</v>
      </c>
      <c r="AL27" s="9"/>
    </row>
    <row r="28" spans="22:38" x14ac:dyDescent="0.25">
      <c r="V28" s="21">
        <f>VLOOKUP($AD28,'DATA missed pays'!$A$2:$EA$45000,V$2,FALSE)</f>
        <v>0</v>
      </c>
      <c r="W28" s="2">
        <f t="shared" si="0"/>
        <v>0</v>
      </c>
      <c r="Y28" s="9"/>
      <c r="Z28" s="10" t="s">
        <v>627</v>
      </c>
      <c r="AA28" s="11">
        <f>VLOOKUP(Z28,_xlfn.ANCHORARRAY(KEY!$E$2),2,FALSE)</f>
        <v>6</v>
      </c>
      <c r="AB28" s="11">
        <v>4</v>
      </c>
      <c r="AC28" s="11">
        <f t="shared" si="1"/>
        <v>1</v>
      </c>
      <c r="AD28" s="12">
        <f>IF($AC28=1,VLOOKUP($AC$19,'CROSSWALK LEA TO SENATE'!$A$2:$AM$51,$AA28,FALSE),"")</f>
        <v>121139004</v>
      </c>
      <c r="AE28" s="9"/>
      <c r="AF28" s="9"/>
      <c r="AG28" s="9"/>
      <c r="AH28" s="9"/>
      <c r="AI28" s="13" t="str">
        <f>IF($AC28=1,VLOOKUP($AD28,'DATA missed pays'!$A$2:$R$602,AI$2,FALSE),"")</f>
        <v>WEATHERLY AREA</v>
      </c>
      <c r="AJ28" s="17">
        <f>IF($AC28=1,VLOOKUP($AD28,'DATA missed pays'!$A$2:$EA$45000,AJ$2,FALSE),"")</f>
        <v>2366738.5</v>
      </c>
      <c r="AK28" s="52">
        <f>IF(OR($AC28=0,W28=1),"",VLOOKUP($AD28,'DATA missed pays'!$A$2:$EA$45000,AK$2,FALSE)*100)</f>
        <v>44.829010963439941</v>
      </c>
      <c r="AL28" s="9"/>
    </row>
    <row r="29" spans="22:38" x14ac:dyDescent="0.25">
      <c r="V29" s="21">
        <f>VLOOKUP($AD29,'DATA missed pays'!$A$2:$EA$45000,V$2,FALSE)</f>
        <v>0</v>
      </c>
      <c r="W29" s="2">
        <f t="shared" si="0"/>
        <v>0</v>
      </c>
      <c r="Y29" s="9"/>
      <c r="Z29" s="10" t="s">
        <v>628</v>
      </c>
      <c r="AA29" s="11">
        <f>VLOOKUP(Z29,_xlfn.ANCHORARRAY(KEY!$E$2),2,FALSE)</f>
        <v>7</v>
      </c>
      <c r="AB29" s="11">
        <v>5</v>
      </c>
      <c r="AC29" s="11">
        <f t="shared" si="1"/>
        <v>1</v>
      </c>
      <c r="AD29" s="12">
        <f>IF($AC29=1,VLOOKUP($AC$19,'CROSSWALK LEA TO SENATE'!$A$2:$AM$51,$AA29,FALSE),"")</f>
        <v>129548803</v>
      </c>
      <c r="AE29" s="9"/>
      <c r="AF29" s="9"/>
      <c r="AG29" s="9"/>
      <c r="AH29" s="9"/>
      <c r="AI29" s="13" t="str">
        <f>IF($AC29=1,VLOOKUP($AD29,'DATA missed pays'!$A$2:$R$602,AI$2,FALSE),"")</f>
        <v>WILLIAMS VALLEY</v>
      </c>
      <c r="AJ29" s="17">
        <f>IF($AC29=1,VLOOKUP($AD29,'DATA missed pays'!$A$2:$EA$45000,AJ$2,FALSE),"")</f>
        <v>4338142</v>
      </c>
      <c r="AK29" s="52">
        <f>IF(OR($AC29=0,W29=1),"",VLOOKUP($AD29,'DATA missed pays'!$A$2:$EA$45000,AK$2,FALSE)*100)</f>
        <v>66.45236611366272</v>
      </c>
      <c r="AL29" s="9"/>
    </row>
    <row r="30" spans="22:38" x14ac:dyDescent="0.25">
      <c r="V30" s="21">
        <f>VLOOKUP($AD30,'DATA missed pays'!$A$2:$EA$45000,V$2,FALSE)</f>
        <v>0</v>
      </c>
      <c r="W30" s="2">
        <f t="shared" si="0"/>
        <v>0</v>
      </c>
      <c r="Y30" s="9"/>
      <c r="Z30" s="10" t="s">
        <v>629</v>
      </c>
      <c r="AA30" s="11">
        <f>VLOOKUP(Z30,_xlfn.ANCHORARRAY(KEY!$E$2),2,FALSE)</f>
        <v>8</v>
      </c>
      <c r="AB30" s="11">
        <v>6</v>
      </c>
      <c r="AC30" s="11">
        <f t="shared" si="1"/>
        <v>1</v>
      </c>
      <c r="AD30" s="12">
        <f>IF($AC30=1,VLOOKUP($AC$19,'CROSSWALK LEA TO SENATE'!$A$2:$AM$51,$AA30,FALSE),"")</f>
        <v>118403302</v>
      </c>
      <c r="AE30" s="9"/>
      <c r="AF30" s="9"/>
      <c r="AG30" s="9"/>
      <c r="AH30" s="9"/>
      <c r="AI30" s="13" t="str">
        <f>IF($AC30=1,VLOOKUP($AD30,'DATA missed pays'!$A$2:$R$602,AI$2,FALSE),"")</f>
        <v>HAZLETON AREA</v>
      </c>
      <c r="AJ30" s="17">
        <f>IF($AC30=1,VLOOKUP($AD30,'DATA missed pays'!$A$2:$EA$45000,AJ$2,FALSE),"")</f>
        <v>55920520</v>
      </c>
      <c r="AK30" s="52">
        <f>IF(OR($AC30=0,W30=1),"",VLOOKUP($AD30,'DATA missed pays'!$A$2:$EA$45000,AK$2,FALSE)*100)</f>
        <v>46.019050478935242</v>
      </c>
      <c r="AL30" s="9"/>
    </row>
    <row r="31" spans="22:38" x14ac:dyDescent="0.25">
      <c r="V31" s="21">
        <f>VLOOKUP($AD31,'DATA missed pays'!$A$2:$EA$45000,V$2,FALSE)</f>
        <v>0</v>
      </c>
      <c r="W31" s="2">
        <f t="shared" si="0"/>
        <v>0</v>
      </c>
      <c r="Y31" s="9"/>
      <c r="Z31" s="10" t="s">
        <v>630</v>
      </c>
      <c r="AA31" s="11">
        <f>VLOOKUP(Z31,_xlfn.ANCHORARRAY(KEY!$E$2),2,FALSE)</f>
        <v>9</v>
      </c>
      <c r="AB31" s="11">
        <v>7</v>
      </c>
      <c r="AC31" s="11">
        <f t="shared" si="1"/>
        <v>1</v>
      </c>
      <c r="AD31" s="12">
        <f>IF($AC31=1,VLOOKUP($AC$19,'CROSSWALK LEA TO SENATE'!$A$2:$AM$51,$AA31,FALSE),"")</f>
        <v>121135503</v>
      </c>
      <c r="AE31" s="9"/>
      <c r="AF31" s="9"/>
      <c r="AG31" s="9"/>
      <c r="AH31" s="9"/>
      <c r="AI31" s="13" t="str">
        <f>IF($AC31=1,VLOOKUP($AD31,'DATA missed pays'!$A$2:$R$602,AI$2,FALSE),"")</f>
        <v>LEHIGHTON AREA</v>
      </c>
      <c r="AJ31" s="17">
        <f>IF($AC31=1,VLOOKUP($AD31,'DATA missed pays'!$A$2:$EA$45000,AJ$2,FALSE),"")</f>
        <v>7285051.5</v>
      </c>
      <c r="AK31" s="52">
        <f>IF(OR($AC31=0,W31=1),"",VLOOKUP($AD31,'DATA missed pays'!$A$2:$EA$45000,AK$2,FALSE)*100)</f>
        <v>37.03693151473999</v>
      </c>
      <c r="AL31" s="9"/>
    </row>
    <row r="32" spans="22:38" x14ac:dyDescent="0.25">
      <c r="V32" s="21">
        <f>VLOOKUP($AD32,'DATA missed pays'!$A$2:$EA$45000,V$2,FALSE)</f>
        <v>0</v>
      </c>
      <c r="W32" s="2">
        <f t="shared" si="0"/>
        <v>0</v>
      </c>
      <c r="Y32" s="9"/>
      <c r="Z32" s="10" t="s">
        <v>631</v>
      </c>
      <c r="AA32" s="11">
        <f>VLOOKUP(Z32,_xlfn.ANCHORARRAY(KEY!$E$2),2,FALSE)</f>
        <v>10</v>
      </c>
      <c r="AB32" s="11">
        <v>8</v>
      </c>
      <c r="AC32" s="11">
        <f t="shared" si="1"/>
        <v>1</v>
      </c>
      <c r="AD32" s="12">
        <f>IF($AC32=1,VLOOKUP($AC$19,'CROSSWALK LEA TO SENATE'!$A$2:$AM$51,$AA32,FALSE),"")</f>
        <v>121135003</v>
      </c>
      <c r="AE32" s="9"/>
      <c r="AF32" s="9"/>
      <c r="AG32" s="9"/>
      <c r="AH32" s="9"/>
      <c r="AI32" s="13" t="str">
        <f>IF($AC32=1,VLOOKUP($AD32,'DATA missed pays'!$A$2:$R$602,AI$2,FALSE),"")</f>
        <v>JIM THORPE AREA</v>
      </c>
      <c r="AJ32" s="17">
        <f>IF($AC32=1,VLOOKUP($AD32,'DATA missed pays'!$A$2:$EA$45000,AJ$2,FALSE),"")</f>
        <v>3329474</v>
      </c>
      <c r="AK32" s="52">
        <f>IF(OR($AC32=0,W32=1),"",VLOOKUP($AD32,'DATA missed pays'!$A$2:$EA$45000,AK$2,FALSE)*100)</f>
        <v>22.467219829559326</v>
      </c>
      <c r="AL32" s="9"/>
    </row>
    <row r="33" spans="22:38" x14ac:dyDescent="0.25">
      <c r="V33" s="21">
        <f>VLOOKUP($AD33,'DATA missed pays'!$A$2:$EA$45000,V$2,FALSE)</f>
        <v>0</v>
      </c>
      <c r="W33" s="2">
        <f t="shared" si="0"/>
        <v>0</v>
      </c>
      <c r="Y33" s="9"/>
      <c r="Z33" s="10" t="s">
        <v>632</v>
      </c>
      <c r="AA33" s="11">
        <f>VLOOKUP(Z33,_xlfn.ANCHORARRAY(KEY!$E$2),2,FALSE)</f>
        <v>11</v>
      </c>
      <c r="AB33" s="11">
        <v>9</v>
      </c>
      <c r="AC33" s="11">
        <f t="shared" si="1"/>
        <v>1</v>
      </c>
      <c r="AD33" s="12">
        <f>IF($AC33=1,VLOOKUP($AC$19,'CROSSWALK LEA TO SENATE'!$A$2:$AM$51,$AA33,FALSE),"")</f>
        <v>129546803</v>
      </c>
      <c r="AE33" s="9"/>
      <c r="AF33" s="9"/>
      <c r="AG33" s="9"/>
      <c r="AH33" s="9"/>
      <c r="AI33" s="13" t="str">
        <f>IF($AC33=1,VLOOKUP($AD33,'DATA missed pays'!$A$2:$R$602,AI$2,FALSE),"")</f>
        <v>SAINT CLAIR AREA</v>
      </c>
      <c r="AJ33" s="17">
        <f>IF($AC33=1,VLOOKUP($AD33,'DATA missed pays'!$A$2:$EA$45000,AJ$2,FALSE),"")</f>
        <v>3123369.5</v>
      </c>
      <c r="AK33" s="52">
        <f>IF(OR($AC33=0,W33=1),"",VLOOKUP($AD33,'DATA missed pays'!$A$2:$EA$45000,AK$2,FALSE)*100)</f>
        <v>44.138619303703308</v>
      </c>
      <c r="AL33" s="9"/>
    </row>
    <row r="34" spans="22:38" x14ac:dyDescent="0.25">
      <c r="V34" s="21">
        <f>VLOOKUP($AD34,'DATA missed pays'!$A$2:$EA$45000,V$2,FALSE)</f>
        <v>0</v>
      </c>
      <c r="W34" s="2">
        <f t="shared" si="0"/>
        <v>0</v>
      </c>
      <c r="Y34" s="9"/>
      <c r="Z34" s="10" t="s">
        <v>633</v>
      </c>
      <c r="AA34" s="11">
        <f>VLOOKUP(Z34,_xlfn.ANCHORARRAY(KEY!$E$2),2,FALSE)</f>
        <v>12</v>
      </c>
      <c r="AB34" s="11">
        <v>10</v>
      </c>
      <c r="AC34" s="11">
        <f t="shared" si="1"/>
        <v>1</v>
      </c>
      <c r="AD34" s="12">
        <f>IF($AC34=1,VLOOKUP($AC$19,'CROSSWALK LEA TO SENATE'!$A$2:$AM$51,$AA34,FALSE),"")</f>
        <v>121136603</v>
      </c>
      <c r="AE34" s="9"/>
      <c r="AF34" s="9"/>
      <c r="AG34" s="9"/>
      <c r="AH34" s="9"/>
      <c r="AI34" s="13" t="str">
        <f>IF($AC34=1,VLOOKUP($AD34,'DATA missed pays'!$A$2:$R$602,AI$2,FALSE),"")</f>
        <v>PANTHER VALLEY</v>
      </c>
      <c r="AJ34" s="17">
        <f>IF($AC34=1,VLOOKUP($AD34,'DATA missed pays'!$A$2:$EA$45000,AJ$2,FALSE),"")</f>
        <v>10432540</v>
      </c>
      <c r="AK34" s="52">
        <f>IF(OR($AC34=0,W34=1),"",VLOOKUP($AD34,'DATA missed pays'!$A$2:$EA$45000,AK$2,FALSE)*100)</f>
        <v>47.436055541038513</v>
      </c>
      <c r="AL34" s="9"/>
    </row>
    <row r="35" spans="22:38" x14ac:dyDescent="0.25">
      <c r="V35" s="21">
        <f>VLOOKUP($AD35,'DATA missed pays'!$A$2:$EA$45000,V$2,FALSE)</f>
        <v>0</v>
      </c>
      <c r="W35" s="2">
        <f t="shared" si="0"/>
        <v>0</v>
      </c>
      <c r="Y35" s="9"/>
      <c r="Z35" s="10" t="s">
        <v>634</v>
      </c>
      <c r="AA35" s="11">
        <f>VLOOKUP(Z35,_xlfn.ANCHORARRAY(KEY!$E$2),2,FALSE)</f>
        <v>13</v>
      </c>
      <c r="AB35" s="11">
        <v>11</v>
      </c>
      <c r="AC35" s="11">
        <f t="shared" si="1"/>
        <v>1</v>
      </c>
      <c r="AD35" s="12">
        <f>IF($AC35=1,VLOOKUP($AC$19,'CROSSWALK LEA TO SENATE'!$A$2:$AM$51,$AA35,FALSE),"")</f>
        <v>118401403</v>
      </c>
      <c r="AE35" s="9"/>
      <c r="AF35" s="9"/>
      <c r="AG35" s="9"/>
      <c r="AH35" s="9"/>
      <c r="AI35" s="13" t="str">
        <f>IF($AC35=1,VLOOKUP($AD35,'DATA missed pays'!$A$2:$R$602,AI$2,FALSE),"")</f>
        <v>CRESTWOOD</v>
      </c>
      <c r="AJ35" s="17">
        <f>IF($AC35=1,VLOOKUP($AD35,'DATA missed pays'!$A$2:$EA$45000,AJ$2,FALSE),"")</f>
        <v>6451760</v>
      </c>
      <c r="AK35" s="52">
        <f>IF(OR($AC35=0,W35=1),"",VLOOKUP($AD35,'DATA missed pays'!$A$2:$EA$45000,AK$2,FALSE)*100)</f>
        <v>31.547445058822632</v>
      </c>
      <c r="AL35" s="9"/>
    </row>
    <row r="36" spans="22:38" x14ac:dyDescent="0.25">
      <c r="V36" s="21">
        <f>VLOOKUP($AD36,'DATA missed pays'!$A$2:$EA$45000,V$2,FALSE)</f>
        <v>0</v>
      </c>
      <c r="W36" s="2">
        <f t="shared" si="0"/>
        <v>0</v>
      </c>
      <c r="Y36" s="9"/>
      <c r="Z36" s="10" t="s">
        <v>635</v>
      </c>
      <c r="AA36" s="11">
        <f>VLOOKUP(Z36,_xlfn.ANCHORARRAY(KEY!$E$2),2,FALSE)</f>
        <v>14</v>
      </c>
      <c r="AB36" s="11">
        <v>12</v>
      </c>
      <c r="AC36" s="11">
        <f t="shared" si="1"/>
        <v>1</v>
      </c>
      <c r="AD36" s="12">
        <f>IF($AC36=1,VLOOKUP($AC$19,'CROSSWALK LEA TO SENATE'!$A$2:$AM$51,$AA36,FALSE),"")</f>
        <v>129546103</v>
      </c>
      <c r="AE36" s="9"/>
      <c r="AF36" s="9"/>
      <c r="AG36" s="9"/>
      <c r="AH36" s="9"/>
      <c r="AI36" s="13" t="str">
        <f>IF($AC36=1,VLOOKUP($AD36,'DATA missed pays'!$A$2:$R$602,AI$2,FALSE),"")</f>
        <v>POTTSVILLE AREA</v>
      </c>
      <c r="AJ36" s="17">
        <f>IF($AC36=1,VLOOKUP($AD36,'DATA missed pays'!$A$2:$EA$45000,AJ$2,FALSE),"")</f>
        <v>11355526</v>
      </c>
      <c r="AK36" s="52">
        <f>IF(OR($AC36=0,W36=1),"",VLOOKUP($AD36,'DATA missed pays'!$A$2:$EA$45000,AK$2,FALSE)*100)</f>
        <v>49.972337484359741</v>
      </c>
      <c r="AL36" s="9"/>
    </row>
    <row r="37" spans="22:38" x14ac:dyDescent="0.25">
      <c r="V37" s="21">
        <f>VLOOKUP($AD37,'DATA missed pays'!$A$2:$EA$45000,V$2,FALSE)</f>
        <v>0</v>
      </c>
      <c r="W37" s="2">
        <f t="shared" si="0"/>
        <v>0</v>
      </c>
      <c r="Y37" s="9"/>
      <c r="Z37" s="10" t="s">
        <v>636</v>
      </c>
      <c r="AA37" s="11">
        <f>VLOOKUP(Z37,_xlfn.ANCHORARRAY(KEY!$E$2),2,FALSE)</f>
        <v>15</v>
      </c>
      <c r="AB37" s="11">
        <v>13</v>
      </c>
      <c r="AC37" s="11">
        <f t="shared" si="1"/>
        <v>1</v>
      </c>
      <c r="AD37" s="12">
        <f>IF($AC37=1,VLOOKUP($AC$19,'CROSSWALK LEA TO SENATE'!$A$2:$AM$51,$AA37,FALSE),"")</f>
        <v>129544503</v>
      </c>
      <c r="AE37" s="9"/>
      <c r="AF37" s="9"/>
      <c r="AG37" s="9"/>
      <c r="AH37" s="9"/>
      <c r="AI37" s="13" t="str">
        <f>IF($AC37=1,VLOOKUP($AD37,'DATA missed pays'!$A$2:$R$602,AI$2,FALSE),"")</f>
        <v>MAHANOY AREA</v>
      </c>
      <c r="AJ37" s="17">
        <f>IF($AC37=1,VLOOKUP($AD37,'DATA missed pays'!$A$2:$EA$45000,AJ$2,FALSE),"")</f>
        <v>5470305.5</v>
      </c>
      <c r="AK37" s="52">
        <f>IF(OR($AC37=0,W37=1),"",VLOOKUP($AD37,'DATA missed pays'!$A$2:$EA$45000,AK$2,FALSE)*100)</f>
        <v>60.521793365478516</v>
      </c>
      <c r="AL37" s="9"/>
    </row>
    <row r="38" spans="22:38" x14ac:dyDescent="0.25">
      <c r="V38" s="21">
        <f>VLOOKUP($AD38,'DATA missed pays'!$A$2:$EA$45000,V$2,FALSE)</f>
        <v>0</v>
      </c>
      <c r="W38" s="2">
        <f t="shared" si="0"/>
        <v>0</v>
      </c>
      <c r="Y38" s="9"/>
      <c r="Z38" s="10" t="s">
        <v>637</v>
      </c>
      <c r="AA38" s="11">
        <f>VLOOKUP(Z38,_xlfn.ANCHORARRAY(KEY!$E$2),2,FALSE)</f>
        <v>16</v>
      </c>
      <c r="AB38" s="11">
        <v>14</v>
      </c>
      <c r="AC38" s="11">
        <f t="shared" si="1"/>
        <v>1</v>
      </c>
      <c r="AD38" s="12">
        <f>IF($AC38=1,VLOOKUP($AC$19,'CROSSWALK LEA TO SENATE'!$A$2:$AM$51,$AA38,FALSE),"")</f>
        <v>129540803</v>
      </c>
      <c r="AE38" s="9"/>
      <c r="AF38" s="9"/>
      <c r="AG38" s="9"/>
      <c r="AH38" s="9"/>
      <c r="AI38" s="13" t="str">
        <f>IF($AC38=1,VLOOKUP($AD38,'DATA missed pays'!$A$2:$R$602,AI$2,FALSE),"")</f>
        <v>BLUE MOUNTAIN</v>
      </c>
      <c r="AJ38" s="17">
        <f>IF($AC38=1,VLOOKUP($AD38,'DATA missed pays'!$A$2:$EA$45000,AJ$2,FALSE),"")</f>
        <v>6053796.5</v>
      </c>
      <c r="AK38" s="52">
        <f>IF(OR($AC38=0,W38=1),"",VLOOKUP($AD38,'DATA missed pays'!$A$2:$EA$45000,AK$2,FALSE)*100)</f>
        <v>34.40532386302948</v>
      </c>
      <c r="AL38" s="9"/>
    </row>
    <row r="39" spans="22:38" x14ac:dyDescent="0.25">
      <c r="V39" s="21">
        <f>VLOOKUP($AD39,'DATA missed pays'!$A$2:$EA$45000,V$2,FALSE)</f>
        <v>0</v>
      </c>
      <c r="W39" s="2">
        <f t="shared" si="0"/>
        <v>0</v>
      </c>
      <c r="Y39" s="9"/>
      <c r="Z39" s="10" t="s">
        <v>638</v>
      </c>
      <c r="AA39" s="11">
        <f>VLOOKUP(Z39,_xlfn.ANCHORARRAY(KEY!$E$2),2,FALSE)</f>
        <v>17</v>
      </c>
      <c r="AB39" s="11">
        <v>15</v>
      </c>
      <c r="AC39" s="11">
        <f t="shared" si="1"/>
        <v>1</v>
      </c>
      <c r="AD39" s="12">
        <f>IF($AC39=1,VLOOKUP($AC$19,'CROSSWALK LEA TO SENATE'!$A$2:$AM$51,$AA39,FALSE),"")</f>
        <v>129547203</v>
      </c>
      <c r="AE39" s="9"/>
      <c r="AF39" s="9"/>
      <c r="AG39" s="9"/>
      <c r="AH39" s="9"/>
      <c r="AI39" s="13" t="str">
        <f>IF($AC39=1,VLOOKUP($AD39,'DATA missed pays'!$A$2:$R$602,AI$2,FALSE),"")</f>
        <v>SHENANDOAH VALLEY</v>
      </c>
      <c r="AJ39" s="17">
        <f>IF($AC39=1,VLOOKUP($AD39,'DATA missed pays'!$A$2:$EA$45000,AJ$2,FALSE),"")</f>
        <v>7079671</v>
      </c>
      <c r="AK39" s="52">
        <f>IF(OR($AC39=0,W39=1),"",VLOOKUP($AD39,'DATA missed pays'!$A$2:$EA$45000,AK$2,FALSE)*100)</f>
        <v>56.820303201675415</v>
      </c>
      <c r="AL39" s="9"/>
    </row>
    <row r="40" spans="22:38" x14ac:dyDescent="0.25">
      <c r="V40" s="21">
        <f>VLOOKUP($AD40,'DATA missed pays'!$A$2:$EA$45000,V$2,FALSE)</f>
        <v>0</v>
      </c>
      <c r="W40" s="2">
        <f t="shared" si="0"/>
        <v>0</v>
      </c>
      <c r="Y40" s="9"/>
      <c r="Z40" s="10" t="s">
        <v>639</v>
      </c>
      <c r="AA40" s="11">
        <f>VLOOKUP(Z40,_xlfn.ANCHORARRAY(KEY!$E$2),2,FALSE)</f>
        <v>18</v>
      </c>
      <c r="AB40" s="11">
        <v>16</v>
      </c>
      <c r="AC40" s="11">
        <f t="shared" si="1"/>
        <v>1</v>
      </c>
      <c r="AD40" s="12">
        <f>IF($AC40=1,VLOOKUP($AC$19,'CROSSWALK LEA TO SENATE'!$A$2:$AM$51,$AA40,FALSE),"")</f>
        <v>129545003</v>
      </c>
      <c r="AE40" s="9"/>
      <c r="AF40" s="9"/>
      <c r="AG40" s="9"/>
      <c r="AH40" s="9"/>
      <c r="AI40" s="13" t="str">
        <f>IF($AC40=1,VLOOKUP($AD40,'DATA missed pays'!$A$2:$R$602,AI$2,FALSE),"")</f>
        <v>NORTH SCHUYLKILL</v>
      </c>
      <c r="AJ40" s="17">
        <f>IF($AC40=1,VLOOKUP($AD40,'DATA missed pays'!$A$2:$EA$45000,AJ$2,FALSE),"")</f>
        <v>7768609</v>
      </c>
      <c r="AK40" s="52">
        <f>IF(OR($AC40=0,W40=1),"",VLOOKUP($AD40,'DATA missed pays'!$A$2:$EA$45000,AK$2,FALSE)*100)</f>
        <v>46.33558988571167</v>
      </c>
      <c r="AL40" s="9"/>
    </row>
    <row r="41" spans="22:38" x14ac:dyDescent="0.25">
      <c r="V41" s="21">
        <f>VLOOKUP($AD41,'DATA missed pays'!$A$2:$EA$45000,V$2,FALSE)</f>
        <v>0</v>
      </c>
      <c r="W41" s="2">
        <f t="shared" si="0"/>
        <v>0</v>
      </c>
      <c r="Y41" s="9"/>
      <c r="Z41" s="10" t="s">
        <v>640</v>
      </c>
      <c r="AA41" s="11">
        <f>VLOOKUP(Z41,_xlfn.ANCHORARRAY(KEY!$E$2),2,FALSE)</f>
        <v>19</v>
      </c>
      <c r="AB41" s="11">
        <v>17</v>
      </c>
      <c r="AC41" s="11">
        <f t="shared" si="1"/>
        <v>1</v>
      </c>
      <c r="AD41" s="12">
        <f>IF($AC41=1,VLOOKUP($AC$19,'CROSSWALK LEA TO SENATE'!$A$2:$AM$51,$AA41,FALSE),"")</f>
        <v>129547303</v>
      </c>
      <c r="AE41" s="9"/>
      <c r="AF41" s="9"/>
      <c r="AG41" s="9"/>
      <c r="AH41" s="9"/>
      <c r="AI41" s="13" t="str">
        <f>IF($AC41=1,VLOOKUP($AD41,'DATA missed pays'!$A$2:$R$602,AI$2,FALSE),"")</f>
        <v>SCHUYLKILL HAVEN AREA</v>
      </c>
      <c r="AJ41" s="17">
        <f>IF($AC41=1,VLOOKUP($AD41,'DATA missed pays'!$A$2:$EA$45000,AJ$2,FALSE),"")</f>
        <v>3932886.25</v>
      </c>
      <c r="AK41" s="52">
        <f>IF(OR($AC41=0,W41=1),"",VLOOKUP($AD41,'DATA missed pays'!$A$2:$EA$45000,AK$2,FALSE)*100)</f>
        <v>52.659863233566284</v>
      </c>
      <c r="AL41" s="9"/>
    </row>
    <row r="42" spans="22:38" x14ac:dyDescent="0.25">
      <c r="V42" s="21">
        <f>VLOOKUP($AD42,'DATA missed pays'!$A$2:$EA$45000,V$2,FALSE)</f>
        <v>0</v>
      </c>
      <c r="W42" s="2">
        <f t="shared" si="0"/>
        <v>0</v>
      </c>
      <c r="Y42" s="9"/>
      <c r="Z42" s="10" t="s">
        <v>641</v>
      </c>
      <c r="AA42" s="11">
        <f>VLOOKUP(Z42,_xlfn.ANCHORARRAY(KEY!$E$2),2,FALSE)</f>
        <v>20</v>
      </c>
      <c r="AB42" s="11">
        <v>18</v>
      </c>
      <c r="AC42" s="11">
        <f t="shared" si="1"/>
        <v>1</v>
      </c>
      <c r="AD42" s="12">
        <f>IF($AC42=1,VLOOKUP($AC$19,'CROSSWALK LEA TO SENATE'!$A$2:$AM$51,$AA42,FALSE),"")</f>
        <v>121136503</v>
      </c>
      <c r="AE42" s="9"/>
      <c r="AF42" s="9"/>
      <c r="AG42" s="9"/>
      <c r="AH42" s="9"/>
      <c r="AI42" s="13" t="str">
        <f>IF($AC42=1,VLOOKUP($AD42,'DATA missed pays'!$A$2:$R$602,AI$2,FALSE),"")</f>
        <v>PALMERTON AREA</v>
      </c>
      <c r="AJ42" s="17">
        <f>IF($AC42=1,VLOOKUP($AD42,'DATA missed pays'!$A$2:$EA$45000,AJ$2,FALSE),"")</f>
        <v>5005966</v>
      </c>
      <c r="AK42" s="52">
        <f>IF(OR($AC42=0,W42=1),"",VLOOKUP($AD42,'DATA missed pays'!$A$2:$EA$45000,AK$2,FALSE)*100)</f>
        <v>38.245150446891785</v>
      </c>
      <c r="AL42" s="9"/>
    </row>
    <row r="43" spans="22:38" x14ac:dyDescent="0.25">
      <c r="V43" s="21">
        <f>VLOOKUP($AD43,'DATA missed pays'!$A$2:$EA$45000,V$2,FALSE)</f>
        <v>0</v>
      </c>
      <c r="W43" s="2">
        <f t="shared" si="0"/>
        <v>0</v>
      </c>
      <c r="Y43" s="9"/>
      <c r="Z43" s="10" t="s">
        <v>642</v>
      </c>
      <c r="AA43" s="11">
        <f>VLOOKUP(Z43,_xlfn.ANCHORARRAY(KEY!$E$2),2,FALSE)</f>
        <v>21</v>
      </c>
      <c r="AB43" s="11">
        <v>19</v>
      </c>
      <c r="AC43" s="11">
        <f t="shared" si="1"/>
        <v>1</v>
      </c>
      <c r="AD43" s="12">
        <f>IF($AC43=1,VLOOKUP($AC$19,'CROSSWALK LEA TO SENATE'!$A$2:$AM$51,$AA43,FALSE),"")</f>
        <v>118408852</v>
      </c>
      <c r="AE43" s="9"/>
      <c r="AF43" s="9"/>
      <c r="AG43" s="9"/>
      <c r="AH43" s="9"/>
      <c r="AI43" s="13" t="str">
        <f>IF($AC43=1,VLOOKUP($AD43,'DATA missed pays'!$A$2:$R$602,AI$2,FALSE),"")</f>
        <v>WILKES-BARRE AREA</v>
      </c>
      <c r="AJ43" s="17">
        <f>IF($AC43=1,VLOOKUP($AD43,'DATA missed pays'!$A$2:$EA$45000,AJ$2,FALSE),"")</f>
        <v>39565440</v>
      </c>
      <c r="AK43" s="52">
        <f>IF(OR($AC43=0,W43=1),"",VLOOKUP($AD43,'DATA missed pays'!$A$2:$EA$45000,AK$2,FALSE)*100)</f>
        <v>42.40155816078186</v>
      </c>
      <c r="AL43" s="9"/>
    </row>
    <row r="44" spans="22:38" x14ac:dyDescent="0.25">
      <c r="V44" s="21">
        <f>VLOOKUP($AD44,'DATA missed pays'!$A$2:$EA$45000,V$2,FALSE)</f>
        <v>0</v>
      </c>
      <c r="W44" s="2">
        <f t="shared" si="0"/>
        <v>0</v>
      </c>
      <c r="Y44" s="9"/>
      <c r="Z44" s="10" t="s">
        <v>643</v>
      </c>
      <c r="AA44" s="11">
        <f>VLOOKUP(Z44,_xlfn.ANCHORARRAY(KEY!$E$2),2,FALSE)</f>
        <v>22</v>
      </c>
      <c r="AB44" s="11">
        <v>20</v>
      </c>
      <c r="AC44" s="11">
        <f t="shared" si="1"/>
        <v>1</v>
      </c>
      <c r="AD44" s="12">
        <f>IF($AC44=1,VLOOKUP($AC$19,'CROSSWALK LEA TO SENATE'!$A$2:$AM$51,$AA44,FALSE),"")</f>
        <v>129547603</v>
      </c>
      <c r="AE44" s="9"/>
      <c r="AF44" s="9"/>
      <c r="AG44" s="9"/>
      <c r="AH44" s="9"/>
      <c r="AI44" s="13" t="str">
        <f>IF($AC44=1,VLOOKUP($AD44,'DATA missed pays'!$A$2:$R$602,AI$2,FALSE),"")</f>
        <v>TAMAQUA AREA</v>
      </c>
      <c r="AJ44" s="17">
        <f>IF($AC44=1,VLOOKUP($AD44,'DATA missed pays'!$A$2:$EA$45000,AJ$2,FALSE),"")</f>
        <v>8145424</v>
      </c>
      <c r="AK44" s="52">
        <f>IF(OR($AC44=0,W44=1),"",VLOOKUP($AD44,'DATA missed pays'!$A$2:$EA$45000,AK$2,FALSE)*100)</f>
        <v>43.22773814201355</v>
      </c>
      <c r="AL44" s="9"/>
    </row>
    <row r="45" spans="22:38" x14ac:dyDescent="0.25">
      <c r="V45" s="21">
        <f>VLOOKUP($AD45,'DATA missed pays'!$A$2:$EA$45000,V$2,FALSE)</f>
        <v>0</v>
      </c>
      <c r="W45" s="2">
        <f t="shared" si="0"/>
        <v>0</v>
      </c>
      <c r="Y45" s="9"/>
      <c r="Z45" s="10" t="s">
        <v>644</v>
      </c>
      <c r="AA45" s="11">
        <f>VLOOKUP(Z45,_xlfn.ANCHORARRAY(KEY!$E$2),2,FALSE)</f>
        <v>23</v>
      </c>
      <c r="AB45" s="11">
        <v>21</v>
      </c>
      <c r="AC45" s="11">
        <f t="shared" si="1"/>
        <v>1</v>
      </c>
      <c r="AD45" s="12">
        <f>IF($AC45=1,VLOOKUP($AC$19,'CROSSWALK LEA TO SENATE'!$A$2:$AM$51,$AA45,FALSE),"")</f>
        <v>129546907</v>
      </c>
      <c r="AE45" s="9"/>
      <c r="AF45" s="9"/>
      <c r="AG45" s="9"/>
      <c r="AH45" s="9"/>
      <c r="AI45" s="13" t="str">
        <f>IF($AC45=1,VLOOKUP($AD45,'DATA missed pays'!$A$2:$R$602,AI$2,FALSE),"")</f>
        <v>SCHUYLKILL COUNTY AVTS</v>
      </c>
      <c r="AJ45" s="17">
        <f>IF($AC45=1,VLOOKUP($AD45,'DATA missed pays'!$A$2:$EA$45000,AJ$2,FALSE),"")</f>
        <v>649083.25</v>
      </c>
      <c r="AK45" s="52">
        <f>IF(OR($AC45=0,W45=1),"",VLOOKUP($AD45,'DATA missed pays'!$A$2:$EA$45000,AK$2,FALSE)*100)</f>
        <v>23.636399209499359</v>
      </c>
      <c r="AL45" s="9"/>
    </row>
    <row r="46" spans="22:38" x14ac:dyDescent="0.25">
      <c r="V46" s="21">
        <f>VLOOKUP($AD46,'DATA missed pays'!$A$2:$EA$45000,V$2,FALSE)</f>
        <v>0</v>
      </c>
      <c r="W46" s="2">
        <f t="shared" si="0"/>
        <v>0</v>
      </c>
      <c r="Y46" s="9"/>
      <c r="Z46" s="10" t="s">
        <v>645</v>
      </c>
      <c r="AA46" s="11">
        <f>VLOOKUP(Z46,_xlfn.ANCHORARRAY(KEY!$E$2),2,FALSE)</f>
        <v>24</v>
      </c>
      <c r="AB46" s="11">
        <v>22</v>
      </c>
      <c r="AC46" s="11">
        <f t="shared" si="1"/>
        <v>1</v>
      </c>
      <c r="AD46" s="12">
        <f>IF($AC46=1,VLOOKUP($AC$19,'CROSSWALK LEA TO SENATE'!$A$2:$AM$51,$AA46,FALSE),"")</f>
        <v>118408607</v>
      </c>
      <c r="AE46" s="9"/>
      <c r="AF46" s="9"/>
      <c r="AG46" s="9"/>
      <c r="AH46" s="9"/>
      <c r="AI46" s="13" t="str">
        <f>IF($AC46=1,VLOOKUP($AD46,'DATA missed pays'!$A$2:$R$602,AI$2,FALSE),"")</f>
        <v>WILKES-BARRE AVTS</v>
      </c>
      <c r="AJ46" s="17">
        <f>IF($AC46=1,VLOOKUP($AD46,'DATA missed pays'!$A$2:$EA$45000,AJ$2,FALSE),"")</f>
        <v>709221.3125</v>
      </c>
      <c r="AK46" s="52">
        <f>IF(OR($AC46=0,W46=1),"",VLOOKUP($AD46,'DATA missed pays'!$A$2:$EA$45000,AK$2,FALSE)*100)</f>
        <v>20.978650450706482</v>
      </c>
      <c r="AL46" s="9"/>
    </row>
    <row r="47" spans="22:38" x14ac:dyDescent="0.25">
      <c r="V47" s="21">
        <f>VLOOKUP($AD47,'DATA missed pays'!$A$2:$EA$45000,V$2,FALSE)</f>
        <v>0</v>
      </c>
      <c r="W47" s="2">
        <f t="shared" si="0"/>
        <v>0</v>
      </c>
      <c r="Y47" s="9"/>
      <c r="Z47" s="10" t="s">
        <v>646</v>
      </c>
      <c r="AA47" s="11">
        <f>VLOOKUP(Z47,_xlfn.ANCHORARRAY(KEY!$E$2),2,FALSE)</f>
        <v>25</v>
      </c>
      <c r="AB47" s="11">
        <v>23</v>
      </c>
      <c r="AC47" s="11">
        <f t="shared" si="1"/>
        <v>1</v>
      </c>
      <c r="AD47" s="12">
        <f>IF($AC47=1,VLOOKUP($AC$19,'CROSSWALK LEA TO SENATE'!$A$2:$AM$51,$AA47,FALSE),"")</f>
        <v>121131507</v>
      </c>
      <c r="AE47" s="9"/>
      <c r="AF47" s="9"/>
      <c r="AG47" s="9"/>
      <c r="AH47" s="9"/>
      <c r="AI47" s="13" t="str">
        <f>IF($AC47=1,VLOOKUP($AD47,'DATA missed pays'!$A$2:$R$602,AI$2,FALSE),"")</f>
        <v>CARBON COUNTY AVTS</v>
      </c>
      <c r="AJ47" s="17">
        <f>IF($AC47=1,VLOOKUP($AD47,'DATA missed pays'!$A$2:$EA$45000,AJ$2,FALSE),"")</f>
        <v>452646.25</v>
      </c>
      <c r="AK47" s="52">
        <f>IF(OR($AC47=0,W47=1),"",VLOOKUP($AD47,'DATA missed pays'!$A$2:$EA$45000,AK$2,FALSE)*100)</f>
        <v>17.929428815841675</v>
      </c>
      <c r="AL47" s="9"/>
    </row>
    <row r="48" spans="22:38" x14ac:dyDescent="0.25">
      <c r="V48" s="21">
        <f>VLOOKUP($AD48,'DATA missed pays'!$A$2:$EA$45000,V$2,FALSE)</f>
        <v>1</v>
      </c>
      <c r="W48" s="2">
        <f t="shared" si="0"/>
        <v>1</v>
      </c>
      <c r="Y48" s="9"/>
      <c r="Z48" s="10" t="s">
        <v>647</v>
      </c>
      <c r="AA48" s="11">
        <f>VLOOKUP(Z48,_xlfn.ANCHORARRAY(KEY!$E$2),2,FALSE)</f>
        <v>26</v>
      </c>
      <c r="AB48" s="11">
        <v>24</v>
      </c>
      <c r="AC48" s="11">
        <f t="shared" si="1"/>
        <v>1</v>
      </c>
      <c r="AD48" s="12">
        <f>IF($AC48=1,VLOOKUP($AC$19,'CROSSWALK LEA TO SENATE'!$A$2:$AM$51,$AA48,FALSE),"")</f>
        <v>118403207</v>
      </c>
      <c r="AE48" s="9"/>
      <c r="AF48" s="9"/>
      <c r="AG48" s="9"/>
      <c r="AH48" s="9"/>
      <c r="AI48" s="13" t="str">
        <f>IF($AC48=1,VLOOKUP($AD48,'DATA missed pays'!$A$2:$R$602,AI$2,FALSE),"")</f>
        <v>HAZLETON AVTS</v>
      </c>
      <c r="AJ48" s="17">
        <f>IF($AC48=1,VLOOKUP($AD48,'DATA missed pays'!$A$2:$EA$45000,AJ$2,FALSE),"")</f>
        <v>258694.5</v>
      </c>
      <c r="AK48" s="52" t="str">
        <f>IF(OR($AC48=0,W48=1),"",VLOOKUP($AD48,'DATA missed pays'!$A$2:$EA$45000,AK$2,FALSE)*100)</f>
        <v/>
      </c>
      <c r="AL48" s="9"/>
    </row>
    <row r="49" spans="22:38" x14ac:dyDescent="0.25">
      <c r="V49" s="21">
        <f>VLOOKUP($AD49,'DATA missed pays'!$A$2:$EA$45000,V$2,FALSE)</f>
        <v>0</v>
      </c>
      <c r="W49" s="2">
        <f t="shared" si="0"/>
        <v>0</v>
      </c>
      <c r="Y49" s="9"/>
      <c r="Z49" s="10" t="s">
        <v>648</v>
      </c>
      <c r="AA49" s="11">
        <f>VLOOKUP(Z49,_xlfn.ANCHORARRAY(KEY!$E$2),2,FALSE)</f>
        <v>27</v>
      </c>
      <c r="AB49" s="11">
        <v>25</v>
      </c>
      <c r="AC49" s="11">
        <f t="shared" si="1"/>
        <v>1</v>
      </c>
      <c r="AD49" s="12">
        <f>IF($AC49=1,VLOOKUP($AC$19,'CROSSWALK LEA TO SENATE'!$A$2:$AM$51,$AA49,FALSE),"")</f>
        <v>129000000</v>
      </c>
      <c r="AE49" s="9"/>
      <c r="AF49" s="9"/>
      <c r="AG49" s="9"/>
      <c r="AH49" s="9"/>
      <c r="AI49" s="13" t="str">
        <f>IF($AC49=1,VLOOKUP($AD49,'DATA missed pays'!$A$2:$R$602,AI$2,FALSE),"")</f>
        <v>IU 29 SCHUYLKILL</v>
      </c>
      <c r="AJ49" s="17">
        <f>IF($AC49=1,VLOOKUP($AD49,'DATA missed pays'!$A$2:$EA$45000,AJ$2,FALSE),"")</f>
        <v>2283622.5</v>
      </c>
      <c r="AK49" s="52">
        <f>IF(OR($AC49=0,W49=1),"",VLOOKUP($AD49,'DATA missed pays'!$A$2:$EA$45000,AK$2,FALSE)*100)</f>
        <v>25.696972012519836</v>
      </c>
      <c r="AL49" s="9"/>
    </row>
    <row r="50" spans="22:38" x14ac:dyDescent="0.25">
      <c r="V50" s="21">
        <f>VLOOKUP($AD50,'DATA missed pays'!$A$2:$EA$45000,V$2,FALSE)</f>
        <v>0</v>
      </c>
      <c r="W50" s="2">
        <f t="shared" si="0"/>
        <v>0</v>
      </c>
      <c r="Y50" s="9"/>
      <c r="Z50" s="10" t="s">
        <v>649</v>
      </c>
      <c r="AA50" s="11">
        <f>VLOOKUP(Z50,_xlfn.ANCHORARRAY(KEY!$E$2),2,FALSE)</f>
        <v>28</v>
      </c>
      <c r="AB50" s="11">
        <v>26</v>
      </c>
      <c r="AC50" s="11">
        <f t="shared" si="1"/>
        <v>1</v>
      </c>
      <c r="AD50" s="12">
        <f>IF($AC50=1,VLOOKUP($AC$19,'CROSSWALK LEA TO SENATE'!$A$2:$AM$51,$AA50,FALSE),"")</f>
        <v>121000000</v>
      </c>
      <c r="AE50" s="9"/>
      <c r="AF50" s="9"/>
      <c r="AG50" s="9"/>
      <c r="AH50" s="9"/>
      <c r="AI50" s="13" t="str">
        <f>IF($AC50=1,VLOOKUP($AD50,'DATA missed pays'!$A$2:$R$602,AI$2,FALSE),"")</f>
        <v>IU 21 CARBON-LEHIGH</v>
      </c>
      <c r="AJ50" s="17">
        <f>IF($AC50=1,VLOOKUP($AD50,'DATA missed pays'!$A$2:$EA$45000,AJ$2,FALSE),"")</f>
        <v>10159634</v>
      </c>
      <c r="AK50" s="52">
        <f>IF(OR($AC50=0,W50=1),"",VLOOKUP($AD50,'DATA missed pays'!$A$2:$EA$45000,AK$2,FALSE)*100)</f>
        <v>31.126168370246887</v>
      </c>
      <c r="AL50" s="9"/>
    </row>
    <row r="51" spans="22:38" x14ac:dyDescent="0.25">
      <c r="V51" s="21">
        <f>VLOOKUP($AD51,'DATA missed pays'!$A$2:$EA$45000,V$2,FALSE)</f>
        <v>0</v>
      </c>
      <c r="W51" s="2">
        <f t="shared" si="0"/>
        <v>0</v>
      </c>
      <c r="Y51" s="9"/>
      <c r="Z51" s="10" t="s">
        <v>650</v>
      </c>
      <c r="AA51" s="11">
        <f>VLOOKUP(Z51,_xlfn.ANCHORARRAY(KEY!$E$2),2,FALSE)</f>
        <v>29</v>
      </c>
      <c r="AB51" s="11">
        <v>27</v>
      </c>
      <c r="AC51" s="11">
        <f t="shared" si="1"/>
        <v>1</v>
      </c>
      <c r="AD51" s="12">
        <f>IF($AC51=1,VLOOKUP($AC$19,'CROSSWALK LEA TO SENATE'!$A$2:$AM$51,$AA51,FALSE),"")</f>
        <v>118000000</v>
      </c>
      <c r="AE51" s="9"/>
      <c r="AF51" s="9"/>
      <c r="AG51" s="9"/>
      <c r="AH51" s="9"/>
      <c r="AI51" s="13" t="str">
        <f>IF($AC51=1,VLOOKUP($AD51,'DATA missed pays'!$A$2:$R$602,AI$2,FALSE),"")</f>
        <v>IU 18 LUZERNE</v>
      </c>
      <c r="AJ51" s="17">
        <f>IF($AC51=1,VLOOKUP($AD51,'DATA missed pays'!$A$2:$EA$45000,AJ$2,FALSE),"")</f>
        <v>3420644</v>
      </c>
      <c r="AK51" s="52">
        <f>IF(OR($AC51=0,W51=1),"",VLOOKUP($AD51,'DATA missed pays'!$A$2:$EA$45000,AK$2,FALSE)*100)</f>
        <v>31.27291202545166</v>
      </c>
      <c r="AL51" s="9"/>
    </row>
    <row r="52" spans="22:38" x14ac:dyDescent="0.25">
      <c r="V52" s="21" t="e">
        <f>VLOOKUP($AD52,'DATA missed pays'!$A$2:$EA$45000,V$2,FALSE)</f>
        <v>#N/A</v>
      </c>
      <c r="W52" s="2">
        <f t="shared" si="0"/>
        <v>0</v>
      </c>
      <c r="Y52" s="9"/>
      <c r="Z52" s="10" t="s">
        <v>651</v>
      </c>
      <c r="AA52" s="11">
        <f>VLOOKUP(Z52,_xlfn.ANCHORARRAY(KEY!$E$2),2,FALSE)</f>
        <v>30</v>
      </c>
      <c r="AB52" s="11">
        <v>28</v>
      </c>
      <c r="AC52" s="11">
        <f t="shared" si="1"/>
        <v>0</v>
      </c>
      <c r="AD52" s="12" t="str">
        <f>IF($AC52=1,VLOOKUP($AC$19,'CROSSWALK LEA TO SENATE'!$A$2:$AM$51,$AA52,FALSE),"")</f>
        <v/>
      </c>
      <c r="AE52" s="9"/>
      <c r="AF52" s="9"/>
      <c r="AG52" s="9"/>
      <c r="AH52" s="9"/>
      <c r="AI52" s="13" t="str">
        <f>IF($AC52=1,VLOOKUP($AD52,'DATA missed pays'!$A$2:$R$602,AI$2,FALSE),"")</f>
        <v/>
      </c>
      <c r="AJ52" s="17" t="str">
        <f>IF($AC52=1,VLOOKUP($AD52,'DATA missed pays'!$A$2:$EA$45000,AJ$2,FALSE),"")</f>
        <v/>
      </c>
      <c r="AK52" s="52" t="str">
        <f>IF(OR($AC52=0,W52=1),"",VLOOKUP($AD52,'DATA missed pays'!$A$2:$EA$45000,AK$2,FALSE)*100)</f>
        <v/>
      </c>
      <c r="AL52" s="9"/>
    </row>
    <row r="53" spans="22:38" x14ac:dyDescent="0.25">
      <c r="V53" s="21" t="e">
        <f>VLOOKUP($AD53,'DATA missed pays'!$A$2:$EA$45000,V$2,FALSE)</f>
        <v>#N/A</v>
      </c>
      <c r="W53" s="2">
        <f t="shared" si="0"/>
        <v>0</v>
      </c>
      <c r="Y53" s="9"/>
      <c r="Z53" s="10" t="s">
        <v>652</v>
      </c>
      <c r="AA53" s="11">
        <f>VLOOKUP(Z53,_xlfn.ANCHORARRAY(KEY!$E$2),2,FALSE)</f>
        <v>31</v>
      </c>
      <c r="AB53" s="11">
        <v>29</v>
      </c>
      <c r="AC53" s="11">
        <f t="shared" si="1"/>
        <v>0</v>
      </c>
      <c r="AD53" s="12" t="str">
        <f>IF($AC53=1,VLOOKUP($AC$19,'CROSSWALK LEA TO SENATE'!$A$2:$AM$51,$AA53,FALSE),"")</f>
        <v/>
      </c>
      <c r="AE53" s="9"/>
      <c r="AF53" s="9"/>
      <c r="AG53" s="9"/>
      <c r="AH53" s="9"/>
      <c r="AI53" s="13" t="str">
        <f>IF($AC53=1,VLOOKUP($AD53,'DATA missed pays'!$A$2:$R$602,AI$2,FALSE),"")</f>
        <v/>
      </c>
      <c r="AJ53" s="17" t="str">
        <f>IF($AC53=1,VLOOKUP($AD53,'DATA missed pays'!$A$2:$EA$45000,AJ$2,FALSE),"")</f>
        <v/>
      </c>
      <c r="AK53" s="52" t="str">
        <f>IF(OR($AC53=0,W53=1),"",VLOOKUP($AD53,'DATA missed pays'!$A$2:$EA$45000,AK$2,FALSE)*100)</f>
        <v/>
      </c>
      <c r="AL53" s="9"/>
    </row>
    <row r="54" spans="22:38" x14ac:dyDescent="0.25">
      <c r="V54" s="21" t="e">
        <f>VLOOKUP($AD54,'DATA missed pays'!$A$2:$EA$45000,V$2,FALSE)</f>
        <v>#N/A</v>
      </c>
      <c r="W54" s="2">
        <f t="shared" si="0"/>
        <v>0</v>
      </c>
      <c r="Y54" s="9"/>
      <c r="Z54" s="10" t="s">
        <v>653</v>
      </c>
      <c r="AA54" s="11">
        <f>VLOOKUP(Z54,_xlfn.ANCHORARRAY(KEY!$E$2),2,FALSE)</f>
        <v>32</v>
      </c>
      <c r="AB54" s="11">
        <v>30</v>
      </c>
      <c r="AC54" s="11">
        <f t="shared" si="1"/>
        <v>0</v>
      </c>
      <c r="AD54" s="12" t="str">
        <f>IF($AC54=1,VLOOKUP($AC$19,'CROSSWALK LEA TO SENATE'!$A$2:$AM$51,$AA54,FALSE),"")</f>
        <v/>
      </c>
      <c r="AE54" s="9"/>
      <c r="AF54" s="9"/>
      <c r="AG54" s="9"/>
      <c r="AH54" s="9"/>
      <c r="AI54" s="13" t="str">
        <f>IF($AC54=1,VLOOKUP($AD54,'DATA missed pays'!$A$2:$R$602,AI$2,FALSE),"")</f>
        <v/>
      </c>
      <c r="AJ54" s="17" t="str">
        <f>IF($AC54=1,VLOOKUP($AD54,'DATA missed pays'!$A$2:$EA$45000,AJ$2,FALSE),"")</f>
        <v/>
      </c>
      <c r="AK54" s="52" t="str">
        <f>IF(OR($AC54=0,W54=1),"",VLOOKUP($AD54,'DATA missed pays'!$A$2:$EA$45000,AK$2,FALSE)*100)</f>
        <v/>
      </c>
      <c r="AL54" s="9"/>
    </row>
    <row r="55" spans="22:38" x14ac:dyDescent="0.25">
      <c r="V55" s="21" t="e">
        <f>VLOOKUP($AD55,'DATA missed pays'!$A$2:$EA$45000,V$2,FALSE)</f>
        <v>#N/A</v>
      </c>
      <c r="W55" s="2">
        <f t="shared" si="0"/>
        <v>0</v>
      </c>
      <c r="Y55" s="9"/>
      <c r="Z55" s="10" t="s">
        <v>654</v>
      </c>
      <c r="AA55" s="11">
        <f>VLOOKUP(Z55,_xlfn.ANCHORARRAY(KEY!$E$2),2,FALSE)</f>
        <v>33</v>
      </c>
      <c r="AB55" s="11">
        <v>31</v>
      </c>
      <c r="AC55" s="11">
        <f t="shared" si="1"/>
        <v>0</v>
      </c>
      <c r="AD55" s="12" t="str">
        <f>IF($AC55=1,VLOOKUP($AC$19,'CROSSWALK LEA TO SENATE'!$A$2:$AM$51,$AA55,FALSE),"")</f>
        <v/>
      </c>
      <c r="AE55" s="9"/>
      <c r="AF55" s="9"/>
      <c r="AG55" s="9"/>
      <c r="AH55" s="9"/>
      <c r="AI55" s="13" t="str">
        <f>IF($AC55=1,VLOOKUP($AD55,'DATA missed pays'!$A$2:$R$602,AI$2,FALSE),"")</f>
        <v/>
      </c>
      <c r="AJ55" s="17" t="str">
        <f>IF($AC55=1,VLOOKUP($AD55,'DATA missed pays'!$A$2:$EA$45000,AJ$2,FALSE),"")</f>
        <v/>
      </c>
      <c r="AK55" s="52" t="str">
        <f>IF(OR($AC55=0,W55=1),"",VLOOKUP($AD55,'DATA missed pays'!$A$2:$EA$45000,AK$2,FALSE)*100)</f>
        <v/>
      </c>
      <c r="AL55" s="9"/>
    </row>
    <row r="56" spans="22:38" x14ac:dyDescent="0.25">
      <c r="V56" s="21" t="e">
        <f>VLOOKUP($AD56,'DATA missed pays'!$A$2:$EA$45000,V$2,FALSE)</f>
        <v>#N/A</v>
      </c>
      <c r="W56" s="2">
        <f>_xlfn.IFNA(V56,0)</f>
        <v>0</v>
      </c>
      <c r="Y56" s="9"/>
      <c r="Z56" s="10" t="s">
        <v>655</v>
      </c>
      <c r="AA56" s="11">
        <f>VLOOKUP(Z56,_xlfn.ANCHORARRAY(KEY!$E$2),2,FALSE)</f>
        <v>34</v>
      </c>
      <c r="AB56" s="11">
        <v>32</v>
      </c>
      <c r="AC56" s="11">
        <f t="shared" si="1"/>
        <v>0</v>
      </c>
      <c r="AD56" s="12" t="str">
        <f>IF($AC56=1,VLOOKUP($AC$19,'CROSSWALK LEA TO SENATE'!$A$2:$AM$51,$AA56,FALSE),"")</f>
        <v/>
      </c>
      <c r="AE56" s="9"/>
      <c r="AF56" s="9"/>
      <c r="AG56" s="9"/>
      <c r="AH56" s="9"/>
      <c r="AI56" s="13" t="str">
        <f>IF($AC56=1,VLOOKUP($AD56,'DATA missed pays'!$A$2:$R$602,AI$2,FALSE),"")</f>
        <v/>
      </c>
      <c r="AJ56" s="17" t="str">
        <f>IF($AC56=1,VLOOKUP($AD56,'DATA missed pays'!$A$2:$EA$45000,AJ$2,FALSE),"")</f>
        <v/>
      </c>
      <c r="AK56" s="52" t="str">
        <f>IF(OR($AC56=0,W56=1),"",VLOOKUP($AD56,'DATA missed pays'!$A$2:$EA$45000,AK$2,FALSE)*100)</f>
        <v/>
      </c>
      <c r="AL56" s="9"/>
    </row>
    <row r="57" spans="22:38" x14ac:dyDescent="0.25">
      <c r="V57" s="21" t="e">
        <f>VLOOKUP($AD57,'DATA missed pays'!$A$2:$EA$45000,V$2,FALSE)</f>
        <v>#N/A</v>
      </c>
      <c r="W57" s="2">
        <f t="shared" ref="W57:W61" si="2">_xlfn.IFNA(V57,0)</f>
        <v>0</v>
      </c>
      <c r="Y57" s="9"/>
      <c r="Z57" s="10" t="s">
        <v>656</v>
      </c>
      <c r="AA57" s="11">
        <f>VLOOKUP(Z57,_xlfn.ANCHORARRAY(KEY!$E$2),2,FALSE)</f>
        <v>35</v>
      </c>
      <c r="AB57" s="11">
        <v>33</v>
      </c>
      <c r="AC57" s="11">
        <f t="shared" si="1"/>
        <v>0</v>
      </c>
      <c r="AD57" s="12" t="str">
        <f>IF($AC57=1,VLOOKUP($AC$19,'CROSSWALK LEA TO SENATE'!$A$2:$AM$51,$AA57,FALSE),"")</f>
        <v/>
      </c>
      <c r="AE57" s="9"/>
      <c r="AF57" s="9"/>
      <c r="AG57" s="9"/>
      <c r="AH57" s="9"/>
      <c r="AI57" s="13" t="str">
        <f>IF($AC57=1,VLOOKUP($AD57,'DATA missed pays'!$A$2:$R$602,AI$2,FALSE),"")</f>
        <v/>
      </c>
      <c r="AJ57" s="17" t="str">
        <f>IF($AC57=1,VLOOKUP($AD57,'DATA missed pays'!$A$2:$EA$45000,AJ$2,FALSE),"")</f>
        <v/>
      </c>
      <c r="AK57" s="52" t="str">
        <f>IF(OR($AC57=0,W57=1),"",VLOOKUP($AD57,'DATA missed pays'!$A$2:$EA$45000,AK$2,FALSE)*100)</f>
        <v/>
      </c>
      <c r="AL57" s="9"/>
    </row>
    <row r="58" spans="22:38" x14ac:dyDescent="0.25">
      <c r="V58" s="21" t="e">
        <f>VLOOKUP($AD58,'DATA missed pays'!$A$2:$EA$45000,V$2,FALSE)</f>
        <v>#N/A</v>
      </c>
      <c r="W58" s="2">
        <f t="shared" si="2"/>
        <v>0</v>
      </c>
      <c r="Y58" s="9"/>
      <c r="Z58" s="10" t="s">
        <v>657</v>
      </c>
      <c r="AA58" s="11">
        <f>VLOOKUP(Z58,_xlfn.ANCHORARRAY(KEY!$E$2),2,FALSE)</f>
        <v>36</v>
      </c>
      <c r="AB58" s="11">
        <v>34</v>
      </c>
      <c r="AC58" s="11">
        <f t="shared" si="1"/>
        <v>0</v>
      </c>
      <c r="AD58" s="12" t="str">
        <f>IF($AC58=1,VLOOKUP($AC$19,'CROSSWALK LEA TO SENATE'!$A$2:$AM$51,$AA58,FALSE),"")</f>
        <v/>
      </c>
      <c r="AE58" s="9"/>
      <c r="AF58" s="9"/>
      <c r="AG58" s="9"/>
      <c r="AH58" s="9"/>
      <c r="AI58" s="13" t="str">
        <f>IF($AC58=1,VLOOKUP($AD58,'DATA missed pays'!$A$2:$R$602,AI$2,FALSE),"")</f>
        <v/>
      </c>
      <c r="AJ58" s="17" t="str">
        <f>IF($AC58=1,VLOOKUP($AD58,'DATA missed pays'!$A$2:$EA$45000,AJ$2,FALSE),"")</f>
        <v/>
      </c>
      <c r="AK58" s="52" t="str">
        <f>IF(OR($AC58=0,W58=1),"",VLOOKUP($AD58,'DATA missed pays'!$A$2:$EA$45000,AK$2,FALSE)*100)</f>
        <v/>
      </c>
      <c r="AL58" s="9"/>
    </row>
    <row r="59" spans="22:38" x14ac:dyDescent="0.25">
      <c r="V59" s="21" t="e">
        <f>VLOOKUP($AD59,'DATA missed pays'!$A$2:$EA$45000,V$2,FALSE)</f>
        <v>#N/A</v>
      </c>
      <c r="W59" s="2">
        <f t="shared" si="2"/>
        <v>0</v>
      </c>
      <c r="Y59" s="9"/>
      <c r="Z59" s="10" t="s">
        <v>658</v>
      </c>
      <c r="AA59" s="11">
        <f>VLOOKUP(Z59,_xlfn.ANCHORARRAY(KEY!$E$2),2,FALSE)</f>
        <v>37</v>
      </c>
      <c r="AB59" s="11">
        <v>35</v>
      </c>
      <c r="AC59" s="11">
        <f t="shared" si="1"/>
        <v>0</v>
      </c>
      <c r="AD59" s="12" t="str">
        <f>IF($AC59=1,VLOOKUP($AC$19,'CROSSWALK LEA TO SENATE'!$A$2:$AM$51,$AA59,FALSE),"")</f>
        <v/>
      </c>
      <c r="AE59" s="9"/>
      <c r="AF59" s="9"/>
      <c r="AG59" s="9"/>
      <c r="AH59" s="9"/>
      <c r="AI59" s="13" t="str">
        <f>IF($AC59=1,VLOOKUP($AD59,'DATA missed pays'!$A$2:$R$602,AI$2,FALSE),"")</f>
        <v/>
      </c>
      <c r="AJ59" s="17" t="str">
        <f>IF($AC59=1,VLOOKUP($AD59,'DATA missed pays'!$A$2:$EA$45000,AJ$2,FALSE),"")</f>
        <v/>
      </c>
      <c r="AK59" s="52" t="str">
        <f>IF(OR($AC59=0,W59=1),"",VLOOKUP($AD59,'DATA missed pays'!$A$2:$EA$45000,AK$2,FALSE)*100)</f>
        <v/>
      </c>
      <c r="AL59" s="9"/>
    </row>
    <row r="60" spans="22:38" x14ac:dyDescent="0.25">
      <c r="V60" s="21" t="e">
        <f>VLOOKUP($AD60,'DATA missed pays'!$A$2:$EA$45000,V$2,FALSE)</f>
        <v>#N/A</v>
      </c>
      <c r="W60" s="2">
        <f t="shared" si="2"/>
        <v>0</v>
      </c>
      <c r="Y60" s="9"/>
      <c r="Z60" s="10" t="s">
        <v>659</v>
      </c>
      <c r="AA60" s="11">
        <f>VLOOKUP(Z60,_xlfn.ANCHORARRAY(KEY!$E$2),2,FALSE)</f>
        <v>38</v>
      </c>
      <c r="AB60" s="11">
        <v>36</v>
      </c>
      <c r="AC60" s="11">
        <f t="shared" si="1"/>
        <v>0</v>
      </c>
      <c r="AD60" s="12" t="str">
        <f>IF($AC60=1,VLOOKUP($AC$19,'CROSSWALK LEA TO SENATE'!$A$2:$AM$51,$AA60,FALSE),"")</f>
        <v/>
      </c>
      <c r="AE60" s="9"/>
      <c r="AF60" s="9"/>
      <c r="AG60" s="9"/>
      <c r="AH60" s="9"/>
      <c r="AI60" s="13" t="str">
        <f>IF($AC60=1,VLOOKUP($AD60,'DATA missed pays'!$A$2:$R$602,AI$2,FALSE),"")</f>
        <v/>
      </c>
      <c r="AJ60" s="17" t="str">
        <f>IF($AC60=1,VLOOKUP($AD60,'DATA missed pays'!$A$2:$EA$45000,AJ$2,FALSE),"")</f>
        <v/>
      </c>
      <c r="AK60" s="52" t="str">
        <f>IF(OR($AC60=0,W60=1),"",VLOOKUP($AD60,'DATA missed pays'!$A$2:$EA$45000,AK$2,FALSE)*100)</f>
        <v/>
      </c>
      <c r="AL60" s="9"/>
    </row>
    <row r="61" spans="22:38" x14ac:dyDescent="0.25">
      <c r="V61" s="21" t="e">
        <f>VLOOKUP($AD61,'DATA missed pays'!$A$2:$EA$45000,V$2,FALSE)</f>
        <v>#N/A</v>
      </c>
      <c r="W61" s="2">
        <f t="shared" si="2"/>
        <v>0</v>
      </c>
      <c r="Y61" s="9"/>
      <c r="Z61" s="10" t="s">
        <v>660</v>
      </c>
      <c r="AA61" s="11">
        <f>VLOOKUP(Z61,_xlfn.ANCHORARRAY(KEY!$E$2),2,FALSE)</f>
        <v>39</v>
      </c>
      <c r="AB61" s="11">
        <v>37</v>
      </c>
      <c r="AC61" s="11">
        <f t="shared" si="1"/>
        <v>0</v>
      </c>
      <c r="AD61" s="12" t="str">
        <f>IF($AC61=1,VLOOKUP($AC$19,'CROSSWALK LEA TO SENATE'!$A$2:$AM$51,$AA61,FALSE),"")</f>
        <v/>
      </c>
      <c r="AE61" s="9"/>
      <c r="AF61" s="9"/>
      <c r="AG61" s="9"/>
      <c r="AH61" s="9"/>
      <c r="AI61" s="20" t="str">
        <f>IF($AC61=1,VLOOKUP($AD61,'DATA missed pays'!$A$2:$R$602,AI$2,FALSE),"")</f>
        <v/>
      </c>
      <c r="AJ61" s="21" t="str">
        <f>IF($AC61=1,VLOOKUP($AD61,'DATA missed pays'!$A$2:$EA$45000,AJ$2,FALSE),"")</f>
        <v/>
      </c>
      <c r="AK61" s="53" t="str">
        <f>IF(OR($AC61=0,W61=1),"",VLOOKUP($AD61,'DATA missed pays'!$A$2:$EA$45000,AK$2,FALSE)*100)</f>
        <v/>
      </c>
      <c r="AL61" s="9"/>
    </row>
    <row r="62" spans="22:38" ht="90" customHeight="1" x14ac:dyDescent="0.25">
      <c r="Z62" s="9"/>
      <c r="AA62" s="9"/>
      <c r="AB62" s="9"/>
      <c r="AC62" s="9"/>
      <c r="AD62" s="9"/>
      <c r="AE62" s="9"/>
      <c r="AF62" s="9"/>
      <c r="AG62" s="9"/>
      <c r="AH62" s="9"/>
      <c r="AI62" s="178" t="s">
        <v>943</v>
      </c>
      <c r="AJ62" s="178"/>
      <c r="AK62" s="178"/>
      <c r="AL62" s="9"/>
    </row>
    <row r="63" spans="22:38" ht="78.75" customHeight="1" x14ac:dyDescent="0.25">
      <c r="AH63" s="9"/>
      <c r="AI63" s="175" t="s">
        <v>1744</v>
      </c>
      <c r="AJ63" s="175"/>
      <c r="AK63" s="175"/>
      <c r="AL63" s="9"/>
    </row>
    <row r="64" spans="22:38" x14ac:dyDescent="0.25">
      <c r="AH64" s="9"/>
      <c r="AI64" s="9"/>
      <c r="AJ64" s="9"/>
      <c r="AK64" s="9"/>
      <c r="AL64" s="9"/>
    </row>
  </sheetData>
  <mergeCells count="3">
    <mergeCell ref="AI19:AJ19"/>
    <mergeCell ref="AI62:AK62"/>
    <mergeCell ref="AI63:AK63"/>
  </mergeCells>
  <printOptions horizontalCentered="1"/>
  <pageMargins left="0.7" right="0.7" top="0.75" bottom="0.75" header="0.3" footer="0.3"/>
  <pageSetup scale="8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69CDF24-C671-4C41-A7AD-632154B0A28B}">
          <x14:formula1>
            <xm:f>'LIST SENATE'!$F$2:$F$51</xm:f>
          </x14:formula1>
          <xm:sqref>AI19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BE608"/>
  <sheetViews>
    <sheetView topLeftCell="AI1" workbookViewId="0">
      <selection sqref="A1:BE1"/>
    </sheetView>
  </sheetViews>
  <sheetFormatPr defaultColWidth="8.88671875" defaultRowHeight="13.2" x14ac:dyDescent="0.25"/>
  <cols>
    <col min="1" max="1" width="10" style="3" bestFit="1" customWidth="1"/>
    <col min="2" max="2" width="33.33203125" style="3" bestFit="1" customWidth="1"/>
    <col min="3" max="3" width="24.33203125" style="3" bestFit="1" customWidth="1"/>
    <col min="4" max="4" width="14.5546875" style="3" bestFit="1" customWidth="1"/>
    <col min="5" max="5" width="14.109375" style="3" bestFit="1" customWidth="1"/>
    <col min="6" max="6" width="13.109375" style="3" bestFit="1" customWidth="1"/>
    <col min="7" max="7" width="16.44140625" style="3" bestFit="1" customWidth="1"/>
    <col min="8" max="8" width="16.6640625" style="3" bestFit="1" customWidth="1"/>
    <col min="9" max="9" width="19.44140625" style="3" bestFit="1" customWidth="1"/>
    <col min="10" max="10" width="15.88671875" style="3" bestFit="1" customWidth="1"/>
    <col min="11" max="11" width="12.44140625" style="3" bestFit="1" customWidth="1"/>
    <col min="12" max="12" width="14.33203125" style="3" bestFit="1" customWidth="1"/>
    <col min="13" max="13" width="13.6640625" style="3" bestFit="1" customWidth="1"/>
    <col min="14" max="14" width="13.5546875" style="3" bestFit="1" customWidth="1"/>
    <col min="15" max="15" width="16" style="3" bestFit="1" customWidth="1"/>
    <col min="16" max="16" width="16.33203125" style="3" bestFit="1" customWidth="1"/>
    <col min="17" max="17" width="13.6640625" style="3" bestFit="1" customWidth="1"/>
    <col min="18" max="18" width="19.6640625" style="3" bestFit="1" customWidth="1"/>
    <col min="19" max="19" width="18.6640625" style="3" bestFit="1" customWidth="1"/>
    <col min="20" max="20" width="12" style="3" bestFit="1" customWidth="1"/>
    <col min="21" max="21" width="12.33203125" style="3" bestFit="1" customWidth="1"/>
    <col min="22" max="22" width="18.33203125" style="3" bestFit="1" customWidth="1"/>
    <col min="23" max="23" width="19.109375" style="3" bestFit="1" customWidth="1"/>
    <col min="24" max="24" width="21.6640625" style="3" bestFit="1" customWidth="1"/>
    <col min="25" max="26" width="18.6640625" style="3" bestFit="1" customWidth="1"/>
    <col min="27" max="27" width="17.44140625" style="3" bestFit="1" customWidth="1"/>
    <col min="28" max="28" width="22.33203125" style="3" bestFit="1" customWidth="1"/>
    <col min="29" max="29" width="14.33203125" style="3" bestFit="1" customWidth="1"/>
    <col min="30" max="30" width="15" style="3" bestFit="1" customWidth="1"/>
    <col min="31" max="31" width="14.88671875" style="3" bestFit="1" customWidth="1"/>
    <col min="32" max="32" width="10.6640625" style="3" bestFit="1" customWidth="1"/>
    <col min="33" max="33" width="12" style="3" bestFit="1" customWidth="1"/>
    <col min="34" max="34" width="14.6640625" style="3" bestFit="1" customWidth="1"/>
    <col min="35" max="35" width="16.33203125" style="3" bestFit="1" customWidth="1"/>
    <col min="36" max="36" width="16.109375" style="3" bestFit="1" customWidth="1"/>
    <col min="37" max="37" width="15.6640625" style="3" bestFit="1" customWidth="1"/>
    <col min="38" max="38" width="20.33203125" style="3" bestFit="1" customWidth="1"/>
    <col min="39" max="39" width="15.44140625" style="3" bestFit="1" customWidth="1"/>
    <col min="40" max="40" width="17.6640625" style="3" bestFit="1" customWidth="1"/>
    <col min="41" max="16384" width="8.88671875" style="3"/>
  </cols>
  <sheetData>
    <row r="1" spans="1:57" x14ac:dyDescent="0.25">
      <c r="A1" s="3" t="s">
        <v>0</v>
      </c>
      <c r="B1" s="3" t="s">
        <v>1</v>
      </c>
      <c r="C1" s="3" t="s">
        <v>603</v>
      </c>
      <c r="D1" s="3" t="s">
        <v>930</v>
      </c>
      <c r="E1" s="3" t="s">
        <v>607</v>
      </c>
      <c r="F1" s="3" t="s">
        <v>608</v>
      </c>
      <c r="G1" s="3" t="s">
        <v>609</v>
      </c>
      <c r="H1" s="3" t="s">
        <v>610</v>
      </c>
      <c r="I1" s="3" t="s">
        <v>611</v>
      </c>
      <c r="J1" s="3" t="s">
        <v>612</v>
      </c>
      <c r="K1" s="3" t="s">
        <v>613</v>
      </c>
      <c r="L1" s="3" t="s">
        <v>614</v>
      </c>
      <c r="M1" s="3" t="s">
        <v>946</v>
      </c>
      <c r="N1" s="3" t="s">
        <v>1907</v>
      </c>
      <c r="O1" s="3" t="s">
        <v>947</v>
      </c>
      <c r="P1" s="3" t="s">
        <v>1908</v>
      </c>
      <c r="Q1" s="3" t="s">
        <v>948</v>
      </c>
      <c r="R1" s="3" t="s">
        <v>949</v>
      </c>
      <c r="S1" s="3" t="s">
        <v>1909</v>
      </c>
      <c r="T1" s="3" t="s">
        <v>1910</v>
      </c>
      <c r="U1" s="3" t="s">
        <v>1911</v>
      </c>
      <c r="V1" s="3" t="s">
        <v>950</v>
      </c>
      <c r="W1" s="3" t="s">
        <v>1912</v>
      </c>
      <c r="X1" s="3" t="s">
        <v>615</v>
      </c>
      <c r="Y1" s="3" t="s">
        <v>616</v>
      </c>
      <c r="Z1" s="3" t="s">
        <v>1913</v>
      </c>
      <c r="AA1" s="3" t="s">
        <v>617</v>
      </c>
      <c r="AB1" s="3" t="s">
        <v>618</v>
      </c>
      <c r="AC1" s="3" t="s">
        <v>1745</v>
      </c>
      <c r="AD1" s="3" t="s">
        <v>1746</v>
      </c>
      <c r="AE1" s="3" t="s">
        <v>1914</v>
      </c>
      <c r="AF1" s="3" t="s">
        <v>1915</v>
      </c>
      <c r="AG1" s="3" t="s">
        <v>619</v>
      </c>
      <c r="AH1" s="3" t="s">
        <v>620</v>
      </c>
      <c r="AI1" s="3" t="s">
        <v>621</v>
      </c>
      <c r="AJ1" s="3" t="s">
        <v>951</v>
      </c>
      <c r="AK1" s="3" t="s">
        <v>1902</v>
      </c>
      <c r="AL1" s="3" t="s">
        <v>952</v>
      </c>
      <c r="AM1" s="3" t="s">
        <v>1916</v>
      </c>
      <c r="AN1" s="3" t="s">
        <v>1917</v>
      </c>
      <c r="AO1" s="3" t="s">
        <v>1918</v>
      </c>
      <c r="AP1" s="3" t="s">
        <v>1919</v>
      </c>
      <c r="AQ1" s="3" t="s">
        <v>1920</v>
      </c>
      <c r="AR1" s="3" t="s">
        <v>953</v>
      </c>
      <c r="AS1" s="3" t="s">
        <v>954</v>
      </c>
      <c r="AT1" s="3" t="s">
        <v>955</v>
      </c>
      <c r="AU1" s="3" t="s">
        <v>956</v>
      </c>
      <c r="AV1" s="3" t="s">
        <v>957</v>
      </c>
      <c r="AW1" s="3" t="s">
        <v>958</v>
      </c>
      <c r="AX1" s="3" t="s">
        <v>959</v>
      </c>
      <c r="AY1" s="3" t="s">
        <v>960</v>
      </c>
      <c r="AZ1" s="3" t="s">
        <v>961</v>
      </c>
      <c r="BA1" s="3" t="s">
        <v>962</v>
      </c>
      <c r="BB1" s="3" t="s">
        <v>963</v>
      </c>
      <c r="BC1" s="3" t="s">
        <v>964</v>
      </c>
      <c r="BD1" s="3" t="s">
        <v>965</v>
      </c>
      <c r="BE1" s="3" t="s">
        <v>966</v>
      </c>
    </row>
    <row r="2" spans="1:57" x14ac:dyDescent="0.25">
      <c r="A2" s="3">
        <v>101000000</v>
      </c>
      <c r="B2" s="3" t="s">
        <v>585</v>
      </c>
      <c r="C2" s="3" t="s">
        <v>606</v>
      </c>
      <c r="D2" s="50" t="s">
        <v>931</v>
      </c>
      <c r="E2" s="50"/>
      <c r="F2" s="50"/>
      <c r="G2" s="50"/>
      <c r="H2" s="50"/>
      <c r="I2" s="50"/>
      <c r="J2" s="50">
        <v>1095319.5</v>
      </c>
      <c r="K2" s="50">
        <v>194982.515625</v>
      </c>
      <c r="L2" s="50"/>
      <c r="M2" s="50"/>
      <c r="N2" s="50"/>
      <c r="O2" s="50"/>
      <c r="P2" s="50"/>
      <c r="Q2" s="50"/>
      <c r="R2" s="50"/>
      <c r="T2" s="3">
        <v>1095319.5</v>
      </c>
      <c r="U2" s="3">
        <v>194982.515625</v>
      </c>
      <c r="X2" s="3">
        <v>158133.59375</v>
      </c>
      <c r="Y2" s="3">
        <v>770247.1875</v>
      </c>
      <c r="Z2" s="3">
        <v>770247.1875</v>
      </c>
      <c r="AA2" s="3">
        <v>526640.0625</v>
      </c>
      <c r="AB2" s="3">
        <v>526640.0625</v>
      </c>
      <c r="AC2" s="3">
        <v>526640.0625</v>
      </c>
      <c r="AD2" s="3">
        <v>526640.0625</v>
      </c>
      <c r="AE2" s="3">
        <v>526640.0625</v>
      </c>
      <c r="AF2" s="3">
        <v>526640.0625</v>
      </c>
      <c r="AG2" s="3">
        <v>526640.0625</v>
      </c>
      <c r="AH2" s="3">
        <v>1650003.25</v>
      </c>
      <c r="AI2" s="3">
        <v>2176643.25</v>
      </c>
      <c r="AJ2" s="3">
        <v>1621959.5</v>
      </c>
      <c r="AK2" s="3">
        <v>3798602.75</v>
      </c>
      <c r="AL2" s="3">
        <v>526640.0625</v>
      </c>
      <c r="AM2" s="3">
        <v>4325243</v>
      </c>
      <c r="AN2" s="3">
        <v>1296887.25</v>
      </c>
      <c r="AO2" s="3">
        <v>5622130</v>
      </c>
      <c r="AP2" s="3">
        <v>526640.0625</v>
      </c>
      <c r="AQ2" s="3">
        <v>6148770</v>
      </c>
      <c r="AR2" s="3">
        <v>9549526</v>
      </c>
      <c r="AS2" s="3">
        <v>0.59604620933532715</v>
      </c>
      <c r="AT2" s="3">
        <v>0.23715409636497498</v>
      </c>
      <c r="AU2" s="3">
        <v>16021452</v>
      </c>
      <c r="AV2" s="3">
        <v>67422384</v>
      </c>
      <c r="AW2" s="3">
        <v>4979235</v>
      </c>
      <c r="AX2" s="3">
        <v>187284.40625</v>
      </c>
      <c r="BA2" s="3">
        <v>0</v>
      </c>
      <c r="BC2" s="3">
        <v>20.282535552978516</v>
      </c>
      <c r="BD2" s="3">
        <v>85.546104431152344</v>
      </c>
      <c r="BE2" s="3">
        <v>26.586490631103516</v>
      </c>
    </row>
    <row r="3" spans="1:57" x14ac:dyDescent="0.25">
      <c r="A3" s="3">
        <v>101260303</v>
      </c>
      <c r="B3" s="3" t="s">
        <v>479</v>
      </c>
      <c r="C3" s="3" t="s">
        <v>604</v>
      </c>
      <c r="D3" s="50" t="s">
        <v>931</v>
      </c>
      <c r="E3" s="50">
        <v>4023744</v>
      </c>
      <c r="F3" s="50">
        <v>567137.6875</v>
      </c>
      <c r="G3" s="50">
        <v>608647.125</v>
      </c>
      <c r="H3" s="50">
        <v>903509.125</v>
      </c>
      <c r="I3" s="50">
        <v>458048.84375</v>
      </c>
      <c r="J3" s="50">
        <v>1243080.125</v>
      </c>
      <c r="K3" s="50">
        <v>261161.609375</v>
      </c>
      <c r="L3" s="50"/>
      <c r="M3" s="50">
        <v>4023744</v>
      </c>
      <c r="N3" s="50">
        <v>4023744</v>
      </c>
      <c r="O3" s="50">
        <v>567137.6875</v>
      </c>
      <c r="P3" s="50">
        <v>567137.6875</v>
      </c>
      <c r="Q3" s="50">
        <v>743902.125</v>
      </c>
      <c r="R3" s="50">
        <v>1104288.875</v>
      </c>
      <c r="S3" s="3">
        <v>458048.84375</v>
      </c>
      <c r="T3" s="3">
        <v>1243080.125</v>
      </c>
      <c r="U3" s="3">
        <v>261161.609375</v>
      </c>
      <c r="AG3" s="3">
        <v>567137.6875</v>
      </c>
      <c r="AH3" s="3">
        <v>5646463.5</v>
      </c>
      <c r="AI3" s="3">
        <v>6213601</v>
      </c>
      <c r="AJ3" s="3">
        <v>1810217.75</v>
      </c>
      <c r="AK3" s="3">
        <v>8023819</v>
      </c>
      <c r="AL3" s="3">
        <v>5128033</v>
      </c>
      <c r="AM3" s="3">
        <v>13151852</v>
      </c>
      <c r="AN3" s="3">
        <v>1025186.5</v>
      </c>
      <c r="AO3" s="3">
        <v>14177038</v>
      </c>
      <c r="AP3" s="3">
        <v>4023744</v>
      </c>
      <c r="AQ3" s="3">
        <v>18200782</v>
      </c>
      <c r="AR3" s="3">
        <v>33127638</v>
      </c>
      <c r="AS3" s="3">
        <v>0.83141040802001953</v>
      </c>
      <c r="AT3" s="3">
        <v>0.66502869129180908</v>
      </c>
      <c r="AU3" s="3">
        <v>39845108</v>
      </c>
      <c r="AV3" s="3">
        <v>58546088</v>
      </c>
      <c r="AW3" s="3">
        <v>11184737</v>
      </c>
      <c r="AX3" s="3">
        <v>162628.015625</v>
      </c>
      <c r="AY3" s="3">
        <v>8964576</v>
      </c>
      <c r="AZ3" s="3">
        <v>0</v>
      </c>
      <c r="BA3" s="3">
        <v>0</v>
      </c>
      <c r="BB3" s="3">
        <v>55.123195648193359</v>
      </c>
      <c r="BC3" s="3">
        <v>49.338478088378906</v>
      </c>
      <c r="BD3" s="3">
        <v>245.00764465332031</v>
      </c>
      <c r="BE3" s="3">
        <v>68.774971008300781</v>
      </c>
    </row>
    <row r="4" spans="1:57" x14ac:dyDescent="0.25">
      <c r="A4" s="3">
        <v>101260803</v>
      </c>
      <c r="B4" s="3" t="s">
        <v>387</v>
      </c>
      <c r="C4" s="3" t="s">
        <v>604</v>
      </c>
      <c r="D4" s="50" t="s">
        <v>931</v>
      </c>
      <c r="E4" s="50">
        <v>2447895.5</v>
      </c>
      <c r="F4" s="50">
        <v>311895.59375</v>
      </c>
      <c r="G4" s="50">
        <v>252917.625</v>
      </c>
      <c r="H4" s="50">
        <v>1210370.875</v>
      </c>
      <c r="I4" s="50">
        <v>342040.53125</v>
      </c>
      <c r="J4" s="50">
        <v>658820.875</v>
      </c>
      <c r="K4" s="50">
        <v>137738.109375</v>
      </c>
      <c r="L4" s="50"/>
      <c r="M4" s="50">
        <v>2447895.5</v>
      </c>
      <c r="N4" s="50">
        <v>2447895.5</v>
      </c>
      <c r="O4" s="50">
        <v>311895.59375</v>
      </c>
      <c r="P4" s="50">
        <v>311895.59375</v>
      </c>
      <c r="Q4" s="50">
        <v>309121.53125</v>
      </c>
      <c r="R4" s="50">
        <v>1479342.125</v>
      </c>
      <c r="S4" s="3">
        <v>342040.53125</v>
      </c>
      <c r="T4" s="3">
        <v>658820.875</v>
      </c>
      <c r="U4" s="3">
        <v>137738.109375</v>
      </c>
      <c r="AG4" s="3">
        <v>311895.59375</v>
      </c>
      <c r="AH4" s="3">
        <v>4138045</v>
      </c>
      <c r="AI4" s="3">
        <v>4449940.5</v>
      </c>
      <c r="AJ4" s="3">
        <v>970716.5</v>
      </c>
      <c r="AK4" s="3">
        <v>5420657</v>
      </c>
      <c r="AL4" s="3">
        <v>3927237.5</v>
      </c>
      <c r="AM4" s="3">
        <v>9347894</v>
      </c>
      <c r="AN4" s="3">
        <v>653936.125</v>
      </c>
      <c r="AO4" s="3">
        <v>10001830</v>
      </c>
      <c r="AP4" s="3">
        <v>2447895.5</v>
      </c>
      <c r="AQ4" s="3">
        <v>12449726</v>
      </c>
      <c r="AR4" s="3">
        <v>18339096</v>
      </c>
      <c r="AS4" s="3">
        <v>0.83464497327804565</v>
      </c>
      <c r="AT4" s="3">
        <v>0.59888547658920288</v>
      </c>
      <c r="AU4" s="3">
        <v>21972332</v>
      </c>
      <c r="AV4" s="3">
        <v>35859628</v>
      </c>
      <c r="AW4" s="3">
        <v>5415720</v>
      </c>
      <c r="AX4" s="3">
        <v>99610.078125</v>
      </c>
      <c r="AY4" s="3">
        <v>4950142</v>
      </c>
      <c r="AZ4" s="3">
        <v>0</v>
      </c>
      <c r="BA4" s="3">
        <v>0</v>
      </c>
      <c r="BB4" s="3">
        <v>49.695194244384766</v>
      </c>
      <c r="BC4" s="3">
        <v>54.41876220703125</v>
      </c>
      <c r="BD4" s="3">
        <v>220.58341979980469</v>
      </c>
      <c r="BE4" s="3">
        <v>54.369197845458984</v>
      </c>
    </row>
    <row r="5" spans="1:57" x14ac:dyDescent="0.25">
      <c r="A5" s="3">
        <v>101261302</v>
      </c>
      <c r="B5" s="3" t="s">
        <v>368</v>
      </c>
      <c r="C5" s="3" t="s">
        <v>604</v>
      </c>
      <c r="D5" s="50" t="s">
        <v>931</v>
      </c>
      <c r="E5" s="50">
        <v>5267274.5</v>
      </c>
      <c r="F5" s="50">
        <v>870626.375</v>
      </c>
      <c r="G5" s="50">
        <v>1082498</v>
      </c>
      <c r="H5" s="50">
        <v>1611102.125</v>
      </c>
      <c r="I5" s="50">
        <v>912015.5625</v>
      </c>
      <c r="J5" s="50">
        <v>1635554.5</v>
      </c>
      <c r="K5" s="50">
        <v>312611</v>
      </c>
      <c r="L5" s="50"/>
      <c r="M5" s="50">
        <v>5267274.5</v>
      </c>
      <c r="N5" s="50">
        <v>5267274.5</v>
      </c>
      <c r="O5" s="50">
        <v>870626.375</v>
      </c>
      <c r="P5" s="50">
        <v>870626.375</v>
      </c>
      <c r="Q5" s="50">
        <v>1323053.25</v>
      </c>
      <c r="R5" s="50">
        <v>1969124.875</v>
      </c>
      <c r="S5" s="3">
        <v>912015.5625</v>
      </c>
      <c r="T5" s="3">
        <v>1635554.5</v>
      </c>
      <c r="U5" s="3">
        <v>312611</v>
      </c>
      <c r="AG5" s="3">
        <v>870626.375</v>
      </c>
      <c r="AH5" s="3">
        <v>8103003</v>
      </c>
      <c r="AI5" s="3">
        <v>8973629</v>
      </c>
      <c r="AJ5" s="3">
        <v>2506181</v>
      </c>
      <c r="AK5" s="3">
        <v>11479810</v>
      </c>
      <c r="AL5" s="3">
        <v>7236399.5</v>
      </c>
      <c r="AM5" s="3">
        <v>18716210</v>
      </c>
      <c r="AN5" s="3">
        <v>1782642</v>
      </c>
      <c r="AO5" s="3">
        <v>20498852</v>
      </c>
      <c r="AP5" s="3">
        <v>5267274.5</v>
      </c>
      <c r="AQ5" s="3">
        <v>25766126</v>
      </c>
      <c r="AR5" s="3">
        <v>45281656</v>
      </c>
      <c r="AS5" s="3">
        <v>0.84321510791778564</v>
      </c>
      <c r="AT5" s="3">
        <v>0.64485323429107666</v>
      </c>
      <c r="AU5" s="3">
        <v>53701192</v>
      </c>
      <c r="AV5" s="3">
        <v>79982440</v>
      </c>
      <c r="AW5" s="3">
        <v>21833270</v>
      </c>
      <c r="AX5" s="3">
        <v>222173.4375</v>
      </c>
      <c r="AY5" s="3">
        <v>15746486</v>
      </c>
      <c r="AZ5" s="3">
        <v>0</v>
      </c>
      <c r="BA5" s="3">
        <v>0</v>
      </c>
      <c r="BB5" s="3">
        <v>70.874748229980469</v>
      </c>
      <c r="BC5" s="3">
        <v>51.670486450195313</v>
      </c>
      <c r="BD5" s="3">
        <v>241.70841979980469</v>
      </c>
      <c r="BE5" s="3">
        <v>98.271286010742188</v>
      </c>
    </row>
    <row r="6" spans="1:57" x14ac:dyDescent="0.25">
      <c r="A6" s="3">
        <v>101262507</v>
      </c>
      <c r="B6" s="3" t="s">
        <v>564</v>
      </c>
      <c r="C6" s="3" t="s">
        <v>605</v>
      </c>
      <c r="D6" s="50" t="s">
        <v>931</v>
      </c>
      <c r="E6" s="50"/>
      <c r="F6" s="50"/>
      <c r="G6" s="50"/>
      <c r="H6" s="50"/>
      <c r="I6" s="50"/>
      <c r="J6" s="50">
        <v>171556.5625</v>
      </c>
      <c r="K6" s="50">
        <v>40079.13671875</v>
      </c>
      <c r="L6" s="50">
        <v>155282.25</v>
      </c>
      <c r="M6" s="50"/>
      <c r="N6" s="50"/>
      <c r="O6" s="50"/>
      <c r="P6" s="50"/>
      <c r="Q6" s="50"/>
      <c r="R6" s="50"/>
      <c r="T6" s="3">
        <v>171556.5625</v>
      </c>
      <c r="U6" s="3">
        <v>40079.13671875</v>
      </c>
      <c r="V6" s="3">
        <v>155282.25</v>
      </c>
      <c r="W6" s="3">
        <v>155282.25</v>
      </c>
      <c r="AG6" s="3">
        <v>0</v>
      </c>
      <c r="AH6" s="3">
        <v>195361.390625</v>
      </c>
      <c r="AI6" s="3">
        <v>195361.390625</v>
      </c>
      <c r="AJ6" s="3">
        <v>171556.5625</v>
      </c>
      <c r="AK6" s="3">
        <v>366917.9375</v>
      </c>
      <c r="AL6" s="3">
        <v>155282.25</v>
      </c>
      <c r="AM6" s="3">
        <v>522200.1875</v>
      </c>
      <c r="AN6" s="3">
        <v>0</v>
      </c>
      <c r="AO6" s="3">
        <v>522200.1875</v>
      </c>
      <c r="AP6" s="3">
        <v>155282.25</v>
      </c>
      <c r="AQ6" s="3">
        <v>677482.4375</v>
      </c>
      <c r="AR6" s="3">
        <v>1041659</v>
      </c>
      <c r="AS6" s="3">
        <v>0.51153558492660522</v>
      </c>
      <c r="AT6" s="3">
        <v>0.22619839012622833</v>
      </c>
      <c r="AU6" s="3">
        <v>2036337.375</v>
      </c>
      <c r="AV6" s="3">
        <v>8974273</v>
      </c>
      <c r="AW6" s="3">
        <v>372237</v>
      </c>
      <c r="AX6" s="3">
        <v>24928.53515625</v>
      </c>
      <c r="BA6" s="3">
        <v>0</v>
      </c>
      <c r="BC6" s="3">
        <v>14.718792915344238</v>
      </c>
      <c r="BD6" s="3">
        <v>81.687004089355469</v>
      </c>
      <c r="BE6" s="3">
        <v>14.932165145874023</v>
      </c>
    </row>
    <row r="7" spans="1:57" x14ac:dyDescent="0.25">
      <c r="A7" s="3">
        <v>101262903</v>
      </c>
      <c r="B7" s="3" t="s">
        <v>269</v>
      </c>
      <c r="C7" s="3" t="s">
        <v>604</v>
      </c>
      <c r="D7" s="50" t="s">
        <v>931</v>
      </c>
      <c r="E7" s="50">
        <v>1162835.875</v>
      </c>
      <c r="F7" s="50">
        <v>148186.046875</v>
      </c>
      <c r="G7" s="50">
        <v>218714</v>
      </c>
      <c r="H7" s="50">
        <v>382771.34375</v>
      </c>
      <c r="I7" s="50">
        <v>203477.46875</v>
      </c>
      <c r="J7" s="50">
        <v>423993.21875</v>
      </c>
      <c r="K7" s="50">
        <v>89463.5078125</v>
      </c>
      <c r="L7" s="50"/>
      <c r="M7" s="50">
        <v>1162835.875</v>
      </c>
      <c r="N7" s="50">
        <v>1162835.875</v>
      </c>
      <c r="O7" s="50">
        <v>148186.046875</v>
      </c>
      <c r="P7" s="50">
        <v>148186.046875</v>
      </c>
      <c r="Q7" s="50">
        <v>267317.125</v>
      </c>
      <c r="R7" s="50">
        <v>467831.65625</v>
      </c>
      <c r="S7" s="3">
        <v>203477.46875</v>
      </c>
      <c r="T7" s="3">
        <v>423993.21875</v>
      </c>
      <c r="U7" s="3">
        <v>89463.5078125</v>
      </c>
      <c r="AG7" s="3">
        <v>148186.046875</v>
      </c>
      <c r="AH7" s="3">
        <v>1838548.25</v>
      </c>
      <c r="AI7" s="3">
        <v>1986734.25</v>
      </c>
      <c r="AJ7" s="3">
        <v>572179.25</v>
      </c>
      <c r="AK7" s="3">
        <v>2558913.5</v>
      </c>
      <c r="AL7" s="3">
        <v>1630667.5</v>
      </c>
      <c r="AM7" s="3">
        <v>4189581</v>
      </c>
      <c r="AN7" s="3">
        <v>351663.5</v>
      </c>
      <c r="AO7" s="3">
        <v>4541244.5</v>
      </c>
      <c r="AP7" s="3">
        <v>1162835.875</v>
      </c>
      <c r="AQ7" s="3">
        <v>5704080.5</v>
      </c>
      <c r="AR7" s="3">
        <v>9762090</v>
      </c>
      <c r="AS7" s="3">
        <v>0.81362712383270264</v>
      </c>
      <c r="AT7" s="3">
        <v>0.59634733200073242</v>
      </c>
      <c r="AU7" s="3">
        <v>11998236</v>
      </c>
      <c r="AV7" s="3">
        <v>20364976</v>
      </c>
      <c r="AW7" s="3">
        <v>-733143</v>
      </c>
      <c r="AX7" s="3">
        <v>56569.37890625</v>
      </c>
      <c r="AY7" s="3">
        <v>6317127</v>
      </c>
      <c r="AZ7" s="3">
        <v>0</v>
      </c>
      <c r="BA7" s="3">
        <v>0</v>
      </c>
      <c r="BB7" s="3">
        <v>111.67043304443359</v>
      </c>
      <c r="BC7" s="3">
        <v>45.234958648681641</v>
      </c>
      <c r="BD7" s="3">
        <v>212.09771728515625</v>
      </c>
      <c r="BE7" s="3">
        <v>0</v>
      </c>
    </row>
    <row r="8" spans="1:57" x14ac:dyDescent="0.25">
      <c r="A8" s="3">
        <v>101264003</v>
      </c>
      <c r="B8" s="3" t="s">
        <v>158</v>
      </c>
      <c r="C8" s="3" t="s">
        <v>604</v>
      </c>
      <c r="D8" s="50" t="s">
        <v>931</v>
      </c>
      <c r="E8" s="50">
        <v>2740658.75</v>
      </c>
      <c r="F8" s="50">
        <v>466982.40625</v>
      </c>
      <c r="G8" s="50">
        <v>796851.0625</v>
      </c>
      <c r="H8" s="50">
        <v>847799.5625</v>
      </c>
      <c r="I8" s="50">
        <v>289239.96875</v>
      </c>
      <c r="J8" s="50">
        <v>1105787.875</v>
      </c>
      <c r="K8" s="50">
        <v>242602.28125</v>
      </c>
      <c r="L8" s="50"/>
      <c r="M8" s="50">
        <v>2740658.75</v>
      </c>
      <c r="N8" s="50">
        <v>2740658.75</v>
      </c>
      <c r="O8" s="50">
        <v>466982.40625</v>
      </c>
      <c r="P8" s="50">
        <v>466982.40625</v>
      </c>
      <c r="Q8" s="50">
        <v>973929.0625</v>
      </c>
      <c r="R8" s="50">
        <v>1036199.4375</v>
      </c>
      <c r="S8" s="3">
        <v>289239.96875</v>
      </c>
      <c r="T8" s="3">
        <v>1105787.875</v>
      </c>
      <c r="U8" s="3">
        <v>242602.28125</v>
      </c>
      <c r="AG8" s="3">
        <v>466982.40625</v>
      </c>
      <c r="AH8" s="3">
        <v>4120300.5</v>
      </c>
      <c r="AI8" s="3">
        <v>4587283</v>
      </c>
      <c r="AJ8" s="3">
        <v>1572770.25</v>
      </c>
      <c r="AK8" s="3">
        <v>6160053</v>
      </c>
      <c r="AL8" s="3">
        <v>3776858.25</v>
      </c>
      <c r="AM8" s="3">
        <v>9936911</v>
      </c>
      <c r="AN8" s="3">
        <v>756222.375</v>
      </c>
      <c r="AO8" s="3">
        <v>10693133</v>
      </c>
      <c r="AP8" s="3">
        <v>2740658.75</v>
      </c>
      <c r="AQ8" s="3">
        <v>13433792</v>
      </c>
      <c r="AR8" s="3">
        <v>22155640</v>
      </c>
      <c r="AS8" s="3">
        <v>0.79604089260101318</v>
      </c>
      <c r="AT8" s="3">
        <v>0.48390224575996399</v>
      </c>
      <c r="AU8" s="3">
        <v>27832288</v>
      </c>
      <c r="AV8" s="3">
        <v>57146476</v>
      </c>
      <c r="AW8" s="3">
        <v>3945135</v>
      </c>
      <c r="AX8" s="3">
        <v>158740.21875</v>
      </c>
      <c r="AY8" s="3">
        <v>21000318</v>
      </c>
      <c r="AZ8" s="3">
        <v>0</v>
      </c>
      <c r="BA8" s="3">
        <v>0</v>
      </c>
      <c r="BB8" s="3">
        <v>132.29362487792969</v>
      </c>
      <c r="BC8" s="3">
        <v>38.805873870849609</v>
      </c>
      <c r="BD8" s="3">
        <v>175.33230590820313</v>
      </c>
      <c r="BE8" s="3">
        <v>24.852775573730469</v>
      </c>
    </row>
    <row r="9" spans="1:57" x14ac:dyDescent="0.25">
      <c r="A9" s="3">
        <v>101266007</v>
      </c>
      <c r="B9" s="3" t="s">
        <v>502</v>
      </c>
      <c r="C9" s="3" t="s">
        <v>605</v>
      </c>
      <c r="D9" s="50" t="s">
        <v>931</v>
      </c>
      <c r="E9" s="50"/>
      <c r="F9" s="50"/>
      <c r="G9" s="50"/>
      <c r="H9" s="50"/>
      <c r="I9" s="50"/>
      <c r="J9" s="50">
        <v>122274.234375</v>
      </c>
      <c r="K9" s="50">
        <v>27015.802734375</v>
      </c>
      <c r="L9" s="50">
        <v>139227.296875</v>
      </c>
      <c r="M9" s="50"/>
      <c r="N9" s="50"/>
      <c r="O9" s="50"/>
      <c r="P9" s="50"/>
      <c r="Q9" s="50"/>
      <c r="R9" s="50"/>
      <c r="T9" s="3">
        <v>122274.234375</v>
      </c>
      <c r="U9" s="3">
        <v>27015.802734375</v>
      </c>
      <c r="V9" s="3">
        <v>139227.296875</v>
      </c>
      <c r="W9" s="3">
        <v>139227.296875</v>
      </c>
      <c r="AG9" s="3">
        <v>0</v>
      </c>
      <c r="AH9" s="3">
        <v>166243.09375</v>
      </c>
      <c r="AI9" s="3">
        <v>166243.09375</v>
      </c>
      <c r="AJ9" s="3">
        <v>122274.234375</v>
      </c>
      <c r="AK9" s="3">
        <v>288517.3125</v>
      </c>
      <c r="AL9" s="3">
        <v>139227.296875</v>
      </c>
      <c r="AM9" s="3">
        <v>427744.625</v>
      </c>
      <c r="AN9" s="3">
        <v>0</v>
      </c>
      <c r="AO9" s="3">
        <v>427744.625</v>
      </c>
      <c r="AP9" s="3">
        <v>139227.296875</v>
      </c>
      <c r="AQ9" s="3">
        <v>566971.9375</v>
      </c>
      <c r="AR9" s="3">
        <v>667679.3125</v>
      </c>
      <c r="AS9" s="3">
        <v>0.46311989426612854</v>
      </c>
      <c r="AT9" s="3">
        <v>0.31841540336608887</v>
      </c>
      <c r="AU9" s="3">
        <v>1441698.625</v>
      </c>
      <c r="AV9" s="3">
        <v>4527729</v>
      </c>
      <c r="AW9" s="3">
        <v>0</v>
      </c>
      <c r="AX9" s="3">
        <v>12577.025390625</v>
      </c>
      <c r="BA9" s="3">
        <v>0</v>
      </c>
      <c r="BC9" s="3">
        <v>22.940027236938477</v>
      </c>
      <c r="BD9" s="3">
        <v>114.62953948974609</v>
      </c>
      <c r="BE9" s="3">
        <v>0</v>
      </c>
    </row>
    <row r="10" spans="1:57" x14ac:dyDescent="0.25">
      <c r="A10" s="3">
        <v>101268003</v>
      </c>
      <c r="B10" s="3" t="s">
        <v>224</v>
      </c>
      <c r="C10" s="3" t="s">
        <v>604</v>
      </c>
      <c r="D10" s="50" t="s">
        <v>931</v>
      </c>
      <c r="E10" s="50">
        <v>3035984.75</v>
      </c>
      <c r="F10" s="50">
        <v>399998.84375</v>
      </c>
      <c r="G10" s="50">
        <v>822861.375</v>
      </c>
      <c r="H10" s="50">
        <v>423001.8125</v>
      </c>
      <c r="I10" s="50">
        <v>444747.46875</v>
      </c>
      <c r="J10" s="50">
        <v>1001137.6875</v>
      </c>
      <c r="K10" s="50">
        <v>194980.6875</v>
      </c>
      <c r="L10" s="50"/>
      <c r="M10" s="50">
        <v>3035984.75</v>
      </c>
      <c r="N10" s="50">
        <v>3035984.75</v>
      </c>
      <c r="O10" s="50">
        <v>399998.84375</v>
      </c>
      <c r="P10" s="50">
        <v>399998.84375</v>
      </c>
      <c r="Q10" s="50">
        <v>1005719.5</v>
      </c>
      <c r="R10" s="50">
        <v>517002.1875</v>
      </c>
      <c r="S10" s="3">
        <v>444747.46875</v>
      </c>
      <c r="T10" s="3">
        <v>1001137.6875</v>
      </c>
      <c r="U10" s="3">
        <v>194980.6875</v>
      </c>
      <c r="AG10" s="3">
        <v>399998.84375</v>
      </c>
      <c r="AH10" s="3">
        <v>4098714.75</v>
      </c>
      <c r="AI10" s="3">
        <v>4498713.5</v>
      </c>
      <c r="AJ10" s="3">
        <v>1401136.5</v>
      </c>
      <c r="AK10" s="3">
        <v>5899850</v>
      </c>
      <c r="AL10" s="3">
        <v>3552987</v>
      </c>
      <c r="AM10" s="3">
        <v>9452837</v>
      </c>
      <c r="AN10" s="3">
        <v>844746.3125</v>
      </c>
      <c r="AO10" s="3">
        <v>10297583</v>
      </c>
      <c r="AP10" s="3">
        <v>3035984.75</v>
      </c>
      <c r="AQ10" s="3">
        <v>13333568</v>
      </c>
      <c r="AR10" s="3">
        <v>24259326</v>
      </c>
      <c r="AS10" s="3">
        <v>0.81628990173339844</v>
      </c>
      <c r="AT10" s="3">
        <v>0.53935915231704712</v>
      </c>
      <c r="AU10" s="3">
        <v>29719008</v>
      </c>
      <c r="AV10" s="3">
        <v>54393060</v>
      </c>
      <c r="AW10" s="3">
        <v>4937882</v>
      </c>
      <c r="AX10" s="3">
        <v>151091.828125</v>
      </c>
      <c r="AY10" s="3">
        <v>14014826</v>
      </c>
      <c r="AZ10" s="3">
        <v>0</v>
      </c>
      <c r="BA10" s="3">
        <v>0</v>
      </c>
      <c r="BB10" s="3">
        <v>92.757011413574219</v>
      </c>
      <c r="BC10" s="3">
        <v>39.048107147216797</v>
      </c>
      <c r="BD10" s="3">
        <v>196.69500732421875</v>
      </c>
      <c r="BE10" s="3">
        <v>32.681331634521484</v>
      </c>
    </row>
    <row r="11" spans="1:57" x14ac:dyDescent="0.25">
      <c r="A11" s="3">
        <v>101301303</v>
      </c>
      <c r="B11" s="3" t="s">
        <v>295</v>
      </c>
      <c r="C11" s="3" t="s">
        <v>604</v>
      </c>
      <c r="D11" s="50" t="s">
        <v>931</v>
      </c>
      <c r="E11" s="50">
        <v>1220880.125</v>
      </c>
      <c r="F11" s="50">
        <v>178218.75</v>
      </c>
      <c r="G11" s="50">
        <v>313691.28125</v>
      </c>
      <c r="H11" s="50">
        <v>277424.5625</v>
      </c>
      <c r="I11" s="50">
        <v>97800.3984375</v>
      </c>
      <c r="J11" s="50">
        <v>465377.15625</v>
      </c>
      <c r="K11" s="50">
        <v>94663.1953125</v>
      </c>
      <c r="L11" s="50"/>
      <c r="M11" s="50">
        <v>1220880.125</v>
      </c>
      <c r="N11" s="50">
        <v>1220880.125</v>
      </c>
      <c r="O11" s="50">
        <v>178218.75</v>
      </c>
      <c r="P11" s="50">
        <v>178218.75</v>
      </c>
      <c r="Q11" s="50">
        <v>383400.4375</v>
      </c>
      <c r="R11" s="50">
        <v>339074.4375</v>
      </c>
      <c r="S11" s="3">
        <v>97800.3984375</v>
      </c>
      <c r="T11" s="3">
        <v>465377.15625</v>
      </c>
      <c r="U11" s="3">
        <v>94663.1953125</v>
      </c>
      <c r="AG11" s="3">
        <v>178218.75</v>
      </c>
      <c r="AH11" s="3">
        <v>1690768.375</v>
      </c>
      <c r="AI11" s="3">
        <v>1868987.125</v>
      </c>
      <c r="AJ11" s="3">
        <v>643595.875</v>
      </c>
      <c r="AK11" s="3">
        <v>2512583</v>
      </c>
      <c r="AL11" s="3">
        <v>1559954.5</v>
      </c>
      <c r="AM11" s="3">
        <v>4072537.5</v>
      </c>
      <c r="AN11" s="3">
        <v>276019.15625</v>
      </c>
      <c r="AO11" s="3">
        <v>4348556.5</v>
      </c>
      <c r="AP11" s="3">
        <v>1220880.125</v>
      </c>
      <c r="AQ11" s="3">
        <v>5569436.5</v>
      </c>
      <c r="AR11" s="3">
        <v>9991021</v>
      </c>
      <c r="AS11" s="3">
        <v>0.8012852668762207</v>
      </c>
      <c r="AT11" s="3">
        <v>0.63617527484893799</v>
      </c>
      <c r="AU11" s="3">
        <v>12468744</v>
      </c>
      <c r="AV11" s="3">
        <v>19860362</v>
      </c>
      <c r="AW11" s="3">
        <v>2871468</v>
      </c>
      <c r="AX11" s="3">
        <v>55167.671875</v>
      </c>
      <c r="AY11" s="3">
        <v>3698400</v>
      </c>
      <c r="AZ11" s="3">
        <v>0</v>
      </c>
      <c r="BA11" s="3">
        <v>0</v>
      </c>
      <c r="BB11" s="3">
        <v>67.039260864257813</v>
      </c>
      <c r="BC11" s="3">
        <v>45.544483184814453</v>
      </c>
      <c r="BD11" s="3">
        <v>226.01541137695313</v>
      </c>
      <c r="BE11" s="3">
        <v>52.049831390380859</v>
      </c>
    </row>
    <row r="12" spans="1:57" x14ac:dyDescent="0.25">
      <c r="A12" s="3">
        <v>101301403</v>
      </c>
      <c r="B12" s="3" t="s">
        <v>393</v>
      </c>
      <c r="C12" s="3" t="s">
        <v>604</v>
      </c>
      <c r="D12" s="50" t="s">
        <v>931</v>
      </c>
      <c r="E12" s="50">
        <v>1557511.625</v>
      </c>
      <c r="F12" s="50">
        <v>335964.4375</v>
      </c>
      <c r="G12" s="50">
        <v>671949.875</v>
      </c>
      <c r="H12" s="50">
        <v>477487.8125</v>
      </c>
      <c r="I12" s="50">
        <v>155708.21875</v>
      </c>
      <c r="J12" s="50">
        <v>550928.0625</v>
      </c>
      <c r="K12" s="50">
        <v>123224.1796875</v>
      </c>
      <c r="L12" s="50">
        <v>12218.25</v>
      </c>
      <c r="M12" s="50">
        <v>1557511.625</v>
      </c>
      <c r="N12" s="50">
        <v>1557511.625</v>
      </c>
      <c r="O12" s="50">
        <v>335964.4375</v>
      </c>
      <c r="P12" s="50">
        <v>335964.4375</v>
      </c>
      <c r="Q12" s="50">
        <v>821272.0625</v>
      </c>
      <c r="R12" s="50">
        <v>583596.1875</v>
      </c>
      <c r="S12" s="3">
        <v>155708.21875</v>
      </c>
      <c r="T12" s="3">
        <v>550928.0625</v>
      </c>
      <c r="U12" s="3">
        <v>123224.1796875</v>
      </c>
      <c r="V12" s="3">
        <v>12218.25</v>
      </c>
      <c r="W12" s="3">
        <v>12218.25</v>
      </c>
      <c r="AG12" s="3">
        <v>335964.4375</v>
      </c>
      <c r="AH12" s="3">
        <v>2326150.25</v>
      </c>
      <c r="AI12" s="3">
        <v>2662114.75</v>
      </c>
      <c r="AJ12" s="3">
        <v>886892.5</v>
      </c>
      <c r="AK12" s="3">
        <v>3549007.25</v>
      </c>
      <c r="AL12" s="3">
        <v>2153326</v>
      </c>
      <c r="AM12" s="3">
        <v>5702333</v>
      </c>
      <c r="AN12" s="3">
        <v>491672.65625</v>
      </c>
      <c r="AO12" s="3">
        <v>6194005.5</v>
      </c>
      <c r="AP12" s="3">
        <v>1569729.875</v>
      </c>
      <c r="AQ12" s="3">
        <v>7763735.5</v>
      </c>
      <c r="AR12" s="3">
        <v>13665865</v>
      </c>
      <c r="AS12" s="3">
        <v>0.83171236515045166</v>
      </c>
      <c r="AT12" s="3">
        <v>0.45717468857765198</v>
      </c>
      <c r="AU12" s="3">
        <v>16430999</v>
      </c>
      <c r="AV12" s="3">
        <v>35262524</v>
      </c>
      <c r="AW12" s="3">
        <v>9159124</v>
      </c>
      <c r="AX12" s="3">
        <v>97951.453125</v>
      </c>
      <c r="AY12" s="3">
        <v>13501362</v>
      </c>
      <c r="AZ12" s="3">
        <v>0</v>
      </c>
      <c r="BA12" s="3">
        <v>0</v>
      </c>
      <c r="BB12" s="3">
        <v>137.8372802734375</v>
      </c>
      <c r="BC12" s="3">
        <v>36.232307434082031</v>
      </c>
      <c r="BD12" s="3">
        <v>167.74635314941406</v>
      </c>
      <c r="BE12" s="3">
        <v>93.506767272949219</v>
      </c>
    </row>
    <row r="13" spans="1:57" x14ac:dyDescent="0.25">
      <c r="A13" s="3">
        <v>101302607</v>
      </c>
      <c r="B13" s="3" t="s">
        <v>506</v>
      </c>
      <c r="C13" s="3" t="s">
        <v>605</v>
      </c>
      <c r="D13" s="50" t="s">
        <v>931</v>
      </c>
      <c r="E13" s="50"/>
      <c r="F13" s="50"/>
      <c r="G13" s="50"/>
      <c r="H13" s="50"/>
      <c r="I13" s="50"/>
      <c r="J13" s="50">
        <v>76170.265625</v>
      </c>
      <c r="K13" s="50">
        <v>14084.7080078125</v>
      </c>
      <c r="L13" s="50">
        <v>91083.6015625</v>
      </c>
      <c r="M13" s="50"/>
      <c r="N13" s="50"/>
      <c r="O13" s="50"/>
      <c r="P13" s="50"/>
      <c r="Q13" s="50"/>
      <c r="R13" s="50"/>
      <c r="T13" s="3">
        <v>76170.265625</v>
      </c>
      <c r="U13" s="3">
        <v>14084.7080078125</v>
      </c>
      <c r="V13" s="3">
        <v>91083.6015625</v>
      </c>
      <c r="W13" s="3">
        <v>91083.6015625</v>
      </c>
      <c r="AG13" s="3">
        <v>0</v>
      </c>
      <c r="AH13" s="3">
        <v>105168.3125</v>
      </c>
      <c r="AI13" s="3">
        <v>105168.3125</v>
      </c>
      <c r="AJ13" s="3">
        <v>76170.265625</v>
      </c>
      <c r="AK13" s="3">
        <v>181338.578125</v>
      </c>
      <c r="AL13" s="3">
        <v>91083.6015625</v>
      </c>
      <c r="AM13" s="3">
        <v>272422.1875</v>
      </c>
      <c r="AN13" s="3">
        <v>0</v>
      </c>
      <c r="AO13" s="3">
        <v>272422.1875</v>
      </c>
      <c r="AP13" s="3">
        <v>91083.6015625</v>
      </c>
      <c r="AQ13" s="3">
        <v>363505.78125</v>
      </c>
      <c r="AR13" s="3">
        <v>496735.875</v>
      </c>
      <c r="AS13" s="3">
        <v>0.58476102352142334</v>
      </c>
      <c r="AT13" s="3">
        <v>0.1916947215795517</v>
      </c>
      <c r="AU13" s="3">
        <v>849468.125</v>
      </c>
      <c r="AV13" s="3">
        <v>4478772</v>
      </c>
      <c r="AW13" s="3">
        <v>5000</v>
      </c>
      <c r="AX13" s="3">
        <v>12441.033203125</v>
      </c>
      <c r="BA13" s="3">
        <v>0</v>
      </c>
      <c r="BC13" s="3">
        <v>14.575845718383789</v>
      </c>
      <c r="BD13" s="3">
        <v>68.279548645019531</v>
      </c>
      <c r="BE13" s="3">
        <v>0.40189588069915771</v>
      </c>
    </row>
    <row r="14" spans="1:57" x14ac:dyDescent="0.25">
      <c r="A14" s="3">
        <v>101303503</v>
      </c>
      <c r="B14" s="3" t="s">
        <v>239</v>
      </c>
      <c r="C14" s="3" t="s">
        <v>604</v>
      </c>
      <c r="D14" s="50" t="s">
        <v>931</v>
      </c>
      <c r="E14" s="50">
        <v>928326.125</v>
      </c>
      <c r="F14" s="50">
        <v>141233.703125</v>
      </c>
      <c r="G14" s="50">
        <v>316798.59375</v>
      </c>
      <c r="H14" s="50">
        <v>87656.3984375</v>
      </c>
      <c r="I14" s="50">
        <v>80427.328125</v>
      </c>
      <c r="J14" s="50">
        <v>342376.78125</v>
      </c>
      <c r="K14" s="50">
        <v>76325.3828125</v>
      </c>
      <c r="L14" s="50"/>
      <c r="M14" s="50">
        <v>928326.125</v>
      </c>
      <c r="N14" s="50">
        <v>928326.125</v>
      </c>
      <c r="O14" s="50">
        <v>141233.703125</v>
      </c>
      <c r="P14" s="50">
        <v>141233.703125</v>
      </c>
      <c r="Q14" s="50">
        <v>387198.28125</v>
      </c>
      <c r="R14" s="50">
        <v>107135.6015625</v>
      </c>
      <c r="S14" s="3">
        <v>80427.328125</v>
      </c>
      <c r="T14" s="3">
        <v>342376.78125</v>
      </c>
      <c r="U14" s="3">
        <v>76325.3828125</v>
      </c>
      <c r="AG14" s="3">
        <v>141233.703125</v>
      </c>
      <c r="AH14" s="3">
        <v>1172735.25</v>
      </c>
      <c r="AI14" s="3">
        <v>1313969</v>
      </c>
      <c r="AJ14" s="3">
        <v>483610.5</v>
      </c>
      <c r="AK14" s="3">
        <v>1797579.5</v>
      </c>
      <c r="AL14" s="3">
        <v>1035461.75</v>
      </c>
      <c r="AM14" s="3">
        <v>2833041.25</v>
      </c>
      <c r="AN14" s="3">
        <v>221661.03125</v>
      </c>
      <c r="AO14" s="3">
        <v>3054702.25</v>
      </c>
      <c r="AP14" s="3">
        <v>928326.125</v>
      </c>
      <c r="AQ14" s="3">
        <v>3983028.5</v>
      </c>
      <c r="AR14" s="3">
        <v>7840919.5</v>
      </c>
      <c r="AS14" s="3">
        <v>0.80037176609039307</v>
      </c>
      <c r="AT14" s="3">
        <v>0.60559141635894775</v>
      </c>
      <c r="AU14" s="3">
        <v>9796597</v>
      </c>
      <c r="AV14" s="3">
        <v>15733310</v>
      </c>
      <c r="AW14" s="3">
        <v>5366349</v>
      </c>
      <c r="AX14" s="3">
        <v>43703.640625</v>
      </c>
      <c r="AY14" s="3">
        <v>3661444</v>
      </c>
      <c r="AZ14" s="3">
        <v>0</v>
      </c>
      <c r="BA14" s="3">
        <v>0</v>
      </c>
      <c r="BB14" s="3">
        <v>83.778923034667969</v>
      </c>
      <c r="BC14" s="3">
        <v>41.131114959716797</v>
      </c>
      <c r="BD14" s="3">
        <v>224.15974426269531</v>
      </c>
      <c r="BE14" s="3">
        <v>122.78952026367188</v>
      </c>
    </row>
    <row r="15" spans="1:57" x14ac:dyDescent="0.25">
      <c r="A15" s="3">
        <v>101306503</v>
      </c>
      <c r="B15" s="3" t="s">
        <v>413</v>
      </c>
      <c r="C15" s="3" t="s">
        <v>604</v>
      </c>
      <c r="D15" s="50" t="s">
        <v>931</v>
      </c>
      <c r="E15" s="50">
        <v>877061.875</v>
      </c>
      <c r="F15" s="50">
        <v>113098.953125</v>
      </c>
      <c r="G15" s="50">
        <v>271338.625</v>
      </c>
      <c r="H15" s="50">
        <v>153805.5</v>
      </c>
      <c r="I15" s="50">
        <v>129070.9296875</v>
      </c>
      <c r="J15" s="50">
        <v>250758.53125</v>
      </c>
      <c r="K15" s="50">
        <v>52728.3671875</v>
      </c>
      <c r="L15" s="50"/>
      <c r="M15" s="50">
        <v>877061.875</v>
      </c>
      <c r="N15" s="50">
        <v>877061.875</v>
      </c>
      <c r="O15" s="50">
        <v>113098.953125</v>
      </c>
      <c r="P15" s="50">
        <v>113098.953125</v>
      </c>
      <c r="Q15" s="50">
        <v>331636.0625</v>
      </c>
      <c r="R15" s="50">
        <v>187984.5</v>
      </c>
      <c r="S15" s="3">
        <v>129070.9296875</v>
      </c>
      <c r="T15" s="3">
        <v>250758.53125</v>
      </c>
      <c r="U15" s="3">
        <v>52728.3671875</v>
      </c>
      <c r="AG15" s="3">
        <v>113098.953125</v>
      </c>
      <c r="AH15" s="3">
        <v>1212666.625</v>
      </c>
      <c r="AI15" s="3">
        <v>1325765.625</v>
      </c>
      <c r="AJ15" s="3">
        <v>363857.5</v>
      </c>
      <c r="AK15" s="3">
        <v>1689623.125</v>
      </c>
      <c r="AL15" s="3">
        <v>1065046.375</v>
      </c>
      <c r="AM15" s="3">
        <v>2754669.5</v>
      </c>
      <c r="AN15" s="3">
        <v>242169.875</v>
      </c>
      <c r="AO15" s="3">
        <v>2996839.5</v>
      </c>
      <c r="AP15" s="3">
        <v>877061.875</v>
      </c>
      <c r="AQ15" s="3">
        <v>3873901.5</v>
      </c>
      <c r="AR15" s="3">
        <v>7366710.5</v>
      </c>
      <c r="AS15" s="3">
        <v>0.86041128635406494</v>
      </c>
      <c r="AT15" s="3">
        <v>0.64563751220703125</v>
      </c>
      <c r="AU15" s="3">
        <v>8561848</v>
      </c>
      <c r="AV15" s="3">
        <v>12668988</v>
      </c>
      <c r="AW15" s="3">
        <v>5283139</v>
      </c>
      <c r="AX15" s="3">
        <v>35191.6328125</v>
      </c>
      <c r="AY15" s="3">
        <v>1825200</v>
      </c>
      <c r="AZ15" s="3">
        <v>0</v>
      </c>
      <c r="BA15" s="3">
        <v>0</v>
      </c>
      <c r="BB15" s="3">
        <v>51.864601135253906</v>
      </c>
      <c r="BC15" s="3">
        <v>48.012069702148438</v>
      </c>
      <c r="BD15" s="3">
        <v>243.29214477539063</v>
      </c>
      <c r="BE15" s="3">
        <v>150.12486267089844</v>
      </c>
    </row>
    <row r="16" spans="1:57" x14ac:dyDescent="0.25">
      <c r="A16" s="3">
        <v>101308503</v>
      </c>
      <c r="B16" s="3" t="s">
        <v>325</v>
      </c>
      <c r="C16" s="3" t="s">
        <v>604</v>
      </c>
      <c r="D16" s="50" t="s">
        <v>931</v>
      </c>
      <c r="E16" s="50">
        <v>653450.5625</v>
      </c>
      <c r="F16" s="50">
        <v>108208.796875</v>
      </c>
      <c r="G16" s="50">
        <v>87071.109375</v>
      </c>
      <c r="H16" s="50">
        <v>44383.5</v>
      </c>
      <c r="I16" s="50">
        <v>73062.296875</v>
      </c>
      <c r="J16" s="50">
        <v>247912.1875</v>
      </c>
      <c r="K16" s="50">
        <v>54533.84375</v>
      </c>
      <c r="L16" s="50">
        <v>14862.900390625</v>
      </c>
      <c r="M16" s="50">
        <v>653450.5625</v>
      </c>
      <c r="N16" s="50">
        <v>653450.5625</v>
      </c>
      <c r="O16" s="50">
        <v>108208.796875</v>
      </c>
      <c r="P16" s="50">
        <v>108208.796875</v>
      </c>
      <c r="Q16" s="50">
        <v>106420.25</v>
      </c>
      <c r="R16" s="50">
        <v>54246.5</v>
      </c>
      <c r="S16" s="3">
        <v>73062.296875</v>
      </c>
      <c r="T16" s="3">
        <v>247912.1875</v>
      </c>
      <c r="U16" s="3">
        <v>54533.84375</v>
      </c>
      <c r="V16" s="3">
        <v>14862.900390625</v>
      </c>
      <c r="W16" s="3">
        <v>14862.900390625</v>
      </c>
      <c r="AG16" s="3">
        <v>108208.796875</v>
      </c>
      <c r="AH16" s="3">
        <v>840293.125</v>
      </c>
      <c r="AI16" s="3">
        <v>948501.9375</v>
      </c>
      <c r="AJ16" s="3">
        <v>356121</v>
      </c>
      <c r="AK16" s="3">
        <v>1304623</v>
      </c>
      <c r="AL16" s="3">
        <v>722559.9375</v>
      </c>
      <c r="AM16" s="3">
        <v>2027183</v>
      </c>
      <c r="AN16" s="3">
        <v>181271.09375</v>
      </c>
      <c r="AO16" s="3">
        <v>2208454</v>
      </c>
      <c r="AP16" s="3">
        <v>668313.4375</v>
      </c>
      <c r="AQ16" s="3">
        <v>2876767.5</v>
      </c>
      <c r="AR16" s="3">
        <v>5271604</v>
      </c>
      <c r="AS16" s="3">
        <v>0.81343311071395874</v>
      </c>
      <c r="AT16" s="3">
        <v>0.34357693791389465</v>
      </c>
      <c r="AU16" s="3">
        <v>6480685.5</v>
      </c>
      <c r="AV16" s="3">
        <v>16505982</v>
      </c>
      <c r="AW16" s="3">
        <v>25206000</v>
      </c>
      <c r="AX16" s="3">
        <v>45849.94921875</v>
      </c>
      <c r="AY16" s="3">
        <v>8475093</v>
      </c>
      <c r="AZ16" s="3">
        <v>0</v>
      </c>
      <c r="BA16" s="3">
        <v>0</v>
      </c>
      <c r="BB16" s="3">
        <v>184.8441162109375</v>
      </c>
      <c r="BC16" s="3">
        <v>28.454185485839844</v>
      </c>
      <c r="BD16" s="3">
        <v>141.34553527832031</v>
      </c>
      <c r="BE16" s="3">
        <v>549.74981689453125</v>
      </c>
    </row>
    <row r="17" spans="1:57" x14ac:dyDescent="0.25">
      <c r="A17" s="3">
        <v>101630504</v>
      </c>
      <c r="B17" s="3" t="s">
        <v>324</v>
      </c>
      <c r="C17" s="3" t="s">
        <v>604</v>
      </c>
      <c r="D17" s="50" t="s">
        <v>931</v>
      </c>
      <c r="E17" s="50">
        <v>704699.125</v>
      </c>
      <c r="F17" s="50">
        <v>98625.453125</v>
      </c>
      <c r="G17" s="50">
        <v>184964.046875</v>
      </c>
      <c r="H17" s="50">
        <v>47275.6484375</v>
      </c>
      <c r="I17" s="50">
        <v>101967.296875</v>
      </c>
      <c r="J17" s="50">
        <v>215190.46875</v>
      </c>
      <c r="K17" s="50">
        <v>46566.578125</v>
      </c>
      <c r="L17" s="50">
        <v>3279.89990234375</v>
      </c>
      <c r="M17" s="50">
        <v>704699.125</v>
      </c>
      <c r="N17" s="50">
        <v>704699.125</v>
      </c>
      <c r="O17" s="50">
        <v>98625.453125</v>
      </c>
      <c r="P17" s="50">
        <v>98625.453125</v>
      </c>
      <c r="Q17" s="50">
        <v>226067.171875</v>
      </c>
      <c r="R17" s="50">
        <v>57781.3515625</v>
      </c>
      <c r="S17" s="3">
        <v>101967.296875</v>
      </c>
      <c r="T17" s="3">
        <v>215190.46875</v>
      </c>
      <c r="U17" s="3">
        <v>46566.578125</v>
      </c>
      <c r="V17" s="3">
        <v>3279.89990234375</v>
      </c>
      <c r="W17" s="3">
        <v>3279.89990234375</v>
      </c>
      <c r="AG17" s="3">
        <v>98625.453125</v>
      </c>
      <c r="AH17" s="3">
        <v>903788.5</v>
      </c>
      <c r="AI17" s="3">
        <v>1002413.9375</v>
      </c>
      <c r="AJ17" s="3">
        <v>313815.9375</v>
      </c>
      <c r="AK17" s="3">
        <v>1316229.875</v>
      </c>
      <c r="AL17" s="3">
        <v>765760.375</v>
      </c>
      <c r="AM17" s="3">
        <v>2081990.25</v>
      </c>
      <c r="AN17" s="3">
        <v>200592.75</v>
      </c>
      <c r="AO17" s="3">
        <v>2282583</v>
      </c>
      <c r="AP17" s="3">
        <v>707979</v>
      </c>
      <c r="AQ17" s="3">
        <v>2990562</v>
      </c>
      <c r="AR17" s="3">
        <v>6046029</v>
      </c>
      <c r="AS17" s="3">
        <v>0.85565066337585449</v>
      </c>
      <c r="AT17" s="3">
        <v>0.5470956563949585</v>
      </c>
      <c r="AU17" s="3">
        <v>7066001.5</v>
      </c>
      <c r="AV17" s="3">
        <v>12774731</v>
      </c>
      <c r="AW17" s="3">
        <v>3132023</v>
      </c>
      <c r="AX17" s="3">
        <v>35485.36328125</v>
      </c>
      <c r="AY17" s="3">
        <v>3352521</v>
      </c>
      <c r="AZ17" s="3">
        <v>0</v>
      </c>
      <c r="BA17" s="3">
        <v>0</v>
      </c>
      <c r="BB17" s="3">
        <v>94.476165771484375</v>
      </c>
      <c r="BC17" s="3">
        <v>37.092189788818359</v>
      </c>
      <c r="BD17" s="3">
        <v>199.1243896484375</v>
      </c>
      <c r="BE17" s="3">
        <v>88.26239013671875</v>
      </c>
    </row>
    <row r="18" spans="1:57" x14ac:dyDescent="0.25">
      <c r="A18" s="3">
        <v>101630903</v>
      </c>
      <c r="B18" s="3" t="s">
        <v>283</v>
      </c>
      <c r="C18" s="3" t="s">
        <v>604</v>
      </c>
      <c r="D18" s="50" t="s">
        <v>931</v>
      </c>
      <c r="E18" s="50">
        <v>1145847.5</v>
      </c>
      <c r="F18" s="50">
        <v>162822.453125</v>
      </c>
      <c r="G18" s="50">
        <v>312891.8125</v>
      </c>
      <c r="H18" s="50">
        <v>529835.375</v>
      </c>
      <c r="I18" s="50">
        <v>103358.328125</v>
      </c>
      <c r="J18" s="50">
        <v>406845.71875</v>
      </c>
      <c r="K18" s="50">
        <v>93223.7890625</v>
      </c>
      <c r="L18" s="50"/>
      <c r="M18" s="50">
        <v>1145847.5</v>
      </c>
      <c r="N18" s="50">
        <v>1145847.5</v>
      </c>
      <c r="O18" s="50">
        <v>162822.453125</v>
      </c>
      <c r="P18" s="50">
        <v>162822.453125</v>
      </c>
      <c r="Q18" s="50">
        <v>382423.34375</v>
      </c>
      <c r="R18" s="50">
        <v>647576.625</v>
      </c>
      <c r="S18" s="3">
        <v>103358.328125</v>
      </c>
      <c r="T18" s="3">
        <v>406845.71875</v>
      </c>
      <c r="U18" s="3">
        <v>93223.7890625</v>
      </c>
      <c r="AG18" s="3">
        <v>162822.453125</v>
      </c>
      <c r="AH18" s="3">
        <v>1872265</v>
      </c>
      <c r="AI18" s="3">
        <v>2035087.5</v>
      </c>
      <c r="AJ18" s="3">
        <v>569668.1875</v>
      </c>
      <c r="AK18" s="3">
        <v>2604755.75</v>
      </c>
      <c r="AL18" s="3">
        <v>1793424.125</v>
      </c>
      <c r="AM18" s="3">
        <v>4398180</v>
      </c>
      <c r="AN18" s="3">
        <v>266180.78125</v>
      </c>
      <c r="AO18" s="3">
        <v>4664361</v>
      </c>
      <c r="AP18" s="3">
        <v>1145847.5</v>
      </c>
      <c r="AQ18" s="3">
        <v>5810208.5</v>
      </c>
      <c r="AR18" s="3">
        <v>9095240</v>
      </c>
      <c r="AS18" s="3">
        <v>0.81671333312988281</v>
      </c>
      <c r="AT18" s="3">
        <v>0.53823316097259521</v>
      </c>
      <c r="AU18" s="3">
        <v>11136392</v>
      </c>
      <c r="AV18" s="3">
        <v>20450688</v>
      </c>
      <c r="AW18" s="3">
        <v>2839291</v>
      </c>
      <c r="AX18" s="3">
        <v>56807.46484375</v>
      </c>
      <c r="AY18" s="3">
        <v>6811824</v>
      </c>
      <c r="AZ18" s="3">
        <v>0</v>
      </c>
      <c r="BA18" s="3">
        <v>0</v>
      </c>
      <c r="BB18" s="3">
        <v>119.91072082519531</v>
      </c>
      <c r="BC18" s="3">
        <v>45.852348327636719</v>
      </c>
      <c r="BD18" s="3">
        <v>196.0374755859375</v>
      </c>
      <c r="BE18" s="3">
        <v>49.980949401855469</v>
      </c>
    </row>
    <row r="19" spans="1:57" x14ac:dyDescent="0.25">
      <c r="A19" s="3">
        <v>101631003</v>
      </c>
      <c r="B19" s="3" t="s">
        <v>439</v>
      </c>
      <c r="C19" s="3" t="s">
        <v>604</v>
      </c>
      <c r="D19" s="50" t="s">
        <v>931</v>
      </c>
      <c r="E19" s="50">
        <v>1442477.5</v>
      </c>
      <c r="F19" s="50">
        <v>207409.796875</v>
      </c>
      <c r="G19" s="50">
        <v>342548.5</v>
      </c>
      <c r="H19" s="50">
        <v>373507.1875</v>
      </c>
      <c r="I19" s="50">
        <v>224575.1875</v>
      </c>
      <c r="J19" s="50">
        <v>354150.625</v>
      </c>
      <c r="K19" s="50">
        <v>77002.421875</v>
      </c>
      <c r="L19" s="50"/>
      <c r="M19" s="50">
        <v>1442477.5</v>
      </c>
      <c r="N19" s="50">
        <v>1442477.5</v>
      </c>
      <c r="O19" s="50">
        <v>207409.796875</v>
      </c>
      <c r="P19" s="50">
        <v>207409.796875</v>
      </c>
      <c r="Q19" s="50">
        <v>418670.40625</v>
      </c>
      <c r="R19" s="50">
        <v>456508.8125</v>
      </c>
      <c r="S19" s="3">
        <v>224575.1875</v>
      </c>
      <c r="T19" s="3">
        <v>354150.625</v>
      </c>
      <c r="U19" s="3">
        <v>77002.421875</v>
      </c>
      <c r="AG19" s="3">
        <v>207409.796875</v>
      </c>
      <c r="AH19" s="3">
        <v>2117562.5</v>
      </c>
      <c r="AI19" s="3">
        <v>2324972.25</v>
      </c>
      <c r="AJ19" s="3">
        <v>561560.4375</v>
      </c>
      <c r="AK19" s="3">
        <v>2886532.75</v>
      </c>
      <c r="AL19" s="3">
        <v>1898986.25</v>
      </c>
      <c r="AM19" s="3">
        <v>4785519</v>
      </c>
      <c r="AN19" s="3">
        <v>431985</v>
      </c>
      <c r="AO19" s="3">
        <v>5217504</v>
      </c>
      <c r="AP19" s="3">
        <v>1442477.5</v>
      </c>
      <c r="AQ19" s="3">
        <v>6659981.5</v>
      </c>
      <c r="AR19" s="3">
        <v>12526253</v>
      </c>
      <c r="AS19" s="3">
        <v>0.85012358427047729</v>
      </c>
      <c r="AT19" s="3">
        <v>0.69066929817199707</v>
      </c>
      <c r="AU19" s="3">
        <v>14734626</v>
      </c>
      <c r="AV19" s="3">
        <v>20977562</v>
      </c>
      <c r="AW19" s="3">
        <v>-812504</v>
      </c>
      <c r="AX19" s="3">
        <v>58271.00390625</v>
      </c>
      <c r="AY19" s="3">
        <v>4257412</v>
      </c>
      <c r="AZ19" s="3">
        <v>0</v>
      </c>
      <c r="BA19" s="3">
        <v>0</v>
      </c>
      <c r="BB19" s="3">
        <v>73.062271118164063</v>
      </c>
      <c r="BC19" s="3">
        <v>49.536350250244141</v>
      </c>
      <c r="BD19" s="3">
        <v>252.86376953125</v>
      </c>
      <c r="BE19" s="3">
        <v>0</v>
      </c>
    </row>
    <row r="20" spans="1:57" x14ac:dyDescent="0.25">
      <c r="A20" s="3">
        <v>101631203</v>
      </c>
      <c r="B20" s="3" t="s">
        <v>426</v>
      </c>
      <c r="C20" s="3" t="s">
        <v>604</v>
      </c>
      <c r="D20" s="50" t="s">
        <v>931</v>
      </c>
      <c r="E20" s="50">
        <v>1066424.25</v>
      </c>
      <c r="F20" s="50">
        <v>165827.703125</v>
      </c>
      <c r="G20" s="50">
        <v>417285.46875</v>
      </c>
      <c r="H20" s="50">
        <v>110713.5</v>
      </c>
      <c r="I20" s="50">
        <v>159591.109375</v>
      </c>
      <c r="J20" s="50">
        <v>388974.46875</v>
      </c>
      <c r="K20" s="50">
        <v>84853.8359375</v>
      </c>
      <c r="L20" s="50"/>
      <c r="M20" s="50">
        <v>1066424.25</v>
      </c>
      <c r="N20" s="50">
        <v>1066424.25</v>
      </c>
      <c r="O20" s="50">
        <v>165827.703125</v>
      </c>
      <c r="P20" s="50">
        <v>165827.703125</v>
      </c>
      <c r="Q20" s="50">
        <v>510015.53125</v>
      </c>
      <c r="R20" s="50">
        <v>135316.5</v>
      </c>
      <c r="S20" s="3">
        <v>159591.109375</v>
      </c>
      <c r="T20" s="3">
        <v>388974.46875</v>
      </c>
      <c r="U20" s="3">
        <v>84853.8359375</v>
      </c>
      <c r="AG20" s="3">
        <v>165827.703125</v>
      </c>
      <c r="AH20" s="3">
        <v>1421582.75</v>
      </c>
      <c r="AI20" s="3">
        <v>1587410.5</v>
      </c>
      <c r="AJ20" s="3">
        <v>554802.1875</v>
      </c>
      <c r="AK20" s="3">
        <v>2142212.75</v>
      </c>
      <c r="AL20" s="3">
        <v>1201740.75</v>
      </c>
      <c r="AM20" s="3">
        <v>3343953.5</v>
      </c>
      <c r="AN20" s="3">
        <v>325418.8125</v>
      </c>
      <c r="AO20" s="3">
        <v>3669372.25</v>
      </c>
      <c r="AP20" s="3">
        <v>1066424.25</v>
      </c>
      <c r="AQ20" s="3">
        <v>4735796.5</v>
      </c>
      <c r="AR20" s="3">
        <v>9406071</v>
      </c>
      <c r="AS20" s="3">
        <v>0.81244462728500366</v>
      </c>
      <c r="AT20" s="3">
        <v>0.48326268792152405</v>
      </c>
      <c r="AU20" s="3">
        <v>11577492</v>
      </c>
      <c r="AV20" s="3">
        <v>22911204</v>
      </c>
      <c r="AW20" s="3">
        <v>6340964</v>
      </c>
      <c r="AX20" s="3">
        <v>63642.234375</v>
      </c>
      <c r="AY20" s="3">
        <v>8870868</v>
      </c>
      <c r="AZ20" s="3">
        <v>0</v>
      </c>
      <c r="BA20" s="3">
        <v>0</v>
      </c>
      <c r="BB20" s="3">
        <v>139.38648986816406</v>
      </c>
      <c r="BC20" s="3">
        <v>33.660236358642578</v>
      </c>
      <c r="BD20" s="3">
        <v>181.91523742675781</v>
      </c>
      <c r="BE20" s="3">
        <v>99.634529113769531</v>
      </c>
    </row>
    <row r="21" spans="1:57" x14ac:dyDescent="0.25">
      <c r="A21" s="3">
        <v>101631503</v>
      </c>
      <c r="B21" s="3" t="s">
        <v>459</v>
      </c>
      <c r="C21" s="3" t="s">
        <v>604</v>
      </c>
      <c r="D21" s="50" t="s">
        <v>931</v>
      </c>
      <c r="E21" s="50">
        <v>1067993.875</v>
      </c>
      <c r="F21" s="50">
        <v>135667.796875</v>
      </c>
      <c r="G21" s="50">
        <v>320982.59375</v>
      </c>
      <c r="H21" s="50">
        <v>402250.0625</v>
      </c>
      <c r="I21" s="50">
        <v>173794</v>
      </c>
      <c r="J21" s="50">
        <v>304855.53125</v>
      </c>
      <c r="K21" s="50">
        <v>62757.1875</v>
      </c>
      <c r="L21" s="50"/>
      <c r="M21" s="50">
        <v>1067993.875</v>
      </c>
      <c r="N21" s="50">
        <v>1067993.875</v>
      </c>
      <c r="O21" s="50">
        <v>135667.796875</v>
      </c>
      <c r="P21" s="50">
        <v>135667.796875</v>
      </c>
      <c r="Q21" s="50">
        <v>392312.0625</v>
      </c>
      <c r="R21" s="50">
        <v>491638.9375</v>
      </c>
      <c r="S21" s="3">
        <v>173794</v>
      </c>
      <c r="T21" s="3">
        <v>304855.53125</v>
      </c>
      <c r="U21" s="3">
        <v>62757.1875</v>
      </c>
      <c r="AG21" s="3">
        <v>135667.796875</v>
      </c>
      <c r="AH21" s="3">
        <v>1706795.25</v>
      </c>
      <c r="AI21" s="3">
        <v>1842463</v>
      </c>
      <c r="AJ21" s="3">
        <v>440523.3125</v>
      </c>
      <c r="AK21" s="3">
        <v>2282986.25</v>
      </c>
      <c r="AL21" s="3">
        <v>1559632.75</v>
      </c>
      <c r="AM21" s="3">
        <v>3842619</v>
      </c>
      <c r="AN21" s="3">
        <v>309461.8125</v>
      </c>
      <c r="AO21" s="3">
        <v>4152080.75</v>
      </c>
      <c r="AP21" s="3">
        <v>1067993.875</v>
      </c>
      <c r="AQ21" s="3">
        <v>5220074.5</v>
      </c>
      <c r="AR21" s="3">
        <v>8650826</v>
      </c>
      <c r="AS21" s="3">
        <v>0.85028773546218872</v>
      </c>
      <c r="AT21" s="3">
        <v>0.57844668626785278</v>
      </c>
      <c r="AU21" s="3">
        <v>10173998</v>
      </c>
      <c r="AV21" s="3">
        <v>16838072</v>
      </c>
      <c r="AW21" s="3">
        <v>3735487</v>
      </c>
      <c r="AX21" s="3">
        <v>46772.421875</v>
      </c>
      <c r="AY21" s="3">
        <v>5358877</v>
      </c>
      <c r="AZ21" s="3">
        <v>0</v>
      </c>
      <c r="BA21" s="3">
        <v>0</v>
      </c>
      <c r="BB21" s="3">
        <v>114.57343292236328</v>
      </c>
      <c r="BC21" s="3">
        <v>48.810520172119141</v>
      </c>
      <c r="BD21" s="3">
        <v>217.52130126953125</v>
      </c>
      <c r="BE21" s="3">
        <v>79.865158081054688</v>
      </c>
    </row>
    <row r="22" spans="1:57" x14ac:dyDescent="0.25">
      <c r="A22" s="3">
        <v>101631703</v>
      </c>
      <c r="B22" s="3" t="s">
        <v>390</v>
      </c>
      <c r="C22" s="3" t="s">
        <v>604</v>
      </c>
      <c r="D22" s="50" t="s">
        <v>931</v>
      </c>
      <c r="E22" s="50">
        <v>2256361.25</v>
      </c>
      <c r="F22" s="50">
        <v>406783.8125</v>
      </c>
      <c r="G22" s="50">
        <v>726951</v>
      </c>
      <c r="H22" s="50">
        <v>406020.59375</v>
      </c>
      <c r="I22" s="50">
        <v>203158.5625</v>
      </c>
      <c r="J22" s="50">
        <v>1561208.625</v>
      </c>
      <c r="K22" s="50">
        <v>341259.5625</v>
      </c>
      <c r="L22" s="50"/>
      <c r="M22" s="50">
        <v>2256361.25</v>
      </c>
      <c r="N22" s="50">
        <v>2256361.25</v>
      </c>
      <c r="O22" s="50">
        <v>406783.8125</v>
      </c>
      <c r="P22" s="50">
        <v>406783.8125</v>
      </c>
      <c r="Q22" s="50">
        <v>888495.625</v>
      </c>
      <c r="R22" s="50">
        <v>496247.40625</v>
      </c>
      <c r="S22" s="3">
        <v>203158.5625</v>
      </c>
      <c r="T22" s="3">
        <v>1561208.625</v>
      </c>
      <c r="U22" s="3">
        <v>341259.5625</v>
      </c>
      <c r="AG22" s="3">
        <v>406783.8125</v>
      </c>
      <c r="AH22" s="3">
        <v>3206799.75</v>
      </c>
      <c r="AI22" s="3">
        <v>3613583.5</v>
      </c>
      <c r="AJ22" s="3">
        <v>1967992.5</v>
      </c>
      <c r="AK22" s="3">
        <v>5581576</v>
      </c>
      <c r="AL22" s="3">
        <v>2752608.75</v>
      </c>
      <c r="AM22" s="3">
        <v>8334185</v>
      </c>
      <c r="AN22" s="3">
        <v>609942.375</v>
      </c>
      <c r="AO22" s="3">
        <v>8944127</v>
      </c>
      <c r="AP22" s="3">
        <v>2256361.25</v>
      </c>
      <c r="AQ22" s="3">
        <v>11200488</v>
      </c>
      <c r="AR22" s="3">
        <v>19156834</v>
      </c>
      <c r="AS22" s="3">
        <v>0.70804589986801147</v>
      </c>
      <c r="AT22" s="3">
        <v>0.26571446657180786</v>
      </c>
      <c r="AU22" s="3">
        <v>27055922</v>
      </c>
      <c r="AV22" s="3">
        <v>100827944</v>
      </c>
      <c r="AW22" s="3">
        <v>11067515</v>
      </c>
      <c r="AX22" s="3">
        <v>280077.625</v>
      </c>
      <c r="AY22" s="3">
        <v>65806100</v>
      </c>
      <c r="AZ22" s="3">
        <v>0</v>
      </c>
      <c r="BA22" s="3">
        <v>0</v>
      </c>
      <c r="BB22" s="3">
        <v>234.95664978027344</v>
      </c>
      <c r="BC22" s="3">
        <v>19.928674697875977</v>
      </c>
      <c r="BD22" s="3">
        <v>96.601509094238281</v>
      </c>
      <c r="BE22" s="3">
        <v>39.515884399414063</v>
      </c>
    </row>
    <row r="23" spans="1:57" x14ac:dyDescent="0.25">
      <c r="A23" s="3">
        <v>101631803</v>
      </c>
      <c r="B23" s="3" t="s">
        <v>216</v>
      </c>
      <c r="C23" s="3" t="s">
        <v>604</v>
      </c>
      <c r="D23" s="50" t="s">
        <v>931</v>
      </c>
      <c r="E23" s="50">
        <v>1678683.25</v>
      </c>
      <c r="F23" s="50">
        <v>246787.5</v>
      </c>
      <c r="G23" s="50">
        <v>505171.09375</v>
      </c>
      <c r="H23" s="50">
        <v>918796.9375</v>
      </c>
      <c r="I23" s="50">
        <v>102999.359375</v>
      </c>
      <c r="J23" s="50">
        <v>709337.0625</v>
      </c>
      <c r="K23" s="50">
        <v>138357.40625</v>
      </c>
      <c r="L23" s="50"/>
      <c r="M23" s="50">
        <v>1678683.25</v>
      </c>
      <c r="N23" s="50">
        <v>1678683.25</v>
      </c>
      <c r="O23" s="50">
        <v>246787.5</v>
      </c>
      <c r="P23" s="50">
        <v>246787.5</v>
      </c>
      <c r="Q23" s="50">
        <v>617431.3125</v>
      </c>
      <c r="R23" s="50">
        <v>1122974</v>
      </c>
      <c r="S23" s="3">
        <v>102999.359375</v>
      </c>
      <c r="T23" s="3">
        <v>709337.0625</v>
      </c>
      <c r="U23" s="3">
        <v>138357.40625</v>
      </c>
      <c r="AG23" s="3">
        <v>246787.5</v>
      </c>
      <c r="AH23" s="3">
        <v>2838837</v>
      </c>
      <c r="AI23" s="3">
        <v>3085624.5</v>
      </c>
      <c r="AJ23" s="3">
        <v>956124.5625</v>
      </c>
      <c r="AK23" s="3">
        <v>4041749</v>
      </c>
      <c r="AL23" s="3">
        <v>2801657.25</v>
      </c>
      <c r="AM23" s="3">
        <v>6843406</v>
      </c>
      <c r="AN23" s="3">
        <v>349786.875</v>
      </c>
      <c r="AO23" s="3">
        <v>7193193</v>
      </c>
      <c r="AP23" s="3">
        <v>1678683.25</v>
      </c>
      <c r="AQ23" s="3">
        <v>8871876</v>
      </c>
      <c r="AR23" s="3">
        <v>12348754</v>
      </c>
      <c r="AS23" s="3">
        <v>0.75486516952514648</v>
      </c>
      <c r="AT23" s="3">
        <v>0.55780845880508423</v>
      </c>
      <c r="AU23" s="3">
        <v>16358887</v>
      </c>
      <c r="AV23" s="3">
        <v>28258694</v>
      </c>
      <c r="AW23" s="3">
        <v>7714718</v>
      </c>
      <c r="AX23" s="3">
        <v>78496.375</v>
      </c>
      <c r="AY23" s="3">
        <v>8646271</v>
      </c>
      <c r="AZ23" s="3">
        <v>0</v>
      </c>
      <c r="BA23" s="3">
        <v>0</v>
      </c>
      <c r="BB23" s="3">
        <v>110.14866638183594</v>
      </c>
      <c r="BC23" s="3">
        <v>51.489627838134766</v>
      </c>
      <c r="BD23" s="3">
        <v>208.40309143066406</v>
      </c>
      <c r="BE23" s="3">
        <v>98.281204223632813</v>
      </c>
    </row>
    <row r="24" spans="1:57" x14ac:dyDescent="0.25">
      <c r="A24" s="3">
        <v>101631903</v>
      </c>
      <c r="B24" s="3" t="s">
        <v>402</v>
      </c>
      <c r="C24" s="3" t="s">
        <v>604</v>
      </c>
      <c r="D24" s="50" t="s">
        <v>931</v>
      </c>
      <c r="E24" s="50">
        <v>800400.875</v>
      </c>
      <c r="F24" s="50">
        <v>128956.5</v>
      </c>
      <c r="G24" s="50">
        <v>244973.703125</v>
      </c>
      <c r="H24" s="50">
        <v>127080</v>
      </c>
      <c r="I24" s="50">
        <v>60273.9375</v>
      </c>
      <c r="J24" s="50">
        <v>340347.46875</v>
      </c>
      <c r="K24" s="50">
        <v>74195.234375</v>
      </c>
      <c r="L24" s="50"/>
      <c r="M24" s="50">
        <v>800400.875</v>
      </c>
      <c r="N24" s="50">
        <v>800400.875</v>
      </c>
      <c r="O24" s="50">
        <v>128956.5</v>
      </c>
      <c r="P24" s="50">
        <v>128956.5</v>
      </c>
      <c r="Q24" s="50">
        <v>299412.3125</v>
      </c>
      <c r="R24" s="50">
        <v>155320</v>
      </c>
      <c r="S24" s="3">
        <v>60273.9375</v>
      </c>
      <c r="T24" s="3">
        <v>340347.46875</v>
      </c>
      <c r="U24" s="3">
        <v>74195.234375</v>
      </c>
      <c r="AG24" s="3">
        <v>128956.5</v>
      </c>
      <c r="AH24" s="3">
        <v>1061950</v>
      </c>
      <c r="AI24" s="3">
        <v>1190906.5</v>
      </c>
      <c r="AJ24" s="3">
        <v>469303.96875</v>
      </c>
      <c r="AK24" s="3">
        <v>1660210.5</v>
      </c>
      <c r="AL24" s="3">
        <v>955720.875</v>
      </c>
      <c r="AM24" s="3">
        <v>2615931.5</v>
      </c>
      <c r="AN24" s="3">
        <v>189230.4375</v>
      </c>
      <c r="AO24" s="3">
        <v>2805162</v>
      </c>
      <c r="AP24" s="3">
        <v>800400.875</v>
      </c>
      <c r="AQ24" s="3">
        <v>3605563</v>
      </c>
      <c r="AR24" s="3">
        <v>6815202.5</v>
      </c>
      <c r="AS24" s="3">
        <v>0.78725594282150269</v>
      </c>
      <c r="AT24" s="3">
        <v>0.36596491932868958</v>
      </c>
      <c r="AU24" s="3">
        <v>8656908</v>
      </c>
      <c r="AV24" s="3">
        <v>23368994</v>
      </c>
      <c r="AW24" s="3">
        <v>8099341</v>
      </c>
      <c r="AX24" s="3">
        <v>64913.87109375</v>
      </c>
      <c r="AY24" s="3">
        <v>12619361</v>
      </c>
      <c r="AZ24" s="3">
        <v>0</v>
      </c>
      <c r="BA24" s="3">
        <v>0</v>
      </c>
      <c r="BB24" s="3">
        <v>194.401611328125</v>
      </c>
      <c r="BC24" s="3">
        <v>25.575590133666992</v>
      </c>
      <c r="BD24" s="3">
        <v>133.35990905761719</v>
      </c>
      <c r="BE24" s="3">
        <v>124.77057647705078</v>
      </c>
    </row>
    <row r="25" spans="1:57" x14ac:dyDescent="0.25">
      <c r="A25" s="3">
        <v>101632403</v>
      </c>
      <c r="B25" s="3" t="s">
        <v>457</v>
      </c>
      <c r="C25" s="3" t="s">
        <v>604</v>
      </c>
      <c r="D25" s="50" t="s">
        <v>931</v>
      </c>
      <c r="E25" s="50">
        <v>1078523.875</v>
      </c>
      <c r="F25" s="50">
        <v>149743.953125</v>
      </c>
      <c r="G25" s="50">
        <v>352656.5</v>
      </c>
      <c r="H25" s="50">
        <v>107320.046875</v>
      </c>
      <c r="I25" s="50">
        <v>112192.4375</v>
      </c>
      <c r="J25" s="50">
        <v>325609.71875</v>
      </c>
      <c r="K25" s="50">
        <v>71970.6484375</v>
      </c>
      <c r="L25" s="50">
        <v>14591.849609375</v>
      </c>
      <c r="M25" s="50">
        <v>1078523.875</v>
      </c>
      <c r="N25" s="50">
        <v>1078523.875</v>
      </c>
      <c r="O25" s="50">
        <v>149743.953125</v>
      </c>
      <c r="P25" s="50">
        <v>149743.953125</v>
      </c>
      <c r="Q25" s="50">
        <v>431024.625</v>
      </c>
      <c r="R25" s="50">
        <v>131168.953125</v>
      </c>
      <c r="S25" s="3">
        <v>112192.4375</v>
      </c>
      <c r="T25" s="3">
        <v>325609.71875</v>
      </c>
      <c r="U25" s="3">
        <v>71970.6484375</v>
      </c>
      <c r="V25" s="3">
        <v>14591.849609375</v>
      </c>
      <c r="W25" s="3">
        <v>14591.849609375</v>
      </c>
      <c r="AG25" s="3">
        <v>149743.953125</v>
      </c>
      <c r="AH25" s="3">
        <v>1384598.75</v>
      </c>
      <c r="AI25" s="3">
        <v>1534342.75</v>
      </c>
      <c r="AJ25" s="3">
        <v>475353.6875</v>
      </c>
      <c r="AK25" s="3">
        <v>2009696.5</v>
      </c>
      <c r="AL25" s="3">
        <v>1224284.75</v>
      </c>
      <c r="AM25" s="3">
        <v>3233981.25</v>
      </c>
      <c r="AN25" s="3">
        <v>261936.390625</v>
      </c>
      <c r="AO25" s="3">
        <v>3495917.75</v>
      </c>
      <c r="AP25" s="3">
        <v>1093115.75</v>
      </c>
      <c r="AQ25" s="3">
        <v>4589033.5</v>
      </c>
      <c r="AR25" s="3">
        <v>9263012</v>
      </c>
      <c r="AS25" s="3">
        <v>0.84740144014358521</v>
      </c>
      <c r="AT25" s="3">
        <v>0.5190507173538208</v>
      </c>
      <c r="AU25" s="3">
        <v>10931079</v>
      </c>
      <c r="AV25" s="3">
        <v>20169226</v>
      </c>
      <c r="AW25" s="3">
        <v>7641142</v>
      </c>
      <c r="AX25" s="3">
        <v>56025.62890625</v>
      </c>
      <c r="AY25" s="3">
        <v>8386938</v>
      </c>
      <c r="AZ25" s="3">
        <v>0</v>
      </c>
      <c r="BA25" s="3">
        <v>0</v>
      </c>
      <c r="BB25" s="3">
        <v>149.6982421875</v>
      </c>
      <c r="BC25" s="3">
        <v>35.871021270751953</v>
      </c>
      <c r="BD25" s="3">
        <v>195.10855102539063</v>
      </c>
      <c r="BE25" s="3">
        <v>136.38655090332031</v>
      </c>
    </row>
    <row r="26" spans="1:57" x14ac:dyDescent="0.25">
      <c r="A26" s="3">
        <v>101633903</v>
      </c>
      <c r="B26" s="3" t="s">
        <v>132</v>
      </c>
      <c r="C26" s="3" t="s">
        <v>604</v>
      </c>
      <c r="D26" s="50" t="s">
        <v>931</v>
      </c>
      <c r="E26" s="50">
        <v>1696111.25</v>
      </c>
      <c r="F26" s="50">
        <v>259708.203125</v>
      </c>
      <c r="G26" s="50">
        <v>640999.625</v>
      </c>
      <c r="H26" s="50">
        <v>152668.34375</v>
      </c>
      <c r="I26" s="50">
        <v>237703.78125</v>
      </c>
      <c r="J26" s="50">
        <v>564039.3125</v>
      </c>
      <c r="K26" s="50">
        <v>123142.2421875</v>
      </c>
      <c r="L26" s="50">
        <v>30259.80078125</v>
      </c>
      <c r="M26" s="50">
        <v>1696111.25</v>
      </c>
      <c r="N26" s="50">
        <v>1696111.25</v>
      </c>
      <c r="O26" s="50">
        <v>259708.203125</v>
      </c>
      <c r="P26" s="50">
        <v>259708.203125</v>
      </c>
      <c r="Q26" s="50">
        <v>783444</v>
      </c>
      <c r="R26" s="50">
        <v>186594.65625</v>
      </c>
      <c r="S26" s="3">
        <v>237703.78125</v>
      </c>
      <c r="T26" s="3">
        <v>564039.3125</v>
      </c>
      <c r="U26" s="3">
        <v>123142.2421875</v>
      </c>
      <c r="V26" s="3">
        <v>30259.80078125</v>
      </c>
      <c r="W26" s="3">
        <v>30259.80078125</v>
      </c>
      <c r="AG26" s="3">
        <v>259708.203125</v>
      </c>
      <c r="AH26" s="3">
        <v>2239885.25</v>
      </c>
      <c r="AI26" s="3">
        <v>2499593.5</v>
      </c>
      <c r="AJ26" s="3">
        <v>823747.5</v>
      </c>
      <c r="AK26" s="3">
        <v>3323341</v>
      </c>
      <c r="AL26" s="3">
        <v>1912965.625</v>
      </c>
      <c r="AM26" s="3">
        <v>5236306.5</v>
      </c>
      <c r="AN26" s="3">
        <v>497412</v>
      </c>
      <c r="AO26" s="3">
        <v>5733718.5</v>
      </c>
      <c r="AP26" s="3">
        <v>1726371</v>
      </c>
      <c r="AQ26" s="3">
        <v>7460089.5</v>
      </c>
      <c r="AR26" s="3">
        <v>14942617</v>
      </c>
      <c r="AS26" s="3">
        <v>0.84096431732177734</v>
      </c>
      <c r="AT26" s="3">
        <v>0.53471887111663818</v>
      </c>
      <c r="AU26" s="3">
        <v>17768432</v>
      </c>
      <c r="AV26" s="3">
        <v>32990164</v>
      </c>
      <c r="AW26" s="3">
        <v>5788841</v>
      </c>
      <c r="AX26" s="3">
        <v>91639.34375</v>
      </c>
      <c r="AY26" s="3">
        <v>11523767</v>
      </c>
      <c r="AZ26" s="3">
        <v>0</v>
      </c>
      <c r="BA26" s="3">
        <v>0</v>
      </c>
      <c r="BB26" s="3">
        <v>125.75130462646484</v>
      </c>
      <c r="BC26" s="3">
        <v>36.265438079833984</v>
      </c>
      <c r="BD26" s="3">
        <v>193.89523315429688</v>
      </c>
      <c r="BE26" s="3">
        <v>63.169822692871094</v>
      </c>
    </row>
    <row r="27" spans="1:57" x14ac:dyDescent="0.25">
      <c r="A27" s="3">
        <v>101634207</v>
      </c>
      <c r="B27" s="3" t="s">
        <v>549</v>
      </c>
      <c r="C27" s="3" t="s">
        <v>605</v>
      </c>
      <c r="D27" s="50" t="s">
        <v>931</v>
      </c>
      <c r="E27" s="50"/>
      <c r="F27" s="50"/>
      <c r="G27" s="50"/>
      <c r="H27" s="50"/>
      <c r="I27" s="50"/>
      <c r="J27" s="50">
        <v>75677.609375</v>
      </c>
      <c r="K27" s="50">
        <v>17094.28125</v>
      </c>
      <c r="L27" s="50">
        <v>155911.046875</v>
      </c>
      <c r="M27" s="50"/>
      <c r="N27" s="50"/>
      <c r="O27" s="50"/>
      <c r="P27" s="50"/>
      <c r="Q27" s="50"/>
      <c r="R27" s="50"/>
      <c r="T27" s="3">
        <v>75677.609375</v>
      </c>
      <c r="U27" s="3">
        <v>17094.28125</v>
      </c>
      <c r="V27" s="3">
        <v>155911.046875</v>
      </c>
      <c r="W27" s="3">
        <v>155911.046875</v>
      </c>
      <c r="AG27" s="3">
        <v>0</v>
      </c>
      <c r="AH27" s="3">
        <v>173005.328125</v>
      </c>
      <c r="AI27" s="3">
        <v>173005.328125</v>
      </c>
      <c r="AJ27" s="3">
        <v>75677.609375</v>
      </c>
      <c r="AK27" s="3">
        <v>248682.9375</v>
      </c>
      <c r="AL27" s="3">
        <v>155911.046875</v>
      </c>
      <c r="AM27" s="3">
        <v>404594</v>
      </c>
      <c r="AN27" s="3">
        <v>0</v>
      </c>
      <c r="AO27" s="3">
        <v>404594</v>
      </c>
      <c r="AP27" s="3">
        <v>155911.046875</v>
      </c>
      <c r="AQ27" s="3">
        <v>560505.0625</v>
      </c>
      <c r="AR27" s="3">
        <v>724317.125</v>
      </c>
      <c r="AS27" s="3">
        <v>0.61710387468338013</v>
      </c>
      <c r="AT27" s="3">
        <v>0.29358360171318054</v>
      </c>
      <c r="AU27" s="3">
        <v>1173736.125</v>
      </c>
      <c r="AV27" s="3">
        <v>3898571.5</v>
      </c>
      <c r="AW27" s="3">
        <v>884387</v>
      </c>
      <c r="AX27" s="3">
        <v>10829.365234375</v>
      </c>
      <c r="BA27" s="3">
        <v>0</v>
      </c>
      <c r="BC27" s="3">
        <v>22.96375846862793</v>
      </c>
      <c r="BD27" s="3">
        <v>108.38457489013672</v>
      </c>
      <c r="BE27" s="3">
        <v>81.665634155273438</v>
      </c>
    </row>
    <row r="28" spans="1:57" x14ac:dyDescent="0.25">
      <c r="A28" s="3">
        <v>101636503</v>
      </c>
      <c r="B28" s="3" t="s">
        <v>202</v>
      </c>
      <c r="C28" s="3" t="s">
        <v>604</v>
      </c>
      <c r="D28" s="50" t="s">
        <v>931</v>
      </c>
      <c r="E28" s="50">
        <v>1032886.1875</v>
      </c>
      <c r="F28" s="50">
        <v>284045.6875</v>
      </c>
      <c r="G28" s="50">
        <v>581309.9375</v>
      </c>
      <c r="H28" s="50">
        <v>151115.84375</v>
      </c>
      <c r="I28" s="50">
        <v>182815.453125</v>
      </c>
      <c r="J28" s="50">
        <v>1333435.75</v>
      </c>
      <c r="K28" s="50">
        <v>295324.875</v>
      </c>
      <c r="L28" s="50"/>
      <c r="M28" s="50">
        <v>1032886.1875</v>
      </c>
      <c r="N28" s="50">
        <v>1032886.1875</v>
      </c>
      <c r="O28" s="50">
        <v>284045.6875</v>
      </c>
      <c r="P28" s="50">
        <v>284045.6875</v>
      </c>
      <c r="Q28" s="50">
        <v>710489.875</v>
      </c>
      <c r="R28" s="50">
        <v>184697.15625</v>
      </c>
      <c r="S28" s="3">
        <v>182815.453125</v>
      </c>
      <c r="T28" s="3">
        <v>1333435.75</v>
      </c>
      <c r="U28" s="3">
        <v>295324.875</v>
      </c>
      <c r="AG28" s="3">
        <v>284045.6875</v>
      </c>
      <c r="AH28" s="3">
        <v>1662142.375</v>
      </c>
      <c r="AI28" s="3">
        <v>1946188</v>
      </c>
      <c r="AJ28" s="3">
        <v>1617481.5</v>
      </c>
      <c r="AK28" s="3">
        <v>3563669.5</v>
      </c>
      <c r="AL28" s="3">
        <v>1217583.375</v>
      </c>
      <c r="AM28" s="3">
        <v>4781253</v>
      </c>
      <c r="AN28" s="3">
        <v>466861.125</v>
      </c>
      <c r="AO28" s="3">
        <v>5248114</v>
      </c>
      <c r="AP28" s="3">
        <v>1032886.1875</v>
      </c>
      <c r="AQ28" s="3">
        <v>6281000</v>
      </c>
      <c r="AR28" s="3">
        <v>10761281</v>
      </c>
      <c r="AS28" s="3">
        <v>0.62032216787338257</v>
      </c>
      <c r="AT28" s="3">
        <v>0.23139353096485138</v>
      </c>
      <c r="AU28" s="3">
        <v>17347890</v>
      </c>
      <c r="AV28" s="3">
        <v>75034296</v>
      </c>
      <c r="AW28" s="3">
        <v>9887413</v>
      </c>
      <c r="AX28" s="3">
        <v>208428.59375</v>
      </c>
      <c r="AY28" s="3">
        <v>50851003</v>
      </c>
      <c r="AZ28" s="3">
        <v>0</v>
      </c>
      <c r="BA28" s="3">
        <v>0</v>
      </c>
      <c r="BB28" s="3">
        <v>243.97325134277344</v>
      </c>
      <c r="BC28" s="3">
        <v>17.097795486450195</v>
      </c>
      <c r="BD28" s="3">
        <v>83.2318115234375</v>
      </c>
      <c r="BE28" s="3">
        <v>47.437892913818359</v>
      </c>
    </row>
    <row r="29" spans="1:57" x14ac:dyDescent="0.25">
      <c r="A29" s="3">
        <v>101637002</v>
      </c>
      <c r="B29" s="3" t="s">
        <v>22</v>
      </c>
      <c r="C29" s="3" t="s">
        <v>604</v>
      </c>
      <c r="D29" s="50" t="s">
        <v>931</v>
      </c>
      <c r="E29" s="50">
        <v>2267456</v>
      </c>
      <c r="F29" s="50">
        <v>415410.4375</v>
      </c>
      <c r="G29" s="50">
        <v>956187.5</v>
      </c>
      <c r="H29" s="50">
        <v>1502231</v>
      </c>
      <c r="I29" s="50">
        <v>306415</v>
      </c>
      <c r="J29" s="50">
        <v>876721.6875</v>
      </c>
      <c r="K29" s="50">
        <v>190151.796875</v>
      </c>
      <c r="L29" s="50"/>
      <c r="M29" s="50">
        <v>2267456</v>
      </c>
      <c r="N29" s="50">
        <v>2267456</v>
      </c>
      <c r="O29" s="50">
        <v>415410.4375</v>
      </c>
      <c r="P29" s="50">
        <v>415410.4375</v>
      </c>
      <c r="Q29" s="50">
        <v>1168673.625</v>
      </c>
      <c r="R29" s="50">
        <v>1836060</v>
      </c>
      <c r="S29" s="3">
        <v>306415</v>
      </c>
      <c r="T29" s="3">
        <v>876721.6875</v>
      </c>
      <c r="U29" s="3">
        <v>190151.796875</v>
      </c>
      <c r="AG29" s="3">
        <v>415410.4375</v>
      </c>
      <c r="AH29" s="3">
        <v>4266254</v>
      </c>
      <c r="AI29" s="3">
        <v>4681664.5</v>
      </c>
      <c r="AJ29" s="3">
        <v>1292132.125</v>
      </c>
      <c r="AK29" s="3">
        <v>5973796.5</v>
      </c>
      <c r="AL29" s="3">
        <v>4103516</v>
      </c>
      <c r="AM29" s="3">
        <v>10077312</v>
      </c>
      <c r="AN29" s="3">
        <v>721825.4375</v>
      </c>
      <c r="AO29" s="3">
        <v>10799137</v>
      </c>
      <c r="AP29" s="3">
        <v>2267456</v>
      </c>
      <c r="AQ29" s="3">
        <v>13066593</v>
      </c>
      <c r="AR29" s="3">
        <v>19926088</v>
      </c>
      <c r="AS29" s="3">
        <v>0.80928671360015869</v>
      </c>
      <c r="AT29" s="3">
        <v>0.47766131162643433</v>
      </c>
      <c r="AU29" s="3">
        <v>24621790</v>
      </c>
      <c r="AV29" s="3">
        <v>51357704</v>
      </c>
      <c r="AW29" s="3">
        <v>6123598</v>
      </c>
      <c r="AX29" s="3">
        <v>142660.28125</v>
      </c>
      <c r="AY29" s="3">
        <v>21717604</v>
      </c>
      <c r="AZ29" s="3">
        <v>0</v>
      </c>
      <c r="BA29" s="3">
        <v>0</v>
      </c>
      <c r="BB29" s="3">
        <v>152.23301696777344</v>
      </c>
      <c r="BC29" s="3">
        <v>41.874279022216797</v>
      </c>
      <c r="BD29" s="3">
        <v>172.59036254882813</v>
      </c>
      <c r="BE29" s="3">
        <v>42.924335479736328</v>
      </c>
    </row>
    <row r="30" spans="1:57" x14ac:dyDescent="0.25">
      <c r="A30" s="3">
        <v>101638003</v>
      </c>
      <c r="B30" s="3" t="s">
        <v>164</v>
      </c>
      <c r="C30" s="3" t="s">
        <v>604</v>
      </c>
      <c r="D30" s="50" t="s">
        <v>931</v>
      </c>
      <c r="E30" s="50">
        <v>2151154.25</v>
      </c>
      <c r="F30" s="50">
        <v>416906.84375</v>
      </c>
      <c r="G30" s="50">
        <v>1011688.5625</v>
      </c>
      <c r="H30" s="50">
        <v>577399.5</v>
      </c>
      <c r="I30" s="50">
        <v>281658.46875</v>
      </c>
      <c r="J30" s="50">
        <v>1057658.5</v>
      </c>
      <c r="K30" s="50">
        <v>237795.1875</v>
      </c>
      <c r="L30" s="50">
        <v>49490.3984375</v>
      </c>
      <c r="M30" s="50">
        <v>2151154.25</v>
      </c>
      <c r="N30" s="50">
        <v>2151154.25</v>
      </c>
      <c r="O30" s="50">
        <v>416906.84375</v>
      </c>
      <c r="P30" s="50">
        <v>416906.84375</v>
      </c>
      <c r="Q30" s="50">
        <v>1236508.25</v>
      </c>
      <c r="R30" s="50">
        <v>705710.5</v>
      </c>
      <c r="S30" s="3">
        <v>281658.46875</v>
      </c>
      <c r="T30" s="3">
        <v>1057658.5</v>
      </c>
      <c r="U30" s="3">
        <v>237795.1875</v>
      </c>
      <c r="V30" s="3">
        <v>49490.3984375</v>
      </c>
      <c r="W30" s="3">
        <v>49490.3984375</v>
      </c>
      <c r="AG30" s="3">
        <v>416906.84375</v>
      </c>
      <c r="AH30" s="3">
        <v>3297498</v>
      </c>
      <c r="AI30" s="3">
        <v>3714404.75</v>
      </c>
      <c r="AJ30" s="3">
        <v>1474565.375</v>
      </c>
      <c r="AK30" s="3">
        <v>5188970</v>
      </c>
      <c r="AL30" s="3">
        <v>2906355.25</v>
      </c>
      <c r="AM30" s="3">
        <v>8095325</v>
      </c>
      <c r="AN30" s="3">
        <v>698565.3125</v>
      </c>
      <c r="AO30" s="3">
        <v>8793890</v>
      </c>
      <c r="AP30" s="3">
        <v>2200644.75</v>
      </c>
      <c r="AQ30" s="3">
        <v>10994535</v>
      </c>
      <c r="AR30" s="3">
        <v>19390500</v>
      </c>
      <c r="AS30" s="3">
        <v>0.79492282867431641</v>
      </c>
      <c r="AT30" s="3">
        <v>0.36573886871337891</v>
      </c>
      <c r="AU30" s="3">
        <v>24392934</v>
      </c>
      <c r="AV30" s="3">
        <v>65923764</v>
      </c>
      <c r="AW30" s="3">
        <v>7822487</v>
      </c>
      <c r="AX30" s="3">
        <v>183121.5625</v>
      </c>
      <c r="AY30" s="3">
        <v>35046588</v>
      </c>
      <c r="AZ30" s="3">
        <v>0</v>
      </c>
      <c r="BA30" s="3">
        <v>0</v>
      </c>
      <c r="BB30" s="3">
        <v>191.38427734375</v>
      </c>
      <c r="BC30" s="3">
        <v>28.336204528808594</v>
      </c>
      <c r="BD30" s="3">
        <v>133.20623779296875</v>
      </c>
      <c r="BE30" s="3">
        <v>42.717453002929688</v>
      </c>
    </row>
    <row r="31" spans="1:57" x14ac:dyDescent="0.25">
      <c r="A31" s="3">
        <v>101638803</v>
      </c>
      <c r="B31" s="3" t="s">
        <v>417</v>
      </c>
      <c r="C31" s="3" t="s">
        <v>604</v>
      </c>
      <c r="D31" s="50" t="s">
        <v>931</v>
      </c>
      <c r="E31" s="50">
        <v>1708454.125</v>
      </c>
      <c r="F31" s="50">
        <v>314672.6875</v>
      </c>
      <c r="G31" s="50">
        <v>878128.6875</v>
      </c>
      <c r="H31" s="50">
        <v>740845.375</v>
      </c>
      <c r="I31" s="50">
        <v>79277.34375</v>
      </c>
      <c r="J31" s="50">
        <v>625953.5625</v>
      </c>
      <c r="K31" s="50">
        <v>122079.109375</v>
      </c>
      <c r="L31" s="50"/>
      <c r="M31" s="50">
        <v>1708454.125</v>
      </c>
      <c r="N31" s="50">
        <v>1708454.125</v>
      </c>
      <c r="O31" s="50">
        <v>314672.6875</v>
      </c>
      <c r="P31" s="50">
        <v>314672.6875</v>
      </c>
      <c r="Q31" s="50">
        <v>1073268.375</v>
      </c>
      <c r="R31" s="50">
        <v>905477.625</v>
      </c>
      <c r="S31" s="3">
        <v>79277.34375</v>
      </c>
      <c r="T31" s="3">
        <v>625953.5625</v>
      </c>
      <c r="U31" s="3">
        <v>122079.109375</v>
      </c>
      <c r="AG31" s="3">
        <v>314672.6875</v>
      </c>
      <c r="AH31" s="3">
        <v>2650655.75</v>
      </c>
      <c r="AI31" s="3">
        <v>2965328.5</v>
      </c>
      <c r="AJ31" s="3">
        <v>940626.25</v>
      </c>
      <c r="AK31" s="3">
        <v>3905954.75</v>
      </c>
      <c r="AL31" s="3">
        <v>2613931.75</v>
      </c>
      <c r="AM31" s="3">
        <v>6519886.5</v>
      </c>
      <c r="AN31" s="3">
        <v>393950.03125</v>
      </c>
      <c r="AO31" s="3">
        <v>6913836.5</v>
      </c>
      <c r="AP31" s="3">
        <v>1708454.125</v>
      </c>
      <c r="AQ31" s="3">
        <v>8622291</v>
      </c>
      <c r="AR31" s="3">
        <v>13842360</v>
      </c>
      <c r="AS31" s="3">
        <v>0.82266587018966675</v>
      </c>
      <c r="AT31" s="3">
        <v>0.51473402976989746</v>
      </c>
      <c r="AU31" s="3">
        <v>16826224</v>
      </c>
      <c r="AV31" s="3">
        <v>32571522</v>
      </c>
      <c r="AW31" s="3">
        <v>1895683</v>
      </c>
      <c r="AX31" s="3">
        <v>90476.453125</v>
      </c>
      <c r="AY31" s="3">
        <v>7930647</v>
      </c>
      <c r="AZ31" s="3">
        <v>0</v>
      </c>
      <c r="BA31" s="3">
        <v>0</v>
      </c>
      <c r="BB31" s="3">
        <v>87.654266357421875</v>
      </c>
      <c r="BC31" s="3">
        <v>43.170951843261719</v>
      </c>
      <c r="BD31" s="3">
        <v>185.9735107421875</v>
      </c>
      <c r="BE31" s="3">
        <v>20.952224731445313</v>
      </c>
    </row>
    <row r="32" spans="1:57" x14ac:dyDescent="0.25">
      <c r="A32" s="3">
        <v>101638907</v>
      </c>
      <c r="B32" s="3" t="s">
        <v>561</v>
      </c>
      <c r="C32" s="3" t="s">
        <v>605</v>
      </c>
      <c r="D32" s="50" t="s">
        <v>931</v>
      </c>
      <c r="E32" s="50"/>
      <c r="F32" s="50"/>
      <c r="G32" s="50"/>
      <c r="H32" s="50"/>
      <c r="I32" s="50"/>
      <c r="J32" s="50">
        <v>95687.3984375</v>
      </c>
      <c r="K32" s="50">
        <v>20725.05078125</v>
      </c>
      <c r="L32" s="50">
        <v>132451.65625</v>
      </c>
      <c r="M32" s="50"/>
      <c r="N32" s="50"/>
      <c r="O32" s="50"/>
      <c r="P32" s="50"/>
      <c r="Q32" s="50"/>
      <c r="R32" s="50"/>
      <c r="T32" s="3">
        <v>95687.3984375</v>
      </c>
      <c r="U32" s="3">
        <v>20725.05078125</v>
      </c>
      <c r="V32" s="3">
        <v>132451.65625</v>
      </c>
      <c r="W32" s="3">
        <v>132451.65625</v>
      </c>
      <c r="AG32" s="3">
        <v>0</v>
      </c>
      <c r="AH32" s="3">
        <v>153176.703125</v>
      </c>
      <c r="AI32" s="3">
        <v>153176.703125</v>
      </c>
      <c r="AJ32" s="3">
        <v>95687.3984375</v>
      </c>
      <c r="AK32" s="3">
        <v>248864.09375</v>
      </c>
      <c r="AL32" s="3">
        <v>132451.65625</v>
      </c>
      <c r="AM32" s="3">
        <v>381315.75</v>
      </c>
      <c r="AN32" s="3">
        <v>0</v>
      </c>
      <c r="AO32" s="3">
        <v>381315.75</v>
      </c>
      <c r="AP32" s="3">
        <v>132451.65625</v>
      </c>
      <c r="AQ32" s="3">
        <v>513767.40625</v>
      </c>
      <c r="AR32" s="3">
        <v>590384.3125</v>
      </c>
      <c r="AS32" s="3">
        <v>0.53176993131637573</v>
      </c>
      <c r="AT32" s="3">
        <v>0.20239518582820892</v>
      </c>
      <c r="AU32" s="3">
        <v>1110225.125</v>
      </c>
      <c r="AV32" s="3">
        <v>5492052</v>
      </c>
      <c r="AW32" s="3">
        <v>1977926</v>
      </c>
      <c r="AX32" s="3">
        <v>15255.7001953125</v>
      </c>
      <c r="BA32" s="3">
        <v>0</v>
      </c>
      <c r="BC32" s="3">
        <v>16.312858581542969</v>
      </c>
      <c r="BD32" s="3">
        <v>72.774444580078125</v>
      </c>
      <c r="BE32" s="3">
        <v>129.651611328125</v>
      </c>
    </row>
    <row r="33" spans="1:57" x14ac:dyDescent="0.25">
      <c r="A33" s="3">
        <v>102025007</v>
      </c>
      <c r="B33" s="3" t="s">
        <v>526</v>
      </c>
      <c r="C33" s="3" t="s">
        <v>605</v>
      </c>
      <c r="D33" s="50" t="s">
        <v>932</v>
      </c>
      <c r="E33" s="50"/>
      <c r="F33" s="50"/>
      <c r="G33" s="50"/>
      <c r="H33" s="50"/>
      <c r="I33" s="50"/>
      <c r="J33" s="50"/>
      <c r="K33" s="50"/>
      <c r="L33" s="50">
        <v>103150.953125</v>
      </c>
      <c r="M33" s="50"/>
      <c r="N33" s="50"/>
      <c r="O33" s="50"/>
      <c r="P33" s="50"/>
      <c r="Q33" s="50"/>
      <c r="R33" s="50"/>
      <c r="V33" s="3">
        <v>103150.953125</v>
      </c>
      <c r="W33" s="3">
        <v>103150.953125</v>
      </c>
      <c r="AG33" s="3">
        <v>0</v>
      </c>
      <c r="AH33" s="3">
        <v>103150.953125</v>
      </c>
      <c r="AI33" s="3">
        <v>103150.953125</v>
      </c>
      <c r="AJ33" s="3">
        <v>0</v>
      </c>
      <c r="AK33" s="3">
        <v>103150.953125</v>
      </c>
      <c r="AL33" s="3">
        <v>103150.953125</v>
      </c>
      <c r="AM33" s="3">
        <v>206301.90625</v>
      </c>
      <c r="AN33" s="3">
        <v>0</v>
      </c>
      <c r="AO33" s="3">
        <v>206301.90625</v>
      </c>
      <c r="AP33" s="3">
        <v>103150.953125</v>
      </c>
      <c r="AQ33" s="3">
        <v>309452.875</v>
      </c>
      <c r="BA33" s="3">
        <v>1</v>
      </c>
    </row>
    <row r="34" spans="1:57" x14ac:dyDescent="0.25">
      <c r="A34" s="3">
        <v>102027451</v>
      </c>
      <c r="B34" s="3" t="s">
        <v>233</v>
      </c>
      <c r="C34" s="3" t="s">
        <v>604</v>
      </c>
      <c r="D34" s="50" t="s">
        <v>932</v>
      </c>
      <c r="E34" s="50">
        <v>27125358</v>
      </c>
      <c r="F34" s="50">
        <v>4603984</v>
      </c>
      <c r="G34" s="50">
        <v>12213371</v>
      </c>
      <c r="H34" s="50">
        <v>4479940.5</v>
      </c>
      <c r="I34" s="50">
        <v>1372819.5</v>
      </c>
      <c r="J34" s="50">
        <v>5867505.5</v>
      </c>
      <c r="K34" s="50">
        <v>766833.625</v>
      </c>
      <c r="L34" s="50"/>
      <c r="M34" s="50">
        <v>27125358</v>
      </c>
      <c r="N34" s="50">
        <v>27125358</v>
      </c>
      <c r="O34" s="50">
        <v>4603984</v>
      </c>
      <c r="P34" s="50">
        <v>4603984</v>
      </c>
      <c r="Q34" s="50">
        <v>14927454</v>
      </c>
      <c r="R34" s="50">
        <v>5475482.5</v>
      </c>
      <c r="S34" s="3">
        <v>1372819.5</v>
      </c>
      <c r="T34" s="3">
        <v>5867505.5</v>
      </c>
      <c r="U34" s="3">
        <v>766833.625</v>
      </c>
      <c r="AG34" s="3">
        <v>4603984</v>
      </c>
      <c r="AH34" s="3">
        <v>33744952</v>
      </c>
      <c r="AI34" s="3">
        <v>38348936</v>
      </c>
      <c r="AJ34" s="3">
        <v>10471490</v>
      </c>
      <c r="AK34" s="3">
        <v>48820424</v>
      </c>
      <c r="AL34" s="3">
        <v>32600840</v>
      </c>
      <c r="AM34" s="3">
        <v>81421264</v>
      </c>
      <c r="AN34" s="3">
        <v>5976803.5</v>
      </c>
      <c r="AO34" s="3">
        <v>87398064</v>
      </c>
      <c r="AP34" s="3">
        <v>27125358</v>
      </c>
      <c r="AQ34" s="3">
        <v>114523424</v>
      </c>
      <c r="AR34" s="3">
        <v>237721984</v>
      </c>
      <c r="AS34" s="3">
        <v>0.79263031482696533</v>
      </c>
      <c r="AT34" s="3">
        <v>0.39933308959007263</v>
      </c>
      <c r="AU34" s="3">
        <v>299915328</v>
      </c>
      <c r="AV34" s="3">
        <v>736869952</v>
      </c>
      <c r="AW34" s="3">
        <v>226357328</v>
      </c>
      <c r="AX34" s="3">
        <v>2046861</v>
      </c>
      <c r="AY34" s="3">
        <v>184139106</v>
      </c>
      <c r="AZ34" s="3">
        <v>1</v>
      </c>
      <c r="BA34" s="3">
        <v>0</v>
      </c>
      <c r="BB34" s="3">
        <v>89.961708068847656</v>
      </c>
      <c r="BC34" s="3">
        <v>23.851362228393555</v>
      </c>
      <c r="BD34" s="3">
        <v>146.52452087402344</v>
      </c>
      <c r="BE34" s="3">
        <v>110.58753967285156</v>
      </c>
    </row>
    <row r="35" spans="1:57" x14ac:dyDescent="0.25">
      <c r="A35" s="3">
        <v>103000000</v>
      </c>
      <c r="B35" s="3" t="s">
        <v>595</v>
      </c>
      <c r="C35" s="3" t="s">
        <v>606</v>
      </c>
      <c r="D35" s="50" t="s">
        <v>932</v>
      </c>
      <c r="E35" s="50"/>
      <c r="F35" s="50"/>
      <c r="G35" s="50"/>
      <c r="H35" s="50"/>
      <c r="I35" s="50"/>
      <c r="J35" s="50">
        <v>2437779</v>
      </c>
      <c r="K35" s="50">
        <v>434774.59375</v>
      </c>
      <c r="L35" s="50"/>
      <c r="M35" s="50"/>
      <c r="N35" s="50"/>
      <c r="O35" s="50"/>
      <c r="P35" s="50"/>
      <c r="Q35" s="50"/>
      <c r="R35" s="50"/>
      <c r="T35" s="3">
        <v>2437779</v>
      </c>
      <c r="U35" s="3">
        <v>434774.59375</v>
      </c>
      <c r="X35" s="3">
        <v>143505.671875</v>
      </c>
      <c r="Y35" s="3">
        <v>1359847.375</v>
      </c>
      <c r="Z35" s="3">
        <v>1359847.375</v>
      </c>
      <c r="AA35" s="3">
        <v>989274.75</v>
      </c>
      <c r="AB35" s="3">
        <v>989274.75</v>
      </c>
      <c r="AC35" s="3">
        <v>989274.75</v>
      </c>
      <c r="AD35" s="3">
        <v>989274.75</v>
      </c>
      <c r="AE35" s="3">
        <v>989274.75</v>
      </c>
      <c r="AF35" s="3">
        <v>989274.75</v>
      </c>
      <c r="AG35" s="3">
        <v>989274.75</v>
      </c>
      <c r="AH35" s="3">
        <v>2927402.5</v>
      </c>
      <c r="AI35" s="3">
        <v>3916677.25</v>
      </c>
      <c r="AJ35" s="3">
        <v>3427053.75</v>
      </c>
      <c r="AK35" s="3">
        <v>7343731</v>
      </c>
      <c r="AL35" s="3">
        <v>989274.75</v>
      </c>
      <c r="AM35" s="3">
        <v>8333006</v>
      </c>
      <c r="AN35" s="3">
        <v>2349122</v>
      </c>
      <c r="AO35" s="3">
        <v>10682128</v>
      </c>
      <c r="AP35" s="3">
        <v>989274.75</v>
      </c>
      <c r="AQ35" s="3">
        <v>11671403</v>
      </c>
      <c r="AR35" s="3">
        <v>17763548</v>
      </c>
      <c r="AS35" s="3">
        <v>0.3349376916885376</v>
      </c>
      <c r="AT35" s="3">
        <v>0.28483045101165771</v>
      </c>
      <c r="AU35" s="3">
        <v>53035380</v>
      </c>
      <c r="AV35" s="3">
        <v>181877952</v>
      </c>
      <c r="AW35" s="3">
        <v>62734504</v>
      </c>
      <c r="AX35" s="3">
        <v>505216.53125</v>
      </c>
      <c r="BA35" s="3">
        <v>0</v>
      </c>
      <c r="BC35" s="3">
        <v>14.535808563232422</v>
      </c>
      <c r="BD35" s="3">
        <v>104.97554016113281</v>
      </c>
      <c r="BE35" s="3">
        <v>124.17350006103516</v>
      </c>
    </row>
    <row r="36" spans="1:57" x14ac:dyDescent="0.25">
      <c r="A36" s="3">
        <v>103020407</v>
      </c>
      <c r="B36" s="3" t="s">
        <v>574</v>
      </c>
      <c r="C36" s="3" t="s">
        <v>605</v>
      </c>
      <c r="D36" s="50" t="s">
        <v>932</v>
      </c>
      <c r="E36" s="50"/>
      <c r="F36" s="50"/>
      <c r="G36" s="50"/>
      <c r="H36" s="50"/>
      <c r="I36" s="50"/>
      <c r="J36" s="50">
        <v>194672</v>
      </c>
      <c r="K36" s="50">
        <v>40783.48828125</v>
      </c>
      <c r="L36" s="50">
        <v>200926.65625</v>
      </c>
      <c r="M36" s="50"/>
      <c r="N36" s="50"/>
      <c r="O36" s="50"/>
      <c r="P36" s="50"/>
      <c r="Q36" s="50"/>
      <c r="R36" s="50"/>
      <c r="T36" s="3">
        <v>194672</v>
      </c>
      <c r="U36" s="3">
        <v>40783.48828125</v>
      </c>
      <c r="V36" s="3">
        <v>200926.65625</v>
      </c>
      <c r="W36" s="3">
        <v>200926.65625</v>
      </c>
      <c r="AG36" s="3">
        <v>0</v>
      </c>
      <c r="AH36" s="3">
        <v>241710.140625</v>
      </c>
      <c r="AI36" s="3">
        <v>241710.140625</v>
      </c>
      <c r="AJ36" s="3">
        <v>194672</v>
      </c>
      <c r="AK36" s="3">
        <v>436382.125</v>
      </c>
      <c r="AL36" s="3">
        <v>200926.65625</v>
      </c>
      <c r="AM36" s="3">
        <v>637308.75</v>
      </c>
      <c r="AN36" s="3">
        <v>0</v>
      </c>
      <c r="AO36" s="3">
        <v>637308.75</v>
      </c>
      <c r="AP36" s="3">
        <v>200926.65625</v>
      </c>
      <c r="AQ36" s="3">
        <v>838235.375</v>
      </c>
      <c r="AR36" s="3">
        <v>977718.9375</v>
      </c>
      <c r="AS36" s="3">
        <v>0.49416691064834595</v>
      </c>
      <c r="AT36" s="3">
        <v>0.17806185781955719</v>
      </c>
      <c r="AU36" s="3">
        <v>1978519.625</v>
      </c>
      <c r="AV36" s="3">
        <v>11022143</v>
      </c>
      <c r="AW36" s="3">
        <v>3024087</v>
      </c>
      <c r="AX36" s="3">
        <v>30617.064453125</v>
      </c>
      <c r="BA36" s="3">
        <v>0</v>
      </c>
      <c r="BC36" s="3">
        <v>14.25290584564209</v>
      </c>
      <c r="BD36" s="3">
        <v>64.621467590332031</v>
      </c>
      <c r="BE36" s="3">
        <v>98.771293640136719</v>
      </c>
    </row>
    <row r="37" spans="1:57" x14ac:dyDescent="0.25">
      <c r="A37" s="3">
        <v>103020603</v>
      </c>
      <c r="B37" s="3" t="s">
        <v>128</v>
      </c>
      <c r="C37" s="3" t="s">
        <v>604</v>
      </c>
      <c r="D37" s="50" t="s">
        <v>932</v>
      </c>
      <c r="E37" s="50">
        <v>499757.6875</v>
      </c>
      <c r="F37" s="50">
        <v>122579.546875</v>
      </c>
      <c r="G37" s="50">
        <v>311293.1875</v>
      </c>
      <c r="H37" s="50">
        <v>47021.8515625</v>
      </c>
      <c r="I37" s="50">
        <v>66216.1484375</v>
      </c>
      <c r="J37" s="50">
        <v>354231.96875</v>
      </c>
      <c r="K37" s="50">
        <v>76045.1328125</v>
      </c>
      <c r="L37" s="50"/>
      <c r="M37" s="50">
        <v>499757.6875</v>
      </c>
      <c r="N37" s="50">
        <v>499757.6875</v>
      </c>
      <c r="O37" s="50">
        <v>122579.546875</v>
      </c>
      <c r="P37" s="50">
        <v>122579.546875</v>
      </c>
      <c r="Q37" s="50">
        <v>380469.4375</v>
      </c>
      <c r="R37" s="50">
        <v>57471.1484375</v>
      </c>
      <c r="S37" s="3">
        <v>66216.1484375</v>
      </c>
      <c r="T37" s="3">
        <v>354231.96875</v>
      </c>
      <c r="U37" s="3">
        <v>76045.1328125</v>
      </c>
      <c r="AG37" s="3">
        <v>122579.546875</v>
      </c>
      <c r="AH37" s="3">
        <v>689040.8125</v>
      </c>
      <c r="AI37" s="3">
        <v>811620.375</v>
      </c>
      <c r="AJ37" s="3">
        <v>476811.5</v>
      </c>
      <c r="AK37" s="3">
        <v>1288431.875</v>
      </c>
      <c r="AL37" s="3">
        <v>557228.8125</v>
      </c>
      <c r="AM37" s="3">
        <v>1845660.75</v>
      </c>
      <c r="AN37" s="3">
        <v>188795.6875</v>
      </c>
      <c r="AO37" s="3">
        <v>2034456.5</v>
      </c>
      <c r="AP37" s="3">
        <v>499757.6875</v>
      </c>
      <c r="AQ37" s="3">
        <v>2534214.25</v>
      </c>
      <c r="AR37" s="3">
        <v>4821335.5</v>
      </c>
      <c r="AS37" s="3">
        <v>0.70810568332672119</v>
      </c>
      <c r="AT37" s="3">
        <v>0.26762169599533081</v>
      </c>
      <c r="AU37" s="3">
        <v>6808779.5</v>
      </c>
      <c r="AV37" s="3">
        <v>25494980</v>
      </c>
      <c r="AW37" s="3">
        <v>10054977</v>
      </c>
      <c r="AX37" s="3">
        <v>70819.390625</v>
      </c>
      <c r="AY37" s="3">
        <v>15365399</v>
      </c>
      <c r="AZ37" s="3">
        <v>0</v>
      </c>
      <c r="BA37" s="3">
        <v>0</v>
      </c>
      <c r="BB37" s="3">
        <v>216.96598815917969</v>
      </c>
      <c r="BC37" s="3">
        <v>18.193206787109375</v>
      </c>
      <c r="BD37" s="3">
        <v>96.142868041992188</v>
      </c>
      <c r="BE37" s="3">
        <v>141.98056030273438</v>
      </c>
    </row>
    <row r="38" spans="1:57" x14ac:dyDescent="0.25">
      <c r="A38" s="3">
        <v>103020753</v>
      </c>
      <c r="B38" s="3" t="s">
        <v>49</v>
      </c>
      <c r="C38" s="3" t="s">
        <v>604</v>
      </c>
      <c r="D38" s="50" t="s">
        <v>932</v>
      </c>
      <c r="E38" s="50">
        <v>571885.8125</v>
      </c>
      <c r="F38" s="50">
        <v>132682.796875</v>
      </c>
      <c r="G38" s="50">
        <v>202361.4375</v>
      </c>
      <c r="H38" s="50">
        <v>48729.6015625</v>
      </c>
      <c r="I38" s="50">
        <v>88558.59375</v>
      </c>
      <c r="J38" s="50">
        <v>617290.3125</v>
      </c>
      <c r="K38" s="50">
        <v>135028.859375</v>
      </c>
      <c r="L38" s="50"/>
      <c r="M38" s="50">
        <v>571885.8125</v>
      </c>
      <c r="N38" s="50">
        <v>571885.8125</v>
      </c>
      <c r="O38" s="50">
        <v>132682.796875</v>
      </c>
      <c r="P38" s="50">
        <v>132682.796875</v>
      </c>
      <c r="Q38" s="50">
        <v>247330.640625</v>
      </c>
      <c r="R38" s="50">
        <v>59558.3984375</v>
      </c>
      <c r="S38" s="3">
        <v>88558.59375</v>
      </c>
      <c r="T38" s="3">
        <v>617290.3125</v>
      </c>
      <c r="U38" s="3">
        <v>135028.859375</v>
      </c>
      <c r="AG38" s="3">
        <v>132682.796875</v>
      </c>
      <c r="AH38" s="3">
        <v>844202.875</v>
      </c>
      <c r="AI38" s="3">
        <v>976885.6875</v>
      </c>
      <c r="AJ38" s="3">
        <v>749973.125</v>
      </c>
      <c r="AK38" s="3">
        <v>1726858.75</v>
      </c>
      <c r="AL38" s="3">
        <v>631444.1875</v>
      </c>
      <c r="AM38" s="3">
        <v>2358303</v>
      </c>
      <c r="AN38" s="3">
        <v>221241.390625</v>
      </c>
      <c r="AO38" s="3">
        <v>2579544.5</v>
      </c>
      <c r="AP38" s="3">
        <v>571885.8125</v>
      </c>
      <c r="AQ38" s="3">
        <v>3151430.25</v>
      </c>
      <c r="AR38" s="3">
        <v>5063896</v>
      </c>
      <c r="AS38" s="3">
        <v>0.62381875514984131</v>
      </c>
      <c r="AT38" s="3">
        <v>0.21485646069049835</v>
      </c>
      <c r="AU38" s="3">
        <v>8117576</v>
      </c>
      <c r="AV38" s="3">
        <v>37002896</v>
      </c>
      <c r="AW38" s="3">
        <v>8908741</v>
      </c>
      <c r="AX38" s="3">
        <v>102785.8203125</v>
      </c>
      <c r="AY38" s="3">
        <v>26078897</v>
      </c>
      <c r="AZ38" s="3">
        <v>0</v>
      </c>
      <c r="BA38" s="3">
        <v>0</v>
      </c>
      <c r="BB38" s="3">
        <v>253.72076416015625</v>
      </c>
      <c r="BC38" s="3">
        <v>16.800554275512695</v>
      </c>
      <c r="BD38" s="3">
        <v>78.975639343261719</v>
      </c>
      <c r="BE38" s="3">
        <v>86.672859191894531</v>
      </c>
    </row>
    <row r="39" spans="1:57" x14ac:dyDescent="0.25">
      <c r="A39" s="3">
        <v>103021003</v>
      </c>
      <c r="B39" s="3" t="s">
        <v>363</v>
      </c>
      <c r="C39" s="3" t="s">
        <v>604</v>
      </c>
      <c r="D39" s="50" t="s">
        <v>932</v>
      </c>
      <c r="E39" s="50">
        <v>994446</v>
      </c>
      <c r="F39" s="50">
        <v>317484.90625</v>
      </c>
      <c r="G39" s="50">
        <v>979434.6875</v>
      </c>
      <c r="H39" s="50">
        <v>188403.75</v>
      </c>
      <c r="I39" s="50">
        <v>357493.125</v>
      </c>
      <c r="J39" s="50">
        <v>1579266.375</v>
      </c>
      <c r="K39" s="50">
        <v>342171.53125</v>
      </c>
      <c r="L39" s="50"/>
      <c r="M39" s="50">
        <v>994446</v>
      </c>
      <c r="N39" s="50">
        <v>994446</v>
      </c>
      <c r="O39" s="50">
        <v>317484.90625</v>
      </c>
      <c r="P39" s="50">
        <v>317484.90625</v>
      </c>
      <c r="Q39" s="50">
        <v>1197086.75</v>
      </c>
      <c r="R39" s="50">
        <v>230271.25</v>
      </c>
      <c r="S39" s="3">
        <v>357493.125</v>
      </c>
      <c r="T39" s="3">
        <v>1579266.375</v>
      </c>
      <c r="U39" s="3">
        <v>342171.53125</v>
      </c>
      <c r="AG39" s="3">
        <v>317484.90625</v>
      </c>
      <c r="AH39" s="3">
        <v>1882514.375</v>
      </c>
      <c r="AI39" s="3">
        <v>2199999.25</v>
      </c>
      <c r="AJ39" s="3">
        <v>1896751.25</v>
      </c>
      <c r="AK39" s="3">
        <v>4096750.5</v>
      </c>
      <c r="AL39" s="3">
        <v>1224717.25</v>
      </c>
      <c r="AM39" s="3">
        <v>5321468</v>
      </c>
      <c r="AN39" s="3">
        <v>674978</v>
      </c>
      <c r="AO39" s="3">
        <v>5996446</v>
      </c>
      <c r="AP39" s="3">
        <v>994446</v>
      </c>
      <c r="AQ39" s="3">
        <v>6990892</v>
      </c>
      <c r="AR39" s="3">
        <v>12005490</v>
      </c>
      <c r="AS39" s="3">
        <v>0.60036545991897583</v>
      </c>
      <c r="AT39" s="3">
        <v>0.18114736676216125</v>
      </c>
      <c r="AU39" s="3">
        <v>19996970</v>
      </c>
      <c r="AV39" s="3">
        <v>108763016</v>
      </c>
      <c r="AW39" s="3">
        <v>32387996</v>
      </c>
      <c r="AX39" s="3">
        <v>302119.5</v>
      </c>
      <c r="AY39" s="3">
        <v>64589189</v>
      </c>
      <c r="AZ39" s="3">
        <v>0</v>
      </c>
      <c r="BA39" s="3">
        <v>0</v>
      </c>
      <c r="BB39" s="3">
        <v>213.78689575195313</v>
      </c>
      <c r="BC39" s="3">
        <v>13.560033798217773</v>
      </c>
      <c r="BD39" s="3">
        <v>66.188941955566406</v>
      </c>
      <c r="BE39" s="3">
        <v>107.20259857177734</v>
      </c>
    </row>
    <row r="40" spans="1:57" x14ac:dyDescent="0.25">
      <c r="A40" s="3">
        <v>103021102</v>
      </c>
      <c r="B40" s="3" t="s">
        <v>309</v>
      </c>
      <c r="C40" s="3" t="s">
        <v>604</v>
      </c>
      <c r="D40" s="50" t="s">
        <v>932</v>
      </c>
      <c r="E40" s="50">
        <v>2083093</v>
      </c>
      <c r="F40" s="50">
        <v>551761.9375</v>
      </c>
      <c r="G40" s="50">
        <v>1303352.875</v>
      </c>
      <c r="H40" s="50">
        <v>2871027.5</v>
      </c>
      <c r="I40" s="50">
        <v>197392.78125</v>
      </c>
      <c r="J40" s="50">
        <v>1572151.625</v>
      </c>
      <c r="K40" s="50">
        <v>338449.1875</v>
      </c>
      <c r="L40" s="50"/>
      <c r="M40" s="50">
        <v>2083093</v>
      </c>
      <c r="N40" s="50">
        <v>2083093</v>
      </c>
      <c r="O40" s="50">
        <v>551761.9375</v>
      </c>
      <c r="P40" s="50">
        <v>551761.9375</v>
      </c>
      <c r="Q40" s="50">
        <v>1592986.75</v>
      </c>
      <c r="R40" s="50">
        <v>3509033.5</v>
      </c>
      <c r="S40" s="3">
        <v>197392.78125</v>
      </c>
      <c r="T40" s="3">
        <v>1572151.625</v>
      </c>
      <c r="U40" s="3">
        <v>338449.1875</v>
      </c>
      <c r="AG40" s="3">
        <v>551761.9375</v>
      </c>
      <c r="AH40" s="3">
        <v>5489962.5</v>
      </c>
      <c r="AI40" s="3">
        <v>6041724.5</v>
      </c>
      <c r="AJ40" s="3">
        <v>2123913.5</v>
      </c>
      <c r="AK40" s="3">
        <v>8165638</v>
      </c>
      <c r="AL40" s="3">
        <v>5592126.5</v>
      </c>
      <c r="AM40" s="3">
        <v>13757764</v>
      </c>
      <c r="AN40" s="3">
        <v>749154.75</v>
      </c>
      <c r="AO40" s="3">
        <v>14506919</v>
      </c>
      <c r="AP40" s="3">
        <v>2083093</v>
      </c>
      <c r="AQ40" s="3">
        <v>16590012</v>
      </c>
      <c r="AR40" s="3">
        <v>19254626</v>
      </c>
      <c r="AS40" s="3">
        <v>0.71368712186813354</v>
      </c>
      <c r="AT40" s="3">
        <v>0.33399403095245361</v>
      </c>
      <c r="AU40" s="3">
        <v>26979086</v>
      </c>
      <c r="AV40" s="3">
        <v>77689376</v>
      </c>
      <c r="AW40" s="3">
        <v>26795920</v>
      </c>
      <c r="AX40" s="3">
        <v>215803.828125</v>
      </c>
      <c r="AY40" s="3">
        <v>45320055</v>
      </c>
      <c r="AZ40" s="3">
        <v>0</v>
      </c>
      <c r="BA40" s="3">
        <v>0</v>
      </c>
      <c r="BB40" s="3">
        <v>210.00579833984375</v>
      </c>
      <c r="BC40" s="3">
        <v>37.838245391845703</v>
      </c>
      <c r="BD40" s="3">
        <v>125.01671600341797</v>
      </c>
      <c r="BE40" s="3">
        <v>124.16795349121094</v>
      </c>
    </row>
    <row r="41" spans="1:57" x14ac:dyDescent="0.25">
      <c r="A41" s="3">
        <v>103021252</v>
      </c>
      <c r="B41" s="3" t="s">
        <v>341</v>
      </c>
      <c r="C41" s="3" t="s">
        <v>604</v>
      </c>
      <c r="D41" s="50" t="s">
        <v>932</v>
      </c>
      <c r="E41" s="50">
        <v>1559933.5</v>
      </c>
      <c r="F41" s="50">
        <v>522535.0625</v>
      </c>
      <c r="G41" s="50">
        <v>1332963.625</v>
      </c>
      <c r="H41" s="50">
        <v>227587.953125</v>
      </c>
      <c r="I41" s="50">
        <v>142307.28125</v>
      </c>
      <c r="J41" s="50">
        <v>1723568.25</v>
      </c>
      <c r="K41" s="50">
        <v>366142.8125</v>
      </c>
      <c r="L41" s="50"/>
      <c r="M41" s="50">
        <v>1559933.5</v>
      </c>
      <c r="N41" s="50">
        <v>1559933.5</v>
      </c>
      <c r="O41" s="50">
        <v>522535.0625</v>
      </c>
      <c r="P41" s="50">
        <v>522535.0625</v>
      </c>
      <c r="Q41" s="50">
        <v>1629177.75</v>
      </c>
      <c r="R41" s="50">
        <v>278163.0625</v>
      </c>
      <c r="S41" s="3">
        <v>142307.28125</v>
      </c>
      <c r="T41" s="3">
        <v>1723568.25</v>
      </c>
      <c r="U41" s="3">
        <v>366142.8125</v>
      </c>
      <c r="AG41" s="3">
        <v>522535.0625</v>
      </c>
      <c r="AH41" s="3">
        <v>2295971.5</v>
      </c>
      <c r="AI41" s="3">
        <v>2818506.5</v>
      </c>
      <c r="AJ41" s="3">
        <v>2246103.25</v>
      </c>
      <c r="AK41" s="3">
        <v>5064610</v>
      </c>
      <c r="AL41" s="3">
        <v>1838096.5</v>
      </c>
      <c r="AM41" s="3">
        <v>6902706.5</v>
      </c>
      <c r="AN41" s="3">
        <v>664842.375</v>
      </c>
      <c r="AO41" s="3">
        <v>7567549</v>
      </c>
      <c r="AP41" s="3">
        <v>1559933.5</v>
      </c>
      <c r="AQ41" s="3">
        <v>9127482</v>
      </c>
      <c r="AR41" s="3">
        <v>17116370</v>
      </c>
      <c r="AS41" s="3">
        <v>0.67298251390457153</v>
      </c>
      <c r="AT41" s="3">
        <v>0.2702038586139679</v>
      </c>
      <c r="AU41" s="3">
        <v>25433602</v>
      </c>
      <c r="AV41" s="3">
        <v>95600136</v>
      </c>
      <c r="AW41" s="3">
        <v>16393877</v>
      </c>
      <c r="AX41" s="3">
        <v>265555.9375</v>
      </c>
      <c r="AY41" s="3">
        <v>64173037</v>
      </c>
      <c r="AZ41" s="3">
        <v>0</v>
      </c>
      <c r="BA41" s="3">
        <v>0</v>
      </c>
      <c r="BB41" s="3">
        <v>241.65544128417969</v>
      </c>
      <c r="BC41" s="3">
        <v>19.071725845336914</v>
      </c>
      <c r="BD41" s="3">
        <v>95.774932861328125</v>
      </c>
      <c r="BE41" s="3">
        <v>61.734176635742188</v>
      </c>
    </row>
    <row r="42" spans="1:57" x14ac:dyDescent="0.25">
      <c r="A42" s="3">
        <v>103021453</v>
      </c>
      <c r="B42" s="3" t="s">
        <v>145</v>
      </c>
      <c r="C42" s="3" t="s">
        <v>604</v>
      </c>
      <c r="D42" s="50" t="s">
        <v>932</v>
      </c>
      <c r="E42" s="50">
        <v>1102867</v>
      </c>
      <c r="F42" s="50">
        <v>182259.90625</v>
      </c>
      <c r="G42" s="50">
        <v>490260.375</v>
      </c>
      <c r="H42" s="50">
        <v>746330.875</v>
      </c>
      <c r="I42" s="50">
        <v>29702.638671875</v>
      </c>
      <c r="J42" s="50">
        <v>627707.0625</v>
      </c>
      <c r="K42" s="50">
        <v>128178.8828125</v>
      </c>
      <c r="L42" s="50"/>
      <c r="M42" s="50">
        <v>1102867</v>
      </c>
      <c r="N42" s="50">
        <v>1102867</v>
      </c>
      <c r="O42" s="50">
        <v>182259.90625</v>
      </c>
      <c r="P42" s="50">
        <v>182259.90625</v>
      </c>
      <c r="Q42" s="50">
        <v>599207.125</v>
      </c>
      <c r="R42" s="50">
        <v>912182.125</v>
      </c>
      <c r="S42" s="3">
        <v>29702.638671875</v>
      </c>
      <c r="T42" s="3">
        <v>627707.0625</v>
      </c>
      <c r="U42" s="3">
        <v>128178.8828125</v>
      </c>
      <c r="AG42" s="3">
        <v>182259.90625</v>
      </c>
      <c r="AH42" s="3">
        <v>2007079.375</v>
      </c>
      <c r="AI42" s="3">
        <v>2189339.25</v>
      </c>
      <c r="AJ42" s="3">
        <v>809967</v>
      </c>
      <c r="AK42" s="3">
        <v>2999306.25</v>
      </c>
      <c r="AL42" s="3">
        <v>2015049.125</v>
      </c>
      <c r="AM42" s="3">
        <v>5014355.5</v>
      </c>
      <c r="AN42" s="3">
        <v>211962.546875</v>
      </c>
      <c r="AO42" s="3">
        <v>5226318</v>
      </c>
      <c r="AP42" s="3">
        <v>1102867</v>
      </c>
      <c r="AQ42" s="3">
        <v>6329185</v>
      </c>
      <c r="AR42" s="3">
        <v>8113711.5</v>
      </c>
      <c r="AS42" s="3">
        <v>0.75268024206161499</v>
      </c>
      <c r="AT42" s="3">
        <v>0.39257600903511047</v>
      </c>
      <c r="AU42" s="3">
        <v>10779759</v>
      </c>
      <c r="AV42" s="3">
        <v>26947842</v>
      </c>
      <c r="AW42" s="3">
        <v>7956848</v>
      </c>
      <c r="AX42" s="3">
        <v>74855.1171875</v>
      </c>
      <c r="AY42" s="3">
        <v>14233561</v>
      </c>
      <c r="AZ42" s="3">
        <v>0</v>
      </c>
      <c r="BA42" s="3">
        <v>0</v>
      </c>
      <c r="BB42" s="3">
        <v>190.14813232421875</v>
      </c>
      <c r="BC42" s="3">
        <v>40.068153381347656</v>
      </c>
      <c r="BD42" s="3">
        <v>144.00831604003906</v>
      </c>
      <c r="BE42" s="3">
        <v>106.29664611816406</v>
      </c>
    </row>
    <row r="43" spans="1:57" x14ac:dyDescent="0.25">
      <c r="A43" s="3">
        <v>103021603</v>
      </c>
      <c r="B43" s="3" t="s">
        <v>133</v>
      </c>
      <c r="C43" s="3" t="s">
        <v>604</v>
      </c>
      <c r="D43" s="50" t="s">
        <v>932</v>
      </c>
      <c r="E43" s="50">
        <v>809254.9375</v>
      </c>
      <c r="F43" s="50">
        <v>196703.25</v>
      </c>
      <c r="G43" s="50">
        <v>437438.0625</v>
      </c>
      <c r="H43" s="50">
        <v>184967.09375</v>
      </c>
      <c r="I43" s="50">
        <v>102635.0703125</v>
      </c>
      <c r="J43" s="50">
        <v>507875.4375</v>
      </c>
      <c r="K43" s="50">
        <v>107707.234375</v>
      </c>
      <c r="L43" s="50"/>
      <c r="M43" s="50">
        <v>809254.9375</v>
      </c>
      <c r="N43" s="50">
        <v>809254.9375</v>
      </c>
      <c r="O43" s="50">
        <v>196703.25</v>
      </c>
      <c r="P43" s="50">
        <v>196703.25</v>
      </c>
      <c r="Q43" s="50">
        <v>534646.5625</v>
      </c>
      <c r="R43" s="50">
        <v>226070.90625</v>
      </c>
      <c r="S43" s="3">
        <v>102635.0703125</v>
      </c>
      <c r="T43" s="3">
        <v>507875.4375</v>
      </c>
      <c r="U43" s="3">
        <v>107707.234375</v>
      </c>
      <c r="AG43" s="3">
        <v>196703.25</v>
      </c>
      <c r="AH43" s="3">
        <v>1204564.375</v>
      </c>
      <c r="AI43" s="3">
        <v>1401267.625</v>
      </c>
      <c r="AJ43" s="3">
        <v>704578.6875</v>
      </c>
      <c r="AK43" s="3">
        <v>2105846.25</v>
      </c>
      <c r="AL43" s="3">
        <v>1035325.875</v>
      </c>
      <c r="AM43" s="3">
        <v>3141172</v>
      </c>
      <c r="AN43" s="3">
        <v>299338.3125</v>
      </c>
      <c r="AO43" s="3">
        <v>3440510.25</v>
      </c>
      <c r="AP43" s="3">
        <v>809254.9375</v>
      </c>
      <c r="AQ43" s="3">
        <v>4249765</v>
      </c>
      <c r="AR43" s="3">
        <v>7440772</v>
      </c>
      <c r="AS43" s="3">
        <v>0.76324856281280518</v>
      </c>
      <c r="AT43" s="3">
        <v>0.29429376125335693</v>
      </c>
      <c r="AU43" s="3">
        <v>9748819</v>
      </c>
      <c r="AV43" s="3">
        <v>31854326</v>
      </c>
      <c r="AW43" s="3">
        <v>8999617</v>
      </c>
      <c r="AX43" s="3">
        <v>88484.2421875</v>
      </c>
      <c r="AY43" s="3">
        <v>18847100</v>
      </c>
      <c r="AZ43" s="3">
        <v>0</v>
      </c>
      <c r="BA43" s="3">
        <v>0</v>
      </c>
      <c r="BB43" s="3">
        <v>212.99951171875</v>
      </c>
      <c r="BC43" s="3">
        <v>23.799110412597656</v>
      </c>
      <c r="BD43" s="3">
        <v>110.17576599121094</v>
      </c>
      <c r="BE43" s="3">
        <v>101.70869445800781</v>
      </c>
    </row>
    <row r="44" spans="1:57" x14ac:dyDescent="0.25">
      <c r="A44" s="3">
        <v>103021752</v>
      </c>
      <c r="B44" s="3" t="s">
        <v>347</v>
      </c>
      <c r="C44" s="3" t="s">
        <v>604</v>
      </c>
      <c r="D44" s="50" t="s">
        <v>932</v>
      </c>
      <c r="E44" s="50">
        <v>1057983.875</v>
      </c>
      <c r="F44" s="50">
        <v>305764.34375</v>
      </c>
      <c r="G44" s="50">
        <v>712801.1875</v>
      </c>
      <c r="H44" s="50">
        <v>136788.75</v>
      </c>
      <c r="I44" s="50">
        <v>185743.796875</v>
      </c>
      <c r="J44" s="50">
        <v>1351077.75</v>
      </c>
      <c r="K44" s="50">
        <v>281121.1875</v>
      </c>
      <c r="L44" s="50"/>
      <c r="M44" s="50">
        <v>1057983.875</v>
      </c>
      <c r="N44" s="50">
        <v>1057983.875</v>
      </c>
      <c r="O44" s="50">
        <v>305764.34375</v>
      </c>
      <c r="P44" s="50">
        <v>305764.34375</v>
      </c>
      <c r="Q44" s="50">
        <v>871201.4375</v>
      </c>
      <c r="R44" s="50">
        <v>167186.25</v>
      </c>
      <c r="S44" s="3">
        <v>185743.796875</v>
      </c>
      <c r="T44" s="3">
        <v>1351077.75</v>
      </c>
      <c r="U44" s="3">
        <v>281121.1875</v>
      </c>
      <c r="AG44" s="3">
        <v>305764.34375</v>
      </c>
      <c r="AH44" s="3">
        <v>1661637.5</v>
      </c>
      <c r="AI44" s="3">
        <v>1967401.875</v>
      </c>
      <c r="AJ44" s="3">
        <v>1656842.125</v>
      </c>
      <c r="AK44" s="3">
        <v>3624244</v>
      </c>
      <c r="AL44" s="3">
        <v>1225170.125</v>
      </c>
      <c r="AM44" s="3">
        <v>4849414</v>
      </c>
      <c r="AN44" s="3">
        <v>491508.125</v>
      </c>
      <c r="AO44" s="3">
        <v>5340922</v>
      </c>
      <c r="AP44" s="3">
        <v>1057983.875</v>
      </c>
      <c r="AQ44" s="3">
        <v>6398906</v>
      </c>
      <c r="AR44" s="3">
        <v>10868973</v>
      </c>
      <c r="AS44" s="3">
        <v>0.62616890668869019</v>
      </c>
      <c r="AT44" s="3">
        <v>0.23499833047389984</v>
      </c>
      <c r="AU44" s="3">
        <v>17357894</v>
      </c>
      <c r="AV44" s="3">
        <v>72405792</v>
      </c>
      <c r="AW44" s="3">
        <v>7105420</v>
      </c>
      <c r="AX44" s="3">
        <v>201127.203125</v>
      </c>
      <c r="AY44" s="3">
        <v>46166485</v>
      </c>
      <c r="AZ44" s="3">
        <v>0</v>
      </c>
      <c r="BA44" s="3">
        <v>0</v>
      </c>
      <c r="BB44" s="3">
        <v>229.53874206542969</v>
      </c>
      <c r="BC44" s="3">
        <v>18.019660949707031</v>
      </c>
      <c r="BD44" s="3">
        <v>86.303062438964844</v>
      </c>
      <c r="BE44" s="3">
        <v>35.327991485595703</v>
      </c>
    </row>
    <row r="45" spans="1:57" x14ac:dyDescent="0.25">
      <c r="A45" s="3">
        <v>103021903</v>
      </c>
      <c r="B45" s="3" t="s">
        <v>84</v>
      </c>
      <c r="C45" s="3" t="s">
        <v>604</v>
      </c>
      <c r="D45" s="50" t="s">
        <v>932</v>
      </c>
      <c r="E45" s="50">
        <v>1545269</v>
      </c>
      <c r="F45" s="50">
        <v>234577.046875</v>
      </c>
      <c r="G45" s="50">
        <v>352917.0625</v>
      </c>
      <c r="H45" s="50">
        <v>194814.453125</v>
      </c>
      <c r="I45" s="50">
        <v>80430.296875</v>
      </c>
      <c r="J45" s="50">
        <v>448019.28125</v>
      </c>
      <c r="K45" s="50">
        <v>85814.2109375</v>
      </c>
      <c r="L45" s="50"/>
      <c r="M45" s="50">
        <v>1545269</v>
      </c>
      <c r="N45" s="50">
        <v>1545269</v>
      </c>
      <c r="O45" s="50">
        <v>234577.046875</v>
      </c>
      <c r="P45" s="50">
        <v>234577.046875</v>
      </c>
      <c r="Q45" s="50">
        <v>431343.09375</v>
      </c>
      <c r="R45" s="50">
        <v>238106.546875</v>
      </c>
      <c r="S45" s="3">
        <v>80430.296875</v>
      </c>
      <c r="T45" s="3">
        <v>448019.28125</v>
      </c>
      <c r="U45" s="3">
        <v>85814.2109375</v>
      </c>
      <c r="AG45" s="3">
        <v>234577.046875</v>
      </c>
      <c r="AH45" s="3">
        <v>1906328</v>
      </c>
      <c r="AI45" s="3">
        <v>2140905</v>
      </c>
      <c r="AJ45" s="3">
        <v>682596.3125</v>
      </c>
      <c r="AK45" s="3">
        <v>2823501.25</v>
      </c>
      <c r="AL45" s="3">
        <v>1783375.5</v>
      </c>
      <c r="AM45" s="3">
        <v>4606877</v>
      </c>
      <c r="AN45" s="3">
        <v>315007.34375</v>
      </c>
      <c r="AO45" s="3">
        <v>4921884.5</v>
      </c>
      <c r="AP45" s="3">
        <v>1545269</v>
      </c>
      <c r="AQ45" s="3">
        <v>6467153.5</v>
      </c>
      <c r="AR45" s="3">
        <v>11085226</v>
      </c>
      <c r="AS45" s="3">
        <v>0.83368045091629028</v>
      </c>
      <c r="AT45" s="3">
        <v>0.68626528978347778</v>
      </c>
      <c r="AU45" s="3">
        <v>13296733</v>
      </c>
      <c r="AV45" s="3">
        <v>19551222</v>
      </c>
      <c r="AW45" s="3">
        <v>-815894</v>
      </c>
      <c r="AX45" s="3">
        <v>54308.94921875</v>
      </c>
      <c r="AY45" s="3">
        <v>2875112</v>
      </c>
      <c r="AZ45" s="3">
        <v>0</v>
      </c>
      <c r="BA45" s="3">
        <v>0</v>
      </c>
      <c r="BB45" s="3">
        <v>52.939929962158203</v>
      </c>
      <c r="BC45" s="3">
        <v>51.989612579345703</v>
      </c>
      <c r="BD45" s="3">
        <v>244.83502197265625</v>
      </c>
      <c r="BE45" s="3">
        <v>0</v>
      </c>
    </row>
    <row r="46" spans="1:57" x14ac:dyDescent="0.25">
      <c r="A46" s="3">
        <v>103022103</v>
      </c>
      <c r="B46" s="3" t="s">
        <v>127</v>
      </c>
      <c r="C46" s="3" t="s">
        <v>604</v>
      </c>
      <c r="D46" s="50" t="s">
        <v>932</v>
      </c>
      <c r="E46" s="50">
        <v>359665.34375</v>
      </c>
      <c r="F46" s="50">
        <v>93580.046875</v>
      </c>
      <c r="G46" s="50">
        <v>199925.09375</v>
      </c>
      <c r="H46" s="50">
        <v>319356.90625</v>
      </c>
      <c r="I46" s="50">
        <v>42558.80078125</v>
      </c>
      <c r="J46" s="50">
        <v>264998.625</v>
      </c>
      <c r="K46" s="50">
        <v>57162.359375</v>
      </c>
      <c r="L46" s="50"/>
      <c r="M46" s="50">
        <v>359665.34375</v>
      </c>
      <c r="N46" s="50">
        <v>359665.34375</v>
      </c>
      <c r="O46" s="50">
        <v>93580.046875</v>
      </c>
      <c r="P46" s="50">
        <v>93580.046875</v>
      </c>
      <c r="Q46" s="50">
        <v>244352.890625</v>
      </c>
      <c r="R46" s="50">
        <v>390325.09375</v>
      </c>
      <c r="S46" s="3">
        <v>42558.80078125</v>
      </c>
      <c r="T46" s="3">
        <v>264998.625</v>
      </c>
      <c r="U46" s="3">
        <v>57162.359375</v>
      </c>
      <c r="AG46" s="3">
        <v>93580.046875</v>
      </c>
      <c r="AH46" s="3">
        <v>778743.4375</v>
      </c>
      <c r="AI46" s="3">
        <v>872323.5</v>
      </c>
      <c r="AJ46" s="3">
        <v>358578.6875</v>
      </c>
      <c r="AK46" s="3">
        <v>1230902.25</v>
      </c>
      <c r="AL46" s="3">
        <v>749990.4375</v>
      </c>
      <c r="AM46" s="3">
        <v>1980892.75</v>
      </c>
      <c r="AN46" s="3">
        <v>136138.84375</v>
      </c>
      <c r="AO46" s="3">
        <v>2117031.5</v>
      </c>
      <c r="AP46" s="3">
        <v>359665.34375</v>
      </c>
      <c r="AQ46" s="3">
        <v>2476696.75</v>
      </c>
      <c r="AR46" s="3">
        <v>3544677.75</v>
      </c>
      <c r="AS46" s="3">
        <v>0.74382638931274414</v>
      </c>
      <c r="AT46" s="3">
        <v>0.2903275191783905</v>
      </c>
      <c r="AU46" s="3">
        <v>4765464</v>
      </c>
      <c r="AV46" s="3">
        <v>16728118</v>
      </c>
      <c r="AW46" s="3">
        <v>-1333025</v>
      </c>
      <c r="AX46" s="3">
        <v>46466.99609375</v>
      </c>
      <c r="AY46" s="3">
        <v>9233600</v>
      </c>
      <c r="AZ46" s="3">
        <v>0</v>
      </c>
      <c r="BA46" s="3">
        <v>0</v>
      </c>
      <c r="BB46" s="3">
        <v>198.71308898925781</v>
      </c>
      <c r="BC46" s="3">
        <v>26.489816665649414</v>
      </c>
      <c r="BD46" s="3">
        <v>102.55588531494141</v>
      </c>
      <c r="BE46" s="3">
        <v>0</v>
      </c>
    </row>
    <row r="47" spans="1:57" x14ac:dyDescent="0.25">
      <c r="A47" s="3">
        <v>103022253</v>
      </c>
      <c r="B47" s="3" t="s">
        <v>246</v>
      </c>
      <c r="C47" s="3" t="s">
        <v>604</v>
      </c>
      <c r="D47" s="50" t="s">
        <v>932</v>
      </c>
      <c r="E47" s="50">
        <v>1081026</v>
      </c>
      <c r="F47" s="50">
        <v>267808.34375</v>
      </c>
      <c r="G47" s="50">
        <v>730404.3125</v>
      </c>
      <c r="H47" s="50">
        <v>226287.90625</v>
      </c>
      <c r="I47" s="50">
        <v>143079.71875</v>
      </c>
      <c r="J47" s="50">
        <v>765520.0625</v>
      </c>
      <c r="K47" s="50">
        <v>155199.78125</v>
      </c>
      <c r="L47" s="50"/>
      <c r="M47" s="50">
        <v>1081026</v>
      </c>
      <c r="N47" s="50">
        <v>1081026</v>
      </c>
      <c r="O47" s="50">
        <v>267808.34375</v>
      </c>
      <c r="P47" s="50">
        <v>267808.34375</v>
      </c>
      <c r="Q47" s="50">
        <v>892716.375</v>
      </c>
      <c r="R47" s="50">
        <v>276574.09375</v>
      </c>
      <c r="S47" s="3">
        <v>143079.71875</v>
      </c>
      <c r="T47" s="3">
        <v>765520.0625</v>
      </c>
      <c r="U47" s="3">
        <v>155199.78125</v>
      </c>
      <c r="AG47" s="3">
        <v>267808.34375</v>
      </c>
      <c r="AH47" s="3">
        <v>1605593.375</v>
      </c>
      <c r="AI47" s="3">
        <v>1873401.75</v>
      </c>
      <c r="AJ47" s="3">
        <v>1033328.375</v>
      </c>
      <c r="AK47" s="3">
        <v>2906730</v>
      </c>
      <c r="AL47" s="3">
        <v>1357600.125</v>
      </c>
      <c r="AM47" s="3">
        <v>4264330</v>
      </c>
      <c r="AN47" s="3">
        <v>410888.0625</v>
      </c>
      <c r="AO47" s="3">
        <v>4675218</v>
      </c>
      <c r="AP47" s="3">
        <v>1081026</v>
      </c>
      <c r="AQ47" s="3">
        <v>5756244</v>
      </c>
      <c r="AR47" s="3">
        <v>10624856</v>
      </c>
      <c r="AS47" s="3">
        <v>0.73567038774490356</v>
      </c>
      <c r="AT47" s="3">
        <v>0.36369594931602478</v>
      </c>
      <c r="AU47" s="3">
        <v>14442413</v>
      </c>
      <c r="AV47" s="3">
        <v>40052900</v>
      </c>
      <c r="AW47" s="3">
        <v>4796709</v>
      </c>
      <c r="AX47" s="3">
        <v>111258.0546875</v>
      </c>
      <c r="AY47" s="3">
        <v>22782179</v>
      </c>
      <c r="AZ47" s="3">
        <v>0</v>
      </c>
      <c r="BA47" s="3">
        <v>0</v>
      </c>
      <c r="BB47" s="3">
        <v>204.768798828125</v>
      </c>
      <c r="BC47" s="3">
        <v>26.126018524169922</v>
      </c>
      <c r="BD47" s="3">
        <v>129.81004333496094</v>
      </c>
      <c r="BE47" s="3">
        <v>43.113365173339844</v>
      </c>
    </row>
    <row r="48" spans="1:57" x14ac:dyDescent="0.25">
      <c r="A48" s="3">
        <v>103022503</v>
      </c>
      <c r="B48" s="3" t="s">
        <v>427</v>
      </c>
      <c r="C48" s="3" t="s">
        <v>604</v>
      </c>
      <c r="D48" s="50" t="s">
        <v>932</v>
      </c>
      <c r="E48" s="50">
        <v>2245023</v>
      </c>
      <c r="F48" s="50">
        <v>165553.796875</v>
      </c>
      <c r="G48" s="50">
        <v>266006.5</v>
      </c>
      <c r="H48" s="50">
        <v>313643.25</v>
      </c>
      <c r="I48" s="50">
        <v>108189.796875</v>
      </c>
      <c r="J48" s="50">
        <v>401534.90625</v>
      </c>
      <c r="K48" s="50"/>
      <c r="L48" s="50"/>
      <c r="M48" s="50">
        <v>2245023</v>
      </c>
      <c r="N48" s="50">
        <v>2245023</v>
      </c>
      <c r="O48" s="50">
        <v>165553.796875</v>
      </c>
      <c r="P48" s="50">
        <v>165553.796875</v>
      </c>
      <c r="Q48" s="50">
        <v>325119.09375</v>
      </c>
      <c r="R48" s="50">
        <v>383341.75</v>
      </c>
      <c r="S48" s="3">
        <v>108189.796875</v>
      </c>
      <c r="T48" s="3">
        <v>401534.90625</v>
      </c>
      <c r="AG48" s="3">
        <v>165553.796875</v>
      </c>
      <c r="AH48" s="3">
        <v>2666856</v>
      </c>
      <c r="AI48" s="3">
        <v>2832409.75</v>
      </c>
      <c r="AJ48" s="3">
        <v>567088.6875</v>
      </c>
      <c r="AK48" s="3">
        <v>3399498.5</v>
      </c>
      <c r="AL48" s="3">
        <v>2628364.75</v>
      </c>
      <c r="AM48" s="3">
        <v>6027863</v>
      </c>
      <c r="AN48" s="3">
        <v>273743.59375</v>
      </c>
      <c r="AO48" s="3">
        <v>6301606.5</v>
      </c>
      <c r="AP48" s="3">
        <v>2245023</v>
      </c>
      <c r="AQ48" s="3">
        <v>8546630</v>
      </c>
      <c r="AR48" s="3">
        <v>15025295</v>
      </c>
      <c r="AS48" s="3">
        <v>0.86475354433059692</v>
      </c>
      <c r="AT48" s="3">
        <v>0.77703219652175903</v>
      </c>
      <c r="AU48" s="3">
        <v>17375234</v>
      </c>
      <c r="AV48" s="3">
        <v>22402696</v>
      </c>
      <c r="AW48" s="3">
        <v>4099115</v>
      </c>
      <c r="AX48" s="3">
        <v>62229.7109375</v>
      </c>
      <c r="AY48" s="3">
        <v>1311802</v>
      </c>
      <c r="AZ48" s="3">
        <v>0</v>
      </c>
      <c r="BA48" s="3">
        <v>0</v>
      </c>
      <c r="BB48" s="3">
        <v>21.079994201660156</v>
      </c>
      <c r="BC48" s="3">
        <v>54.628223419189453</v>
      </c>
      <c r="BD48" s="3">
        <v>279.21124267578125</v>
      </c>
      <c r="BE48" s="3">
        <v>65.870704650878906</v>
      </c>
    </row>
    <row r="49" spans="1:57" x14ac:dyDescent="0.25">
      <c r="A49" s="3">
        <v>103022803</v>
      </c>
      <c r="B49" s="3" t="s">
        <v>290</v>
      </c>
      <c r="C49" s="3" t="s">
        <v>604</v>
      </c>
      <c r="D49" s="50" t="s">
        <v>932</v>
      </c>
      <c r="E49" s="50">
        <v>1924059.75</v>
      </c>
      <c r="F49" s="50">
        <v>321242.40625</v>
      </c>
      <c r="G49" s="50">
        <v>752866.25</v>
      </c>
      <c r="H49" s="50">
        <v>1848326.375</v>
      </c>
      <c r="I49" s="50">
        <v>241795.59375</v>
      </c>
      <c r="J49" s="50">
        <v>700696.375</v>
      </c>
      <c r="K49" s="50">
        <v>155080.484375</v>
      </c>
      <c r="L49" s="50"/>
      <c r="M49" s="50">
        <v>1924059.75</v>
      </c>
      <c r="N49" s="50">
        <v>1924059.75</v>
      </c>
      <c r="O49" s="50">
        <v>321242.40625</v>
      </c>
      <c r="P49" s="50">
        <v>321242.40625</v>
      </c>
      <c r="Q49" s="50">
        <v>920169.875</v>
      </c>
      <c r="R49" s="50">
        <v>2259065.5</v>
      </c>
      <c r="S49" s="3">
        <v>241795.59375</v>
      </c>
      <c r="T49" s="3">
        <v>700696.375</v>
      </c>
      <c r="U49" s="3">
        <v>155080.484375</v>
      </c>
      <c r="AG49" s="3">
        <v>321242.40625</v>
      </c>
      <c r="AH49" s="3">
        <v>4169262</v>
      </c>
      <c r="AI49" s="3">
        <v>4490504.5</v>
      </c>
      <c r="AJ49" s="3">
        <v>1021938.75</v>
      </c>
      <c r="AK49" s="3">
        <v>5512443</v>
      </c>
      <c r="AL49" s="3">
        <v>4183125.25</v>
      </c>
      <c r="AM49" s="3">
        <v>9695568</v>
      </c>
      <c r="AN49" s="3">
        <v>563038</v>
      </c>
      <c r="AO49" s="3">
        <v>10258606</v>
      </c>
      <c r="AP49" s="3">
        <v>1924059.75</v>
      </c>
      <c r="AQ49" s="3">
        <v>12182666</v>
      </c>
      <c r="AR49" s="3">
        <v>15395525</v>
      </c>
      <c r="AS49" s="3">
        <v>0.80268824100494385</v>
      </c>
      <c r="AT49" s="3">
        <v>0.49537903070449829</v>
      </c>
      <c r="AU49" s="3">
        <v>19179956</v>
      </c>
      <c r="AV49" s="3">
        <v>38415216</v>
      </c>
      <c r="AW49" s="3">
        <v>-2581525</v>
      </c>
      <c r="AX49" s="3">
        <v>106708.9296875</v>
      </c>
      <c r="AY49" s="3">
        <v>12883377</v>
      </c>
      <c r="AZ49" s="3">
        <v>0</v>
      </c>
      <c r="BA49" s="3">
        <v>0</v>
      </c>
      <c r="BB49" s="3">
        <v>120.73382568359375</v>
      </c>
      <c r="BC49" s="3">
        <v>51.658683776855469</v>
      </c>
      <c r="BD49" s="3">
        <v>179.74087524414063</v>
      </c>
      <c r="BE49" s="3">
        <v>0</v>
      </c>
    </row>
    <row r="50" spans="1:57" x14ac:dyDescent="0.25">
      <c r="A50" s="3">
        <v>103023153</v>
      </c>
      <c r="B50" s="3" t="s">
        <v>32</v>
      </c>
      <c r="C50" s="3" t="s">
        <v>604</v>
      </c>
      <c r="D50" s="50" t="s">
        <v>932</v>
      </c>
      <c r="E50" s="50">
        <v>1760170.375</v>
      </c>
      <c r="F50" s="50">
        <v>375205.65625</v>
      </c>
      <c r="G50" s="50">
        <v>1018747</v>
      </c>
      <c r="H50" s="50">
        <v>354690.4375</v>
      </c>
      <c r="I50" s="50">
        <v>245071.15625</v>
      </c>
      <c r="J50" s="50">
        <v>1006069.125</v>
      </c>
      <c r="K50" s="50">
        <v>218761.359375</v>
      </c>
      <c r="L50" s="50"/>
      <c r="M50" s="50">
        <v>1760170.375</v>
      </c>
      <c r="N50" s="50">
        <v>1760170.375</v>
      </c>
      <c r="O50" s="50">
        <v>375205.65625</v>
      </c>
      <c r="P50" s="50">
        <v>375205.65625</v>
      </c>
      <c r="Q50" s="50">
        <v>1245135.25</v>
      </c>
      <c r="R50" s="50">
        <v>433510.5625</v>
      </c>
      <c r="S50" s="3">
        <v>245071.15625</v>
      </c>
      <c r="T50" s="3">
        <v>1006069.125</v>
      </c>
      <c r="U50" s="3">
        <v>218761.359375</v>
      </c>
      <c r="AG50" s="3">
        <v>375205.65625</v>
      </c>
      <c r="AH50" s="3">
        <v>2578693.25</v>
      </c>
      <c r="AI50" s="3">
        <v>2953899</v>
      </c>
      <c r="AJ50" s="3">
        <v>1381274.75</v>
      </c>
      <c r="AK50" s="3">
        <v>4335174</v>
      </c>
      <c r="AL50" s="3">
        <v>2193681</v>
      </c>
      <c r="AM50" s="3">
        <v>6528855</v>
      </c>
      <c r="AN50" s="3">
        <v>620276.8125</v>
      </c>
      <c r="AO50" s="3">
        <v>7149132</v>
      </c>
      <c r="AP50" s="3">
        <v>1760170.375</v>
      </c>
      <c r="AQ50" s="3">
        <v>8909302</v>
      </c>
      <c r="AR50" s="3">
        <v>15986725</v>
      </c>
      <c r="AS50" s="3">
        <v>0.75729537010192871</v>
      </c>
      <c r="AT50" s="3">
        <v>0.43069708347320557</v>
      </c>
      <c r="AU50" s="3">
        <v>21110290</v>
      </c>
      <c r="AV50" s="3">
        <v>47298424</v>
      </c>
      <c r="AW50" s="3">
        <v>10460914</v>
      </c>
      <c r="AX50" s="3">
        <v>131384.515625</v>
      </c>
      <c r="AY50" s="3">
        <v>20203801</v>
      </c>
      <c r="AZ50" s="3">
        <v>0</v>
      </c>
      <c r="BA50" s="3">
        <v>0</v>
      </c>
      <c r="BB50" s="3">
        <v>153.776123046875</v>
      </c>
      <c r="BC50" s="3">
        <v>32.996078491210938</v>
      </c>
      <c r="BD50" s="3">
        <v>160.67562866210938</v>
      </c>
      <c r="BE50" s="3">
        <v>79.620597839355469</v>
      </c>
    </row>
    <row r="51" spans="1:57" x14ac:dyDescent="0.25">
      <c r="A51" s="3">
        <v>103023807</v>
      </c>
      <c r="B51" s="3" t="s">
        <v>558</v>
      </c>
      <c r="C51" s="3" t="s">
        <v>605</v>
      </c>
      <c r="D51" s="50" t="s">
        <v>932</v>
      </c>
      <c r="E51" s="50"/>
      <c r="F51" s="50"/>
      <c r="G51" s="50"/>
      <c r="H51" s="50"/>
      <c r="I51" s="50"/>
      <c r="J51" s="50">
        <v>136723.3125</v>
      </c>
      <c r="K51" s="50">
        <v>28008.48046875</v>
      </c>
      <c r="L51" s="50">
        <v>258612.15625</v>
      </c>
      <c r="M51" s="50"/>
      <c r="N51" s="50"/>
      <c r="O51" s="50"/>
      <c r="P51" s="50"/>
      <c r="Q51" s="50"/>
      <c r="R51" s="50"/>
      <c r="T51" s="3">
        <v>136723.3125</v>
      </c>
      <c r="U51" s="3">
        <v>28008.48046875</v>
      </c>
      <c r="V51" s="3">
        <v>258612.15625</v>
      </c>
      <c r="W51" s="3">
        <v>258612.15625</v>
      </c>
      <c r="AG51" s="3">
        <v>0</v>
      </c>
      <c r="AH51" s="3">
        <v>286620.625</v>
      </c>
      <c r="AI51" s="3">
        <v>286620.625</v>
      </c>
      <c r="AJ51" s="3">
        <v>136723.3125</v>
      </c>
      <c r="AK51" s="3">
        <v>423343.9375</v>
      </c>
      <c r="AL51" s="3">
        <v>258612.15625</v>
      </c>
      <c r="AM51" s="3">
        <v>681956.125</v>
      </c>
      <c r="AN51" s="3">
        <v>0</v>
      </c>
      <c r="AO51" s="3">
        <v>681956.125</v>
      </c>
      <c r="AP51" s="3">
        <v>258612.15625</v>
      </c>
      <c r="AQ51" s="3">
        <v>940568.25</v>
      </c>
      <c r="AR51" s="3">
        <v>974969.625</v>
      </c>
      <c r="AS51" s="3">
        <v>0.55661946535110474</v>
      </c>
      <c r="AT51" s="3">
        <v>0.24576568603515625</v>
      </c>
      <c r="AU51" s="3">
        <v>1751590.875</v>
      </c>
      <c r="AV51" s="3">
        <v>7134920.5</v>
      </c>
      <c r="AW51" s="3">
        <v>98056</v>
      </c>
      <c r="AX51" s="3">
        <v>19819.22265625</v>
      </c>
      <c r="BA51" s="3">
        <v>0</v>
      </c>
      <c r="BC51" s="3">
        <v>21.360269546508789</v>
      </c>
      <c r="BD51" s="3">
        <v>88.378387451171875</v>
      </c>
      <c r="BE51" s="3">
        <v>4.9475197792053223</v>
      </c>
    </row>
    <row r="52" spans="1:57" x14ac:dyDescent="0.25">
      <c r="A52" s="3">
        <v>103023912</v>
      </c>
      <c r="B52" s="3" t="s">
        <v>17</v>
      </c>
      <c r="C52" s="3" t="s">
        <v>604</v>
      </c>
      <c r="D52" s="50" t="s">
        <v>932</v>
      </c>
      <c r="E52" s="50">
        <v>922932.4375</v>
      </c>
      <c r="F52" s="50">
        <v>401449.1875</v>
      </c>
      <c r="G52" s="50">
        <v>1148484.375</v>
      </c>
      <c r="H52" s="50">
        <v>92263.5</v>
      </c>
      <c r="I52" s="50">
        <v>203377.734375</v>
      </c>
      <c r="J52" s="50">
        <v>1954845.5</v>
      </c>
      <c r="K52" s="50">
        <v>416170.25</v>
      </c>
      <c r="L52" s="50"/>
      <c r="M52" s="50">
        <v>922932.4375</v>
      </c>
      <c r="N52" s="50">
        <v>922932.4375</v>
      </c>
      <c r="O52" s="50">
        <v>401449.1875</v>
      </c>
      <c r="P52" s="50">
        <v>401449.1875</v>
      </c>
      <c r="Q52" s="50">
        <v>1403703.125</v>
      </c>
      <c r="R52" s="50">
        <v>112766.5</v>
      </c>
      <c r="S52" s="3">
        <v>203377.734375</v>
      </c>
      <c r="T52" s="3">
        <v>1954845.5</v>
      </c>
      <c r="U52" s="3">
        <v>416170.25</v>
      </c>
      <c r="AG52" s="3">
        <v>401449.1875</v>
      </c>
      <c r="AH52" s="3">
        <v>1634743.875</v>
      </c>
      <c r="AI52" s="3">
        <v>2036193</v>
      </c>
      <c r="AJ52" s="3">
        <v>2356294.75</v>
      </c>
      <c r="AK52" s="3">
        <v>4392488</v>
      </c>
      <c r="AL52" s="3">
        <v>1035698.9375</v>
      </c>
      <c r="AM52" s="3">
        <v>5428187</v>
      </c>
      <c r="AN52" s="3">
        <v>604826.9375</v>
      </c>
      <c r="AO52" s="3">
        <v>6033014</v>
      </c>
      <c r="AP52" s="3">
        <v>922932.4375</v>
      </c>
      <c r="AQ52" s="3">
        <v>6955946.5</v>
      </c>
      <c r="AR52" s="3">
        <v>11615734</v>
      </c>
      <c r="AS52" s="3">
        <v>0.53260242938995361</v>
      </c>
      <c r="AT52" s="3">
        <v>0.20163077116012573</v>
      </c>
      <c r="AU52" s="3">
        <v>21809390</v>
      </c>
      <c r="AV52" s="3">
        <v>106816784</v>
      </c>
      <c r="AW52" s="3">
        <v>29432606</v>
      </c>
      <c r="AX52" s="3">
        <v>296713.28125</v>
      </c>
      <c r="AY52" s="3">
        <v>74831578</v>
      </c>
      <c r="AZ52" s="3">
        <v>0</v>
      </c>
      <c r="BA52" s="3">
        <v>0</v>
      </c>
      <c r="BB52" s="3">
        <v>252.20164489746094</v>
      </c>
      <c r="BC52" s="3">
        <v>14.803812980651855</v>
      </c>
      <c r="BD52" s="3">
        <v>73.503250122070313</v>
      </c>
      <c r="BE52" s="3">
        <v>99.195442199707031</v>
      </c>
    </row>
    <row r="53" spans="1:57" x14ac:dyDescent="0.25">
      <c r="A53" s="3">
        <v>103024102</v>
      </c>
      <c r="B53" s="3" t="s">
        <v>154</v>
      </c>
      <c r="C53" s="3" t="s">
        <v>604</v>
      </c>
      <c r="D53" s="50" t="s">
        <v>932</v>
      </c>
      <c r="E53" s="50">
        <v>1654451.25</v>
      </c>
      <c r="F53" s="50">
        <v>487451.25</v>
      </c>
      <c r="G53" s="50">
        <v>1145115.25</v>
      </c>
      <c r="H53" s="50">
        <v>173646</v>
      </c>
      <c r="I53" s="50">
        <v>204124.796875</v>
      </c>
      <c r="J53" s="50">
        <v>1390310.375</v>
      </c>
      <c r="K53" s="50">
        <v>294016.0625</v>
      </c>
      <c r="L53" s="50"/>
      <c r="M53" s="50">
        <v>1654451.25</v>
      </c>
      <c r="N53" s="50">
        <v>1654451.25</v>
      </c>
      <c r="O53" s="50">
        <v>487451.25</v>
      </c>
      <c r="P53" s="50">
        <v>487451.25</v>
      </c>
      <c r="Q53" s="50">
        <v>1399585.125</v>
      </c>
      <c r="R53" s="50">
        <v>212234</v>
      </c>
      <c r="S53" s="3">
        <v>204124.796875</v>
      </c>
      <c r="T53" s="3">
        <v>1390310.375</v>
      </c>
      <c r="U53" s="3">
        <v>294016.0625</v>
      </c>
      <c r="AG53" s="3">
        <v>487451.25</v>
      </c>
      <c r="AH53" s="3">
        <v>2326238</v>
      </c>
      <c r="AI53" s="3">
        <v>2813689.25</v>
      </c>
      <c r="AJ53" s="3">
        <v>1877761.625</v>
      </c>
      <c r="AK53" s="3">
        <v>4691451</v>
      </c>
      <c r="AL53" s="3">
        <v>1866685.25</v>
      </c>
      <c r="AM53" s="3">
        <v>6558136</v>
      </c>
      <c r="AN53" s="3">
        <v>691576.0625</v>
      </c>
      <c r="AO53" s="3">
        <v>7249712</v>
      </c>
      <c r="AP53" s="3">
        <v>1654451.25</v>
      </c>
      <c r="AQ53" s="3">
        <v>8904163</v>
      </c>
      <c r="AR53" s="3">
        <v>15192551</v>
      </c>
      <c r="AS53" s="3">
        <v>0.69822824001312256</v>
      </c>
      <c r="AT53" s="3">
        <v>0.24770477414131165</v>
      </c>
      <c r="AU53" s="3">
        <v>21758718</v>
      </c>
      <c r="AV53" s="3">
        <v>87860968</v>
      </c>
      <c r="AW53" s="3">
        <v>11265484</v>
      </c>
      <c r="AX53" s="3">
        <v>244058.25</v>
      </c>
      <c r="AY53" s="3">
        <v>53398880</v>
      </c>
      <c r="AZ53" s="3">
        <v>0</v>
      </c>
      <c r="BA53" s="3">
        <v>0</v>
      </c>
      <c r="BB53" s="3">
        <v>218.79563903808594</v>
      </c>
      <c r="BC53" s="3">
        <v>19.22266960144043</v>
      </c>
      <c r="BD53" s="3">
        <v>89.153793334960938</v>
      </c>
      <c r="BE53" s="3">
        <v>46.15899658203125</v>
      </c>
    </row>
    <row r="54" spans="1:57" x14ac:dyDescent="0.25">
      <c r="A54" s="3">
        <v>103024603</v>
      </c>
      <c r="B54" s="3" t="s">
        <v>198</v>
      </c>
      <c r="C54" s="3" t="s">
        <v>604</v>
      </c>
      <c r="D54" s="50" t="s">
        <v>932</v>
      </c>
      <c r="E54" s="50">
        <v>921889.0625</v>
      </c>
      <c r="F54" s="50">
        <v>273944.5625</v>
      </c>
      <c r="G54" s="50">
        <v>673415.125</v>
      </c>
      <c r="H54" s="50">
        <v>132358.5</v>
      </c>
      <c r="I54" s="50">
        <v>149078.796875</v>
      </c>
      <c r="J54" s="50">
        <v>1107247.625</v>
      </c>
      <c r="K54" s="50">
        <v>249866.25</v>
      </c>
      <c r="L54" s="50"/>
      <c r="M54" s="50">
        <v>921889.0625</v>
      </c>
      <c r="N54" s="50">
        <v>921889.0625</v>
      </c>
      <c r="O54" s="50">
        <v>273944.5625</v>
      </c>
      <c r="P54" s="50">
        <v>273944.5625</v>
      </c>
      <c r="Q54" s="50">
        <v>823062.9375</v>
      </c>
      <c r="R54" s="50">
        <v>161771.5</v>
      </c>
      <c r="S54" s="3">
        <v>149078.796875</v>
      </c>
      <c r="T54" s="3">
        <v>1107247.625</v>
      </c>
      <c r="U54" s="3">
        <v>249866.25</v>
      </c>
      <c r="AG54" s="3">
        <v>273944.5625</v>
      </c>
      <c r="AH54" s="3">
        <v>1453192.5</v>
      </c>
      <c r="AI54" s="3">
        <v>1727137</v>
      </c>
      <c r="AJ54" s="3">
        <v>1381192.25</v>
      </c>
      <c r="AK54" s="3">
        <v>3108329.25</v>
      </c>
      <c r="AL54" s="3">
        <v>1083660.5</v>
      </c>
      <c r="AM54" s="3">
        <v>4191989.75</v>
      </c>
      <c r="AN54" s="3">
        <v>423023.375</v>
      </c>
      <c r="AO54" s="3">
        <v>4615013</v>
      </c>
      <c r="AP54" s="3">
        <v>921889.0625</v>
      </c>
      <c r="AQ54" s="3">
        <v>5536902</v>
      </c>
      <c r="AR54" s="3">
        <v>10028408</v>
      </c>
      <c r="AS54" s="3">
        <v>0.64670228958129883</v>
      </c>
      <c r="AT54" s="3">
        <v>0.26834675669670105</v>
      </c>
      <c r="AU54" s="3">
        <v>15506993</v>
      </c>
      <c r="AV54" s="3">
        <v>58372644</v>
      </c>
      <c r="AW54" s="3">
        <v>4072115</v>
      </c>
      <c r="AX54" s="3">
        <v>162146.234375</v>
      </c>
      <c r="AY54" s="3">
        <v>38955481</v>
      </c>
      <c r="AZ54" s="3">
        <v>0</v>
      </c>
      <c r="BA54" s="3">
        <v>0</v>
      </c>
      <c r="BB54" s="3">
        <v>240.24906921386719</v>
      </c>
      <c r="BC54" s="3">
        <v>19.169912338256836</v>
      </c>
      <c r="BD54" s="3">
        <v>95.635848999023438</v>
      </c>
      <c r="BE54" s="3">
        <v>25.113842010498047</v>
      </c>
    </row>
    <row r="55" spans="1:57" x14ac:dyDescent="0.25">
      <c r="A55" s="3">
        <v>103024753</v>
      </c>
      <c r="B55" s="3" t="s">
        <v>182</v>
      </c>
      <c r="C55" s="3" t="s">
        <v>604</v>
      </c>
      <c r="D55" s="50" t="s">
        <v>932</v>
      </c>
      <c r="E55" s="50">
        <v>2257301.75</v>
      </c>
      <c r="F55" s="50">
        <v>452622.15625</v>
      </c>
      <c r="G55" s="50">
        <v>1016156.375</v>
      </c>
      <c r="H55" s="50">
        <v>873085.0625</v>
      </c>
      <c r="I55" s="50">
        <v>223519</v>
      </c>
      <c r="J55" s="50">
        <v>1096369.75</v>
      </c>
      <c r="K55" s="50">
        <v>222425.1875</v>
      </c>
      <c r="L55" s="50"/>
      <c r="M55" s="50">
        <v>2257301.75</v>
      </c>
      <c r="N55" s="50">
        <v>2257301.75</v>
      </c>
      <c r="O55" s="50">
        <v>452622.15625</v>
      </c>
      <c r="P55" s="50">
        <v>452622.15625</v>
      </c>
      <c r="Q55" s="50">
        <v>1241968.875</v>
      </c>
      <c r="R55" s="50">
        <v>1067104</v>
      </c>
      <c r="S55" s="3">
        <v>223519</v>
      </c>
      <c r="T55" s="3">
        <v>1096369.75</v>
      </c>
      <c r="U55" s="3">
        <v>222425.1875</v>
      </c>
      <c r="AG55" s="3">
        <v>452622.15625</v>
      </c>
      <c r="AH55" s="3">
        <v>3576331</v>
      </c>
      <c r="AI55" s="3">
        <v>4028953.25</v>
      </c>
      <c r="AJ55" s="3">
        <v>1548991.875</v>
      </c>
      <c r="AK55" s="3">
        <v>5577945</v>
      </c>
      <c r="AL55" s="3">
        <v>3324405.75</v>
      </c>
      <c r="AM55" s="3">
        <v>8902351</v>
      </c>
      <c r="AN55" s="3">
        <v>676141.125</v>
      </c>
      <c r="AO55" s="3">
        <v>9578492</v>
      </c>
      <c r="AP55" s="3">
        <v>2257301.75</v>
      </c>
      <c r="AQ55" s="3">
        <v>11835794</v>
      </c>
      <c r="AR55" s="3">
        <v>19101130</v>
      </c>
      <c r="AS55" s="3">
        <v>0.78983181715011597</v>
      </c>
      <c r="AT55" s="3">
        <v>0.48549968004226685</v>
      </c>
      <c r="AU55" s="3">
        <v>24183794</v>
      </c>
      <c r="AV55" s="3">
        <v>46298792</v>
      </c>
      <c r="AW55" s="3">
        <v>32768972</v>
      </c>
      <c r="AX55" s="3">
        <v>128607.7578125</v>
      </c>
      <c r="AY55" s="3">
        <v>16842186</v>
      </c>
      <c r="AZ55" s="3">
        <v>0</v>
      </c>
      <c r="BA55" s="3">
        <v>0</v>
      </c>
      <c r="BB55" s="3">
        <v>130.95777893066406</v>
      </c>
      <c r="BC55" s="3">
        <v>43.371761322021484</v>
      </c>
      <c r="BD55" s="3">
        <v>188.04304504394531</v>
      </c>
      <c r="BE55" s="3">
        <v>254.79779052734375</v>
      </c>
    </row>
    <row r="56" spans="1:57" x14ac:dyDescent="0.25">
      <c r="A56" s="3">
        <v>103025002</v>
      </c>
      <c r="B56" s="3" t="s">
        <v>455</v>
      </c>
      <c r="C56" s="3" t="s">
        <v>604</v>
      </c>
      <c r="D56" s="50" t="s">
        <v>932</v>
      </c>
      <c r="E56" s="50">
        <v>948093.875</v>
      </c>
      <c r="F56" s="50">
        <v>271298.84375</v>
      </c>
      <c r="G56" s="50">
        <v>665378.9375</v>
      </c>
      <c r="H56" s="50">
        <v>104007.1484375</v>
      </c>
      <c r="I56" s="50">
        <v>75714.71875</v>
      </c>
      <c r="J56" s="50">
        <v>793120.3125</v>
      </c>
      <c r="K56" s="50">
        <v>173248.15625</v>
      </c>
      <c r="L56" s="50"/>
      <c r="M56" s="50">
        <v>948093.875</v>
      </c>
      <c r="N56" s="50">
        <v>948093.875</v>
      </c>
      <c r="O56" s="50">
        <v>271298.84375</v>
      </c>
      <c r="P56" s="50">
        <v>271298.84375</v>
      </c>
      <c r="Q56" s="50">
        <v>813240.875</v>
      </c>
      <c r="R56" s="50">
        <v>127119.8515625</v>
      </c>
      <c r="S56" s="3">
        <v>75714.71875</v>
      </c>
      <c r="T56" s="3">
        <v>793120.3125</v>
      </c>
      <c r="U56" s="3">
        <v>173248.15625</v>
      </c>
      <c r="AG56" s="3">
        <v>271298.84375</v>
      </c>
      <c r="AH56" s="3">
        <v>1301063.875</v>
      </c>
      <c r="AI56" s="3">
        <v>1572362.75</v>
      </c>
      <c r="AJ56" s="3">
        <v>1064419.125</v>
      </c>
      <c r="AK56" s="3">
        <v>2636782</v>
      </c>
      <c r="AL56" s="3">
        <v>1075213.75</v>
      </c>
      <c r="AM56" s="3">
        <v>3711995.75</v>
      </c>
      <c r="AN56" s="3">
        <v>347013.5625</v>
      </c>
      <c r="AO56" s="3">
        <v>4059009.25</v>
      </c>
      <c r="AP56" s="3">
        <v>948093.875</v>
      </c>
      <c r="AQ56" s="3">
        <v>5007103</v>
      </c>
      <c r="AR56" s="3">
        <v>9203793</v>
      </c>
      <c r="AS56" s="3">
        <v>0.715282142162323</v>
      </c>
      <c r="AT56" s="3">
        <v>0.2750994861125946</v>
      </c>
      <c r="AU56" s="3">
        <v>12867360</v>
      </c>
      <c r="AV56" s="3">
        <v>45666488</v>
      </c>
      <c r="AW56" s="3">
        <v>11590157</v>
      </c>
      <c r="AX56" s="3">
        <v>126851.359375</v>
      </c>
      <c r="AY56" s="3">
        <v>27527472</v>
      </c>
      <c r="AZ56" s="3">
        <v>0</v>
      </c>
      <c r="BA56" s="3">
        <v>0</v>
      </c>
      <c r="BB56" s="3">
        <v>217.0057373046875</v>
      </c>
      <c r="BC56" s="3">
        <v>20.786392211914063</v>
      </c>
      <c r="BD56" s="3">
        <v>101.43651580810547</v>
      </c>
      <c r="BE56" s="3">
        <v>91.368019104003906</v>
      </c>
    </row>
    <row r="57" spans="1:57" x14ac:dyDescent="0.25">
      <c r="A57" s="3">
        <v>103026002</v>
      </c>
      <c r="B57" s="3" t="s">
        <v>285</v>
      </c>
      <c r="C57" s="3" t="s">
        <v>604</v>
      </c>
      <c r="D57" s="50" t="s">
        <v>932</v>
      </c>
      <c r="E57" s="50">
        <v>5737402</v>
      </c>
      <c r="F57" s="50">
        <v>778313.25</v>
      </c>
      <c r="G57" s="50">
        <v>1781199.375</v>
      </c>
      <c r="H57" s="50">
        <v>2677125.5</v>
      </c>
      <c r="I57" s="50">
        <v>194595</v>
      </c>
      <c r="J57" s="50">
        <v>1582609.75</v>
      </c>
      <c r="K57" s="50">
        <v>295462.375</v>
      </c>
      <c r="L57" s="50"/>
      <c r="M57" s="50">
        <v>5737402</v>
      </c>
      <c r="N57" s="50">
        <v>5737402</v>
      </c>
      <c r="O57" s="50">
        <v>778313.25</v>
      </c>
      <c r="P57" s="50">
        <v>778313.25</v>
      </c>
      <c r="Q57" s="50">
        <v>2177021.25</v>
      </c>
      <c r="R57" s="50">
        <v>3272042.5</v>
      </c>
      <c r="S57" s="3">
        <v>194595</v>
      </c>
      <c r="T57" s="3">
        <v>1582609.75</v>
      </c>
      <c r="U57" s="3">
        <v>295462.375</v>
      </c>
      <c r="AG57" s="3">
        <v>778313.25</v>
      </c>
      <c r="AH57" s="3">
        <v>8904585</v>
      </c>
      <c r="AI57" s="3">
        <v>9682898</v>
      </c>
      <c r="AJ57" s="3">
        <v>2360923</v>
      </c>
      <c r="AK57" s="3">
        <v>12043821</v>
      </c>
      <c r="AL57" s="3">
        <v>9009444</v>
      </c>
      <c r="AM57" s="3">
        <v>21053264</v>
      </c>
      <c r="AN57" s="3">
        <v>972908.25</v>
      </c>
      <c r="AO57" s="3">
        <v>22026172</v>
      </c>
      <c r="AP57" s="3">
        <v>5737402</v>
      </c>
      <c r="AQ57" s="3">
        <v>27763574</v>
      </c>
      <c r="AR57" s="3">
        <v>39996668</v>
      </c>
      <c r="AS57" s="3">
        <v>0.80626505613327026</v>
      </c>
      <c r="AT57" s="3">
        <v>0.61865133047103882</v>
      </c>
      <c r="AU57" s="3">
        <v>49607344</v>
      </c>
      <c r="AV57" s="3">
        <v>76647344</v>
      </c>
      <c r="AW57" s="3">
        <v>24537824</v>
      </c>
      <c r="AX57" s="3">
        <v>212909.28125</v>
      </c>
      <c r="AY57" s="3">
        <v>13821536</v>
      </c>
      <c r="AZ57" s="3">
        <v>0</v>
      </c>
      <c r="BA57" s="3">
        <v>0</v>
      </c>
      <c r="BB57" s="3">
        <v>64.917488098144531</v>
      </c>
      <c r="BC57" s="3">
        <v>56.567852020263672</v>
      </c>
      <c r="BD57" s="3">
        <v>232.99755859375</v>
      </c>
      <c r="BE57" s="3">
        <v>115.25013732910156</v>
      </c>
    </row>
    <row r="58" spans="1:57" x14ac:dyDescent="0.25">
      <c r="A58" s="3">
        <v>103026037</v>
      </c>
      <c r="B58" s="3" t="s">
        <v>528</v>
      </c>
      <c r="C58" s="3" t="s">
        <v>605</v>
      </c>
      <c r="D58" s="50" t="s">
        <v>932</v>
      </c>
      <c r="E58" s="50"/>
      <c r="F58" s="50"/>
      <c r="G58" s="50"/>
      <c r="H58" s="50"/>
      <c r="I58" s="50"/>
      <c r="J58" s="50"/>
      <c r="K58" s="50"/>
      <c r="L58" s="50">
        <v>66878.3984375</v>
      </c>
      <c r="M58" s="50"/>
      <c r="N58" s="50"/>
      <c r="O58" s="50"/>
      <c r="P58" s="50"/>
      <c r="Q58" s="50"/>
      <c r="R58" s="50"/>
      <c r="V58" s="3">
        <v>66878.3984375</v>
      </c>
      <c r="W58" s="3">
        <v>66878.3984375</v>
      </c>
      <c r="AG58" s="3">
        <v>0</v>
      </c>
      <c r="AH58" s="3">
        <v>66878.3984375</v>
      </c>
      <c r="AI58" s="3">
        <v>66878.3984375</v>
      </c>
      <c r="AJ58" s="3">
        <v>0</v>
      </c>
      <c r="AK58" s="3">
        <v>66878.3984375</v>
      </c>
      <c r="AL58" s="3">
        <v>66878.3984375</v>
      </c>
      <c r="AM58" s="3">
        <v>133756.796875</v>
      </c>
      <c r="AN58" s="3">
        <v>0</v>
      </c>
      <c r="AO58" s="3">
        <v>133756.796875</v>
      </c>
      <c r="AP58" s="3">
        <v>66878.3984375</v>
      </c>
      <c r="AQ58" s="3">
        <v>200635.1875</v>
      </c>
      <c r="BA58" s="3">
        <v>1</v>
      </c>
    </row>
    <row r="59" spans="1:57" x14ac:dyDescent="0.25">
      <c r="A59" s="3">
        <v>103026303</v>
      </c>
      <c r="B59" s="3" t="s">
        <v>228</v>
      </c>
      <c r="C59" s="3" t="s">
        <v>604</v>
      </c>
      <c r="D59" s="50" t="s">
        <v>932</v>
      </c>
      <c r="E59" s="50">
        <v>930347.6875</v>
      </c>
      <c r="F59" s="50">
        <v>300971.09375</v>
      </c>
      <c r="G59" s="50">
        <v>725488.875</v>
      </c>
      <c r="H59" s="50">
        <v>88529.8515625</v>
      </c>
      <c r="I59" s="50">
        <v>93325.671875</v>
      </c>
      <c r="J59" s="50">
        <v>1270508.125</v>
      </c>
      <c r="K59" s="50">
        <v>269371.90625</v>
      </c>
      <c r="L59" s="50"/>
      <c r="M59" s="50">
        <v>930347.6875</v>
      </c>
      <c r="N59" s="50">
        <v>930347.6875</v>
      </c>
      <c r="O59" s="50">
        <v>300971.09375</v>
      </c>
      <c r="P59" s="50">
        <v>300971.09375</v>
      </c>
      <c r="Q59" s="50">
        <v>886708.625</v>
      </c>
      <c r="R59" s="50">
        <v>108203.1484375</v>
      </c>
      <c r="S59" s="3">
        <v>93325.671875</v>
      </c>
      <c r="T59" s="3">
        <v>1270508.125</v>
      </c>
      <c r="U59" s="3">
        <v>269371.90625</v>
      </c>
      <c r="AG59" s="3">
        <v>300971.09375</v>
      </c>
      <c r="AH59" s="3">
        <v>1381575.125</v>
      </c>
      <c r="AI59" s="3">
        <v>1682546.25</v>
      </c>
      <c r="AJ59" s="3">
        <v>1571479.25</v>
      </c>
      <c r="AK59" s="3">
        <v>3254025.5</v>
      </c>
      <c r="AL59" s="3">
        <v>1038550.8125</v>
      </c>
      <c r="AM59" s="3">
        <v>4292576.5</v>
      </c>
      <c r="AN59" s="3">
        <v>394296.75</v>
      </c>
      <c r="AO59" s="3">
        <v>4686873</v>
      </c>
      <c r="AP59" s="3">
        <v>930347.6875</v>
      </c>
      <c r="AQ59" s="3">
        <v>5617220.5</v>
      </c>
      <c r="AR59" s="3">
        <v>9274167</v>
      </c>
      <c r="AS59" s="3">
        <v>0.6106952428817749</v>
      </c>
      <c r="AT59" s="3">
        <v>0.16299095749855042</v>
      </c>
      <c r="AU59" s="3">
        <v>15186244</v>
      </c>
      <c r="AV59" s="3">
        <v>90947224</v>
      </c>
      <c r="AW59" s="3">
        <v>26005876</v>
      </c>
      <c r="AX59" s="3">
        <v>252631.171875</v>
      </c>
      <c r="AY59" s="3">
        <v>48307679</v>
      </c>
      <c r="AZ59" s="3">
        <v>0</v>
      </c>
      <c r="BA59" s="3">
        <v>0</v>
      </c>
      <c r="BB59" s="3">
        <v>191.21820068359375</v>
      </c>
      <c r="BC59" s="3">
        <v>12.880537986755371</v>
      </c>
      <c r="BD59" s="3">
        <v>60.112312316894531</v>
      </c>
      <c r="BE59" s="3">
        <v>102.94009399414063</v>
      </c>
    </row>
    <row r="60" spans="1:57" x14ac:dyDescent="0.25">
      <c r="A60" s="3">
        <v>103026343</v>
      </c>
      <c r="B60" s="3" t="s">
        <v>331</v>
      </c>
      <c r="C60" s="3" t="s">
        <v>604</v>
      </c>
      <c r="D60" s="50" t="s">
        <v>932</v>
      </c>
      <c r="E60" s="50">
        <v>1439574.75</v>
      </c>
      <c r="F60" s="50">
        <v>392818.34375</v>
      </c>
      <c r="G60" s="50">
        <v>749812.6875</v>
      </c>
      <c r="H60" s="50">
        <v>150754.046875</v>
      </c>
      <c r="I60" s="50">
        <v>181706.03125</v>
      </c>
      <c r="J60" s="50">
        <v>1424649.625</v>
      </c>
      <c r="K60" s="50">
        <v>315810.40625</v>
      </c>
      <c r="L60" s="50"/>
      <c r="M60" s="50">
        <v>1439574.75</v>
      </c>
      <c r="N60" s="50">
        <v>1439574.75</v>
      </c>
      <c r="O60" s="50">
        <v>392818.34375</v>
      </c>
      <c r="P60" s="50">
        <v>392818.34375</v>
      </c>
      <c r="Q60" s="50">
        <v>916437.75</v>
      </c>
      <c r="R60" s="50">
        <v>184254.953125</v>
      </c>
      <c r="S60" s="3">
        <v>181706.03125</v>
      </c>
      <c r="T60" s="3">
        <v>1424649.625</v>
      </c>
      <c r="U60" s="3">
        <v>315810.40625</v>
      </c>
      <c r="AG60" s="3">
        <v>392818.34375</v>
      </c>
      <c r="AH60" s="3">
        <v>2087845.125</v>
      </c>
      <c r="AI60" s="3">
        <v>2480663.5</v>
      </c>
      <c r="AJ60" s="3">
        <v>1817468</v>
      </c>
      <c r="AK60" s="3">
        <v>4298131.5</v>
      </c>
      <c r="AL60" s="3">
        <v>1623829.75</v>
      </c>
      <c r="AM60" s="3">
        <v>5921961</v>
      </c>
      <c r="AN60" s="3">
        <v>574524.375</v>
      </c>
      <c r="AO60" s="3">
        <v>6496485.5</v>
      </c>
      <c r="AP60" s="3">
        <v>1439574.75</v>
      </c>
      <c r="AQ60" s="3">
        <v>7936060</v>
      </c>
      <c r="AR60" s="3">
        <v>13167730</v>
      </c>
      <c r="AS60" s="3">
        <v>0.65923440456390381</v>
      </c>
      <c r="AT60" s="3">
        <v>0.1980297863483429</v>
      </c>
      <c r="AU60" s="3">
        <v>19974276</v>
      </c>
      <c r="AV60" s="3">
        <v>98022616</v>
      </c>
      <c r="AW60" s="3">
        <v>20401900</v>
      </c>
      <c r="AX60" s="3">
        <v>272285.03125</v>
      </c>
      <c r="AY60" s="3">
        <v>59105863</v>
      </c>
      <c r="AZ60" s="3">
        <v>0</v>
      </c>
      <c r="BA60" s="3">
        <v>0</v>
      </c>
      <c r="BB60" s="3">
        <v>217.073486328125</v>
      </c>
      <c r="BC60" s="3">
        <v>15.785412788391113</v>
      </c>
      <c r="BD60" s="3">
        <v>73.357963562011719</v>
      </c>
      <c r="BE60" s="3">
        <v>74.928466796875</v>
      </c>
    </row>
    <row r="61" spans="1:57" x14ac:dyDescent="0.25">
      <c r="A61" s="3">
        <v>103026402</v>
      </c>
      <c r="B61" s="3" t="s">
        <v>96</v>
      </c>
      <c r="C61" s="3" t="s">
        <v>604</v>
      </c>
      <c r="D61" s="50" t="s">
        <v>932</v>
      </c>
      <c r="E61" s="50">
        <v>1313646.875</v>
      </c>
      <c r="F61" s="50">
        <v>522340.9375</v>
      </c>
      <c r="G61" s="50">
        <v>1309090.625</v>
      </c>
      <c r="H61" s="50">
        <v>188378.09375</v>
      </c>
      <c r="I61" s="50">
        <v>51611.4609375</v>
      </c>
      <c r="J61" s="50">
        <v>2082002</v>
      </c>
      <c r="K61" s="50">
        <v>455216.53125</v>
      </c>
      <c r="L61" s="50"/>
      <c r="M61" s="50">
        <v>1313646.875</v>
      </c>
      <c r="N61" s="50">
        <v>1313646.875</v>
      </c>
      <c r="O61" s="50">
        <v>522340.9375</v>
      </c>
      <c r="P61" s="50">
        <v>522340.9375</v>
      </c>
      <c r="Q61" s="50">
        <v>1599999.625</v>
      </c>
      <c r="R61" s="50">
        <v>230239.90625</v>
      </c>
      <c r="S61" s="3">
        <v>51611.4609375</v>
      </c>
      <c r="T61" s="3">
        <v>2082002</v>
      </c>
      <c r="U61" s="3">
        <v>455216.53125</v>
      </c>
      <c r="AG61" s="3">
        <v>522340.9375</v>
      </c>
      <c r="AH61" s="3">
        <v>2008853</v>
      </c>
      <c r="AI61" s="3">
        <v>2531194</v>
      </c>
      <c r="AJ61" s="3">
        <v>2604343</v>
      </c>
      <c r="AK61" s="3">
        <v>5135537</v>
      </c>
      <c r="AL61" s="3">
        <v>1543886.75</v>
      </c>
      <c r="AM61" s="3">
        <v>6679424</v>
      </c>
      <c r="AN61" s="3">
        <v>573952.375</v>
      </c>
      <c r="AO61" s="3">
        <v>7253376.5</v>
      </c>
      <c r="AP61" s="3">
        <v>1313646.875</v>
      </c>
      <c r="AQ61" s="3">
        <v>8567023</v>
      </c>
      <c r="AR61" s="3">
        <v>14439933</v>
      </c>
      <c r="AS61" s="3">
        <v>0.57219362258911133</v>
      </c>
      <c r="AT61" s="3">
        <v>0.23279540240764618</v>
      </c>
      <c r="AU61" s="3">
        <v>25236096</v>
      </c>
      <c r="AV61" s="3">
        <v>110598168</v>
      </c>
      <c r="AW61" s="3">
        <v>5149396</v>
      </c>
      <c r="AX61" s="3">
        <v>307217.125</v>
      </c>
      <c r="AY61" s="3">
        <v>76648513</v>
      </c>
      <c r="AZ61" s="3">
        <v>0</v>
      </c>
      <c r="BA61" s="3">
        <v>0</v>
      </c>
      <c r="BB61" s="3">
        <v>249.49296569824219</v>
      </c>
      <c r="BC61" s="3">
        <v>16.716310501098633</v>
      </c>
      <c r="BD61" s="3">
        <v>82.144172668457031</v>
      </c>
      <c r="BE61" s="3">
        <v>16.761423110961914</v>
      </c>
    </row>
    <row r="62" spans="1:57" x14ac:dyDescent="0.25">
      <c r="A62" s="3">
        <v>103026852</v>
      </c>
      <c r="B62" s="3" t="s">
        <v>473</v>
      </c>
      <c r="C62" s="3" t="s">
        <v>604</v>
      </c>
      <c r="D62" s="50" t="s">
        <v>932</v>
      </c>
      <c r="E62" s="50">
        <v>2042646.75</v>
      </c>
      <c r="F62" s="50">
        <v>702844.625</v>
      </c>
      <c r="G62" s="50">
        <v>1735524.875</v>
      </c>
      <c r="H62" s="50">
        <v>261791.09375</v>
      </c>
      <c r="I62" s="50">
        <v>485376.6875</v>
      </c>
      <c r="J62" s="50">
        <v>3441958.25</v>
      </c>
      <c r="K62" s="50">
        <v>744971.8125</v>
      </c>
      <c r="L62" s="50"/>
      <c r="M62" s="50">
        <v>2042646.75</v>
      </c>
      <c r="N62" s="50">
        <v>2042646.75</v>
      </c>
      <c r="O62" s="50">
        <v>702844.625</v>
      </c>
      <c r="P62" s="50">
        <v>702844.625</v>
      </c>
      <c r="Q62" s="50">
        <v>2121197.25</v>
      </c>
      <c r="R62" s="50">
        <v>319966.90625</v>
      </c>
      <c r="S62" s="3">
        <v>485376.6875</v>
      </c>
      <c r="T62" s="3">
        <v>3441958.25</v>
      </c>
      <c r="U62" s="3">
        <v>744971.8125</v>
      </c>
      <c r="AG62" s="3">
        <v>702844.625</v>
      </c>
      <c r="AH62" s="3">
        <v>3534786.25</v>
      </c>
      <c r="AI62" s="3">
        <v>4237631</v>
      </c>
      <c r="AJ62" s="3">
        <v>4144803</v>
      </c>
      <c r="AK62" s="3">
        <v>8382434</v>
      </c>
      <c r="AL62" s="3">
        <v>2362613.75</v>
      </c>
      <c r="AM62" s="3">
        <v>10745048</v>
      </c>
      <c r="AN62" s="3">
        <v>1188221.25</v>
      </c>
      <c r="AO62" s="3">
        <v>11933269</v>
      </c>
      <c r="AP62" s="3">
        <v>2042646.75</v>
      </c>
      <c r="AQ62" s="3">
        <v>13975916</v>
      </c>
      <c r="AR62" s="3">
        <v>23078604</v>
      </c>
      <c r="AS62" s="3">
        <v>0.58543074131011963</v>
      </c>
      <c r="AT62" s="3">
        <v>0.20942670106887817</v>
      </c>
      <c r="AU62" s="3">
        <v>39421580</v>
      </c>
      <c r="AV62" s="3">
        <v>186993680</v>
      </c>
      <c r="AW62" s="3">
        <v>27967020</v>
      </c>
      <c r="AX62" s="3">
        <v>519426.875</v>
      </c>
      <c r="AY62" s="3">
        <v>124111646</v>
      </c>
      <c r="AZ62" s="3">
        <v>0</v>
      </c>
      <c r="BA62" s="3">
        <v>0</v>
      </c>
      <c r="BB62" s="3">
        <v>238.93959045410156</v>
      </c>
      <c r="BC62" s="3">
        <v>16.137851715087891</v>
      </c>
      <c r="BD62" s="3">
        <v>75.894378662109375</v>
      </c>
      <c r="BE62" s="3">
        <v>53.842075347900391</v>
      </c>
    </row>
    <row r="63" spans="1:57" x14ac:dyDescent="0.25">
      <c r="A63" s="3">
        <v>103026873</v>
      </c>
      <c r="B63" s="3" t="s">
        <v>149</v>
      </c>
      <c r="C63" s="3" t="s">
        <v>604</v>
      </c>
      <c r="D63" s="50" t="s">
        <v>932</v>
      </c>
      <c r="E63" s="50">
        <v>731411.875</v>
      </c>
      <c r="F63" s="50">
        <v>193912.34375</v>
      </c>
      <c r="G63" s="50">
        <v>547492</v>
      </c>
      <c r="H63" s="50">
        <v>140397.75</v>
      </c>
      <c r="I63" s="50">
        <v>33394.4375</v>
      </c>
      <c r="J63" s="50">
        <v>470196.5</v>
      </c>
      <c r="K63" s="50">
        <v>97446.5625</v>
      </c>
      <c r="L63" s="50"/>
      <c r="M63" s="50">
        <v>731411.875</v>
      </c>
      <c r="N63" s="50">
        <v>731411.875</v>
      </c>
      <c r="O63" s="50">
        <v>193912.34375</v>
      </c>
      <c r="P63" s="50">
        <v>193912.34375</v>
      </c>
      <c r="Q63" s="50">
        <v>669156.875</v>
      </c>
      <c r="R63" s="50">
        <v>171597.25</v>
      </c>
      <c r="S63" s="3">
        <v>33394.4375</v>
      </c>
      <c r="T63" s="3">
        <v>470196.5</v>
      </c>
      <c r="U63" s="3">
        <v>97446.5625</v>
      </c>
      <c r="AG63" s="3">
        <v>193912.34375</v>
      </c>
      <c r="AH63" s="3">
        <v>1002650.625</v>
      </c>
      <c r="AI63" s="3">
        <v>1196563</v>
      </c>
      <c r="AJ63" s="3">
        <v>664108.875</v>
      </c>
      <c r="AK63" s="3">
        <v>1860671.875</v>
      </c>
      <c r="AL63" s="3">
        <v>903009.125</v>
      </c>
      <c r="AM63" s="3">
        <v>2763681</v>
      </c>
      <c r="AN63" s="3">
        <v>227306.78125</v>
      </c>
      <c r="AO63" s="3">
        <v>2990987.75</v>
      </c>
      <c r="AP63" s="3">
        <v>731411.875</v>
      </c>
      <c r="AQ63" s="3">
        <v>3722399.5</v>
      </c>
      <c r="AR63" s="3">
        <v>6908938.5</v>
      </c>
      <c r="AS63" s="3">
        <v>0.74082976579666138</v>
      </c>
      <c r="AT63" s="3">
        <v>0.34352943301200867</v>
      </c>
      <c r="AU63" s="3">
        <v>9325946</v>
      </c>
      <c r="AV63" s="3">
        <v>26819154</v>
      </c>
      <c r="AW63" s="3">
        <v>10350378</v>
      </c>
      <c r="AX63" s="3">
        <v>74497.6484375</v>
      </c>
      <c r="AY63" s="3">
        <v>12858663</v>
      </c>
      <c r="AZ63" s="3">
        <v>0</v>
      </c>
      <c r="BA63" s="3">
        <v>0</v>
      </c>
      <c r="BB63" s="3">
        <v>172.60494995117188</v>
      </c>
      <c r="BC63" s="3">
        <v>24.976249694824219</v>
      </c>
      <c r="BD63" s="3">
        <v>125.18443298339844</v>
      </c>
      <c r="BE63" s="3">
        <v>138.93563842773438</v>
      </c>
    </row>
    <row r="64" spans="1:57" x14ac:dyDescent="0.25">
      <c r="A64" s="3">
        <v>103026902</v>
      </c>
      <c r="B64" s="3" t="s">
        <v>395</v>
      </c>
      <c r="C64" s="3" t="s">
        <v>604</v>
      </c>
      <c r="D64" s="50" t="s">
        <v>932</v>
      </c>
      <c r="E64" s="50">
        <v>1447159.625</v>
      </c>
      <c r="F64" s="50">
        <v>474168.3125</v>
      </c>
      <c r="G64" s="50">
        <v>1122547.875</v>
      </c>
      <c r="H64" s="50">
        <v>396788.84375</v>
      </c>
      <c r="I64" s="50">
        <v>192107.34375</v>
      </c>
      <c r="J64" s="50">
        <v>1570588</v>
      </c>
      <c r="K64" s="50">
        <v>337131.03125</v>
      </c>
      <c r="L64" s="50"/>
      <c r="M64" s="50">
        <v>1447159.625</v>
      </c>
      <c r="N64" s="50">
        <v>1447159.625</v>
      </c>
      <c r="O64" s="50">
        <v>474168.3125</v>
      </c>
      <c r="P64" s="50">
        <v>474168.3125</v>
      </c>
      <c r="Q64" s="50">
        <v>1372002.875</v>
      </c>
      <c r="R64" s="50">
        <v>484964.15625</v>
      </c>
      <c r="S64" s="3">
        <v>192107.34375</v>
      </c>
      <c r="T64" s="3">
        <v>1570588</v>
      </c>
      <c r="U64" s="3">
        <v>337131.03125</v>
      </c>
      <c r="AG64" s="3">
        <v>474168.3125</v>
      </c>
      <c r="AH64" s="3">
        <v>2373187</v>
      </c>
      <c r="AI64" s="3">
        <v>2847355.25</v>
      </c>
      <c r="AJ64" s="3">
        <v>2044756.25</v>
      </c>
      <c r="AK64" s="3">
        <v>4892111.5</v>
      </c>
      <c r="AL64" s="3">
        <v>1932123.75</v>
      </c>
      <c r="AM64" s="3">
        <v>6824235</v>
      </c>
      <c r="AN64" s="3">
        <v>666275.625</v>
      </c>
      <c r="AO64" s="3">
        <v>7490510.5</v>
      </c>
      <c r="AP64" s="3">
        <v>1447159.625</v>
      </c>
      <c r="AQ64" s="3">
        <v>8937670</v>
      </c>
      <c r="AR64" s="3">
        <v>14192849</v>
      </c>
      <c r="AS64" s="3">
        <v>0.64452821016311646</v>
      </c>
      <c r="AT64" s="3">
        <v>0.24602659046649933</v>
      </c>
      <c r="AU64" s="3">
        <v>22020524</v>
      </c>
      <c r="AV64" s="3">
        <v>89021792</v>
      </c>
      <c r="AW64" s="3">
        <v>13214222</v>
      </c>
      <c r="AX64" s="3">
        <v>247282.75</v>
      </c>
      <c r="AY64" s="3">
        <v>55294687</v>
      </c>
      <c r="AZ64" s="3">
        <v>0</v>
      </c>
      <c r="BA64" s="3">
        <v>0</v>
      </c>
      <c r="BB64" s="3">
        <v>223.60916137695313</v>
      </c>
      <c r="BC64" s="3">
        <v>19.783472061157227</v>
      </c>
      <c r="BD64" s="3">
        <v>89.049980163574219</v>
      </c>
      <c r="BE64" s="3">
        <v>53.437702178955078</v>
      </c>
    </row>
    <row r="65" spans="1:57" x14ac:dyDescent="0.25">
      <c r="A65" s="3">
        <v>103027307</v>
      </c>
      <c r="B65" s="3" t="s">
        <v>544</v>
      </c>
      <c r="C65" s="3" t="s">
        <v>605</v>
      </c>
      <c r="D65" s="50" t="s">
        <v>932</v>
      </c>
      <c r="E65" s="50"/>
      <c r="F65" s="50"/>
      <c r="G65" s="50"/>
      <c r="H65" s="50"/>
      <c r="I65" s="50"/>
      <c r="J65" s="50">
        <v>145431.984375</v>
      </c>
      <c r="K65" s="50">
        <v>32787.6484375</v>
      </c>
      <c r="L65" s="50">
        <v>268474.0625</v>
      </c>
      <c r="M65" s="50"/>
      <c r="N65" s="50"/>
      <c r="O65" s="50"/>
      <c r="P65" s="50"/>
      <c r="Q65" s="50"/>
      <c r="R65" s="50"/>
      <c r="T65" s="3">
        <v>145431.984375</v>
      </c>
      <c r="U65" s="3">
        <v>32787.6484375</v>
      </c>
      <c r="V65" s="3">
        <v>268474.0625</v>
      </c>
      <c r="W65" s="3">
        <v>268474.0625</v>
      </c>
      <c r="AG65" s="3">
        <v>0</v>
      </c>
      <c r="AH65" s="3">
        <v>301261.71875</v>
      </c>
      <c r="AI65" s="3">
        <v>301261.71875</v>
      </c>
      <c r="AJ65" s="3">
        <v>145431.984375</v>
      </c>
      <c r="AK65" s="3">
        <v>446693.6875</v>
      </c>
      <c r="AL65" s="3">
        <v>268474.0625</v>
      </c>
      <c r="AM65" s="3">
        <v>715167.75</v>
      </c>
      <c r="AN65" s="3">
        <v>0</v>
      </c>
      <c r="AO65" s="3">
        <v>715167.75</v>
      </c>
      <c r="AP65" s="3">
        <v>268474.0625</v>
      </c>
      <c r="AQ65" s="3">
        <v>983641.8125</v>
      </c>
      <c r="AR65" s="3">
        <v>1039933.8125</v>
      </c>
      <c r="AS65" s="3">
        <v>0.56227898597717285</v>
      </c>
      <c r="AT65" s="3">
        <v>0.19679589569568634</v>
      </c>
      <c r="AU65" s="3">
        <v>1849498</v>
      </c>
      <c r="AV65" s="3">
        <v>9025297</v>
      </c>
      <c r="AW65" s="3">
        <v>2199177</v>
      </c>
      <c r="AX65" s="3">
        <v>25070.26953125</v>
      </c>
      <c r="BA65" s="3">
        <v>0</v>
      </c>
      <c r="BC65" s="3">
        <v>17.817665100097656</v>
      </c>
      <c r="BD65" s="3">
        <v>73.772560119628906</v>
      </c>
      <c r="BE65" s="3">
        <v>87.72052001953125</v>
      </c>
    </row>
    <row r="66" spans="1:57" x14ac:dyDescent="0.25">
      <c r="A66" s="3">
        <v>103027352</v>
      </c>
      <c r="B66" s="3" t="s">
        <v>259</v>
      </c>
      <c r="C66" s="3" t="s">
        <v>604</v>
      </c>
      <c r="D66" s="50" t="s">
        <v>932</v>
      </c>
      <c r="E66" s="50">
        <v>3231163.25</v>
      </c>
      <c r="F66" s="50">
        <v>762947.5625</v>
      </c>
      <c r="G66" s="50">
        <v>1850500.125</v>
      </c>
      <c r="H66" s="50">
        <v>2792703.5</v>
      </c>
      <c r="I66" s="50">
        <v>511749.375</v>
      </c>
      <c r="J66" s="50">
        <v>1358837.875</v>
      </c>
      <c r="K66" s="50">
        <v>269157.90625</v>
      </c>
      <c r="L66" s="50"/>
      <c r="M66" s="50">
        <v>3231163.25</v>
      </c>
      <c r="N66" s="50">
        <v>3231163.25</v>
      </c>
      <c r="O66" s="50">
        <v>762947.5625</v>
      </c>
      <c r="P66" s="50">
        <v>762947.5625</v>
      </c>
      <c r="Q66" s="50">
        <v>2261722.25</v>
      </c>
      <c r="R66" s="50">
        <v>3413304.5</v>
      </c>
      <c r="S66" s="3">
        <v>511749.375</v>
      </c>
      <c r="T66" s="3">
        <v>1358837.875</v>
      </c>
      <c r="U66" s="3">
        <v>269157.90625</v>
      </c>
      <c r="AG66" s="3">
        <v>762947.5625</v>
      </c>
      <c r="AH66" s="3">
        <v>6804774.5</v>
      </c>
      <c r="AI66" s="3">
        <v>7567722</v>
      </c>
      <c r="AJ66" s="3">
        <v>2121785.5</v>
      </c>
      <c r="AK66" s="3">
        <v>9689508</v>
      </c>
      <c r="AL66" s="3">
        <v>6644468</v>
      </c>
      <c r="AM66" s="3">
        <v>16333976</v>
      </c>
      <c r="AN66" s="3">
        <v>1274697</v>
      </c>
      <c r="AO66" s="3">
        <v>17608672</v>
      </c>
      <c r="AP66" s="3">
        <v>3231163.25</v>
      </c>
      <c r="AQ66" s="3">
        <v>20839836</v>
      </c>
      <c r="AR66" s="3">
        <v>29598922</v>
      </c>
      <c r="AS66" s="3">
        <v>0.80046015977859497</v>
      </c>
      <c r="AT66" s="3">
        <v>0.38256138563156128</v>
      </c>
      <c r="AU66" s="3">
        <v>36977384</v>
      </c>
      <c r="AV66" s="3">
        <v>91570168</v>
      </c>
      <c r="AW66" s="3">
        <v>16605148</v>
      </c>
      <c r="AX66" s="3">
        <v>254361.578125</v>
      </c>
      <c r="AY66" s="3">
        <v>43621735</v>
      </c>
      <c r="AZ66" s="3">
        <v>0</v>
      </c>
      <c r="BA66" s="3">
        <v>0</v>
      </c>
      <c r="BB66" s="3">
        <v>171.49497985839844</v>
      </c>
      <c r="BC66" s="3">
        <v>38.093441009521484</v>
      </c>
      <c r="BD66" s="3">
        <v>145.37330627441406</v>
      </c>
      <c r="BE66" s="3">
        <v>65.281669616699219</v>
      </c>
    </row>
    <row r="67" spans="1:57" x14ac:dyDescent="0.25">
      <c r="A67" s="3">
        <v>103027503</v>
      </c>
      <c r="B67" s="3" t="s">
        <v>45</v>
      </c>
      <c r="C67" s="3" t="s">
        <v>604</v>
      </c>
      <c r="D67" s="50" t="s">
        <v>932</v>
      </c>
      <c r="E67" s="50">
        <v>2201416.25</v>
      </c>
      <c r="F67" s="50">
        <v>496270.5</v>
      </c>
      <c r="G67" s="50">
        <v>1296948.5</v>
      </c>
      <c r="H67" s="50">
        <v>796476.625</v>
      </c>
      <c r="I67" s="50">
        <v>281386.90625</v>
      </c>
      <c r="J67" s="50">
        <v>1421202.25</v>
      </c>
      <c r="K67" s="50">
        <v>209493.9375</v>
      </c>
      <c r="L67" s="50"/>
      <c r="M67" s="50">
        <v>2201416.25</v>
      </c>
      <c r="N67" s="50">
        <v>2201416.25</v>
      </c>
      <c r="O67" s="50">
        <v>496270.5</v>
      </c>
      <c r="P67" s="50">
        <v>496270.5</v>
      </c>
      <c r="Q67" s="50">
        <v>1585159.25</v>
      </c>
      <c r="R67" s="50">
        <v>973471.375</v>
      </c>
      <c r="S67" s="3">
        <v>281386.90625</v>
      </c>
      <c r="T67" s="3">
        <v>1421202.25</v>
      </c>
      <c r="U67" s="3">
        <v>209493.9375</v>
      </c>
      <c r="AG67" s="3">
        <v>496270.5</v>
      </c>
      <c r="AH67" s="3">
        <v>3488774</v>
      </c>
      <c r="AI67" s="3">
        <v>3985044.5</v>
      </c>
      <c r="AJ67" s="3">
        <v>1917472.75</v>
      </c>
      <c r="AK67" s="3">
        <v>5902517</v>
      </c>
      <c r="AL67" s="3">
        <v>3174887.5</v>
      </c>
      <c r="AM67" s="3">
        <v>9077404</v>
      </c>
      <c r="AN67" s="3">
        <v>777657.375</v>
      </c>
      <c r="AO67" s="3">
        <v>9855061</v>
      </c>
      <c r="AP67" s="3">
        <v>2201416.25</v>
      </c>
      <c r="AQ67" s="3">
        <v>12056477</v>
      </c>
      <c r="AR67" s="3">
        <v>21169422</v>
      </c>
      <c r="AS67" s="3">
        <v>0.75845396518707275</v>
      </c>
      <c r="AT67" s="3">
        <v>0.34246942400932312</v>
      </c>
      <c r="AU67" s="3">
        <v>27911282</v>
      </c>
      <c r="AV67" s="3">
        <v>79224496</v>
      </c>
      <c r="AW67" s="3">
        <v>15334025</v>
      </c>
      <c r="AX67" s="3">
        <v>220068.046875</v>
      </c>
      <c r="AY67" s="3">
        <v>34144087</v>
      </c>
      <c r="AZ67" s="3">
        <v>0</v>
      </c>
      <c r="BA67" s="3">
        <v>0</v>
      </c>
      <c r="BB67" s="3">
        <v>155.15240478515625</v>
      </c>
      <c r="BC67" s="3">
        <v>26.821327209472656</v>
      </c>
      <c r="BD67" s="3">
        <v>126.83023834228516</v>
      </c>
      <c r="BE67" s="3">
        <v>69.678558349609375</v>
      </c>
    </row>
    <row r="68" spans="1:57" x14ac:dyDescent="0.25">
      <c r="A68" s="3">
        <v>103027753</v>
      </c>
      <c r="B68" s="3" t="s">
        <v>153</v>
      </c>
      <c r="C68" s="3" t="s">
        <v>604</v>
      </c>
      <c r="D68" s="50" t="s">
        <v>932</v>
      </c>
      <c r="E68" s="50">
        <v>437618.09375</v>
      </c>
      <c r="F68" s="50">
        <v>141648.296875</v>
      </c>
      <c r="G68" s="50">
        <v>538571.25</v>
      </c>
      <c r="H68" s="50">
        <v>29864.69921875</v>
      </c>
      <c r="I68" s="50">
        <v>51240.375</v>
      </c>
      <c r="J68" s="50">
        <v>890854.0625</v>
      </c>
      <c r="K68" s="50">
        <v>199869.015625</v>
      </c>
      <c r="L68" s="50"/>
      <c r="M68" s="50">
        <v>437618.09375</v>
      </c>
      <c r="N68" s="50">
        <v>437618.09375</v>
      </c>
      <c r="O68" s="50">
        <v>141648.296875</v>
      </c>
      <c r="P68" s="50">
        <v>141648.296875</v>
      </c>
      <c r="Q68" s="50">
        <v>658253.8125</v>
      </c>
      <c r="R68" s="50">
        <v>36501.30078125</v>
      </c>
      <c r="S68" s="3">
        <v>51240.375</v>
      </c>
      <c r="T68" s="3">
        <v>890854.0625</v>
      </c>
      <c r="U68" s="3">
        <v>199869.015625</v>
      </c>
      <c r="AG68" s="3">
        <v>141648.296875</v>
      </c>
      <c r="AH68" s="3">
        <v>718592.1875</v>
      </c>
      <c r="AI68" s="3">
        <v>860240.5</v>
      </c>
      <c r="AJ68" s="3">
        <v>1032502.375</v>
      </c>
      <c r="AK68" s="3">
        <v>1892742.875</v>
      </c>
      <c r="AL68" s="3">
        <v>474119.40625</v>
      </c>
      <c r="AM68" s="3">
        <v>2366862.25</v>
      </c>
      <c r="AN68" s="3">
        <v>192888.671875</v>
      </c>
      <c r="AO68" s="3">
        <v>2559751</v>
      </c>
      <c r="AP68" s="3">
        <v>437618.09375</v>
      </c>
      <c r="AQ68" s="3">
        <v>2997369</v>
      </c>
      <c r="AR68" s="3">
        <v>4669690</v>
      </c>
      <c r="AS68" s="3">
        <v>0.52497053146362305</v>
      </c>
      <c r="AT68" s="3">
        <v>0.15947254002094269</v>
      </c>
      <c r="AU68" s="3">
        <v>8895147</v>
      </c>
      <c r="AV68" s="3">
        <v>55420956</v>
      </c>
      <c r="AW68" s="3">
        <v>8834784</v>
      </c>
      <c r="AX68" s="3">
        <v>153947.09375</v>
      </c>
      <c r="AY68" s="3">
        <v>40085800</v>
      </c>
      <c r="AZ68" s="3">
        <v>0</v>
      </c>
      <c r="BA68" s="3">
        <v>0</v>
      </c>
      <c r="BB68" s="3">
        <v>260.38687133789063</v>
      </c>
      <c r="BC68" s="3">
        <v>12.294761657714844</v>
      </c>
      <c r="BD68" s="3">
        <v>57.780544281005859</v>
      </c>
      <c r="BE68" s="3">
        <v>57.388442993164063</v>
      </c>
    </row>
    <row r="69" spans="1:57" x14ac:dyDescent="0.25">
      <c r="A69" s="3">
        <v>103028203</v>
      </c>
      <c r="B69" s="3" t="s">
        <v>210</v>
      </c>
      <c r="C69" s="3" t="s">
        <v>604</v>
      </c>
      <c r="D69" s="50" t="s">
        <v>932</v>
      </c>
      <c r="E69" s="50">
        <v>565542.125</v>
      </c>
      <c r="F69" s="50">
        <v>124484.3984375</v>
      </c>
      <c r="G69" s="50">
        <v>279072.0625</v>
      </c>
      <c r="H69" s="50">
        <v>56767.94921875</v>
      </c>
      <c r="I69" s="50">
        <v>30091.078125</v>
      </c>
      <c r="J69" s="50">
        <v>416299.96875</v>
      </c>
      <c r="K69" s="50">
        <v>89566.0859375</v>
      </c>
      <c r="L69" s="50"/>
      <c r="M69" s="50">
        <v>565542.125</v>
      </c>
      <c r="N69" s="50">
        <v>565542.125</v>
      </c>
      <c r="O69" s="50">
        <v>124484.3984375</v>
      </c>
      <c r="P69" s="50">
        <v>124484.3984375</v>
      </c>
      <c r="Q69" s="50">
        <v>341088.09375</v>
      </c>
      <c r="R69" s="50">
        <v>69383.046875</v>
      </c>
      <c r="S69" s="3">
        <v>30091.078125</v>
      </c>
      <c r="T69" s="3">
        <v>416299.96875</v>
      </c>
      <c r="U69" s="3">
        <v>89566.0859375</v>
      </c>
      <c r="AG69" s="3">
        <v>124484.3984375</v>
      </c>
      <c r="AH69" s="3">
        <v>741967.1875</v>
      </c>
      <c r="AI69" s="3">
        <v>866451.5625</v>
      </c>
      <c r="AJ69" s="3">
        <v>540784.375</v>
      </c>
      <c r="AK69" s="3">
        <v>1407236</v>
      </c>
      <c r="AL69" s="3">
        <v>634925.1875</v>
      </c>
      <c r="AM69" s="3">
        <v>2042161.25</v>
      </c>
      <c r="AN69" s="3">
        <v>154575.46875</v>
      </c>
      <c r="AO69" s="3">
        <v>2196736.75</v>
      </c>
      <c r="AP69" s="3">
        <v>565542.125</v>
      </c>
      <c r="AQ69" s="3">
        <v>2762279</v>
      </c>
      <c r="AR69" s="3">
        <v>5112549.5</v>
      </c>
      <c r="AS69" s="3">
        <v>0.71932238340377808</v>
      </c>
      <c r="AT69" s="3">
        <v>0.25022581219673157</v>
      </c>
      <c r="AU69" s="3">
        <v>7107452</v>
      </c>
      <c r="AV69" s="3">
        <v>27261628</v>
      </c>
      <c r="AW69" s="3">
        <v>10696726</v>
      </c>
      <c r="AX69" s="3">
        <v>75726.7421875</v>
      </c>
      <c r="AY69" s="3">
        <v>16273225</v>
      </c>
      <c r="AZ69" s="3">
        <v>0</v>
      </c>
      <c r="BA69" s="3">
        <v>0</v>
      </c>
      <c r="BB69" s="3">
        <v>214.89402770996094</v>
      </c>
      <c r="BC69" s="3">
        <v>18.583078384399414</v>
      </c>
      <c r="BD69" s="3">
        <v>93.8565673828125</v>
      </c>
      <c r="BE69" s="3">
        <v>141.2542724609375</v>
      </c>
    </row>
    <row r="70" spans="1:57" x14ac:dyDescent="0.25">
      <c r="A70" s="3">
        <v>103028302</v>
      </c>
      <c r="B70" s="3" t="s">
        <v>24</v>
      </c>
      <c r="C70" s="3" t="s">
        <v>604</v>
      </c>
      <c r="D70" s="50" t="s">
        <v>932</v>
      </c>
      <c r="E70" s="50">
        <v>2048676.625</v>
      </c>
      <c r="F70" s="50">
        <v>655325.25</v>
      </c>
      <c r="G70" s="50">
        <v>1600347.25</v>
      </c>
      <c r="H70" s="50">
        <v>317911.9375</v>
      </c>
      <c r="I70" s="50">
        <v>240346.859375</v>
      </c>
      <c r="J70" s="50">
        <v>1755639</v>
      </c>
      <c r="K70" s="50">
        <v>354912.1875</v>
      </c>
      <c r="L70" s="50"/>
      <c r="M70" s="50">
        <v>2048676.625</v>
      </c>
      <c r="N70" s="50">
        <v>2048676.625</v>
      </c>
      <c r="O70" s="50">
        <v>655325.25</v>
      </c>
      <c r="P70" s="50">
        <v>655325.25</v>
      </c>
      <c r="Q70" s="50">
        <v>1955980</v>
      </c>
      <c r="R70" s="50">
        <v>388559.0625</v>
      </c>
      <c r="S70" s="3">
        <v>240346.859375</v>
      </c>
      <c r="T70" s="3">
        <v>1755639</v>
      </c>
      <c r="U70" s="3">
        <v>354912.1875</v>
      </c>
      <c r="AG70" s="3">
        <v>655325.25</v>
      </c>
      <c r="AH70" s="3">
        <v>2961847.5</v>
      </c>
      <c r="AI70" s="3">
        <v>3617172.75</v>
      </c>
      <c r="AJ70" s="3">
        <v>2410964.25</v>
      </c>
      <c r="AK70" s="3">
        <v>6028137</v>
      </c>
      <c r="AL70" s="3">
        <v>2437235.75</v>
      </c>
      <c r="AM70" s="3">
        <v>8465373</v>
      </c>
      <c r="AN70" s="3">
        <v>895672.125</v>
      </c>
      <c r="AO70" s="3">
        <v>9361045</v>
      </c>
      <c r="AP70" s="3">
        <v>2048676.625</v>
      </c>
      <c r="AQ70" s="3">
        <v>11409722</v>
      </c>
      <c r="AR70" s="3">
        <v>21616868</v>
      </c>
      <c r="AS70" s="3">
        <v>0.7376895546913147</v>
      </c>
      <c r="AT70" s="3">
        <v>0.29888877272605896</v>
      </c>
      <c r="AU70" s="3">
        <v>29303476</v>
      </c>
      <c r="AV70" s="3">
        <v>98624584</v>
      </c>
      <c r="AW70" s="3">
        <v>8393399</v>
      </c>
      <c r="AX70" s="3">
        <v>273957.1875</v>
      </c>
      <c r="AY70" s="3">
        <v>52317409</v>
      </c>
      <c r="AZ70" s="3">
        <v>0</v>
      </c>
      <c r="BA70" s="3">
        <v>0</v>
      </c>
      <c r="BB70" s="3">
        <v>190.96928405761719</v>
      </c>
      <c r="BC70" s="3">
        <v>22.003938674926758</v>
      </c>
      <c r="BD70" s="3">
        <v>106.96370697021484</v>
      </c>
      <c r="BE70" s="3">
        <v>30.637630462646484</v>
      </c>
    </row>
    <row r="71" spans="1:57" x14ac:dyDescent="0.25">
      <c r="A71" s="3">
        <v>103028653</v>
      </c>
      <c r="B71" s="3" t="s">
        <v>78</v>
      </c>
      <c r="C71" s="3" t="s">
        <v>604</v>
      </c>
      <c r="D71" s="50" t="s">
        <v>932</v>
      </c>
      <c r="E71" s="50">
        <v>1825353</v>
      </c>
      <c r="F71" s="50">
        <v>323588.5625</v>
      </c>
      <c r="G71" s="50">
        <v>595496.0625</v>
      </c>
      <c r="H71" s="50">
        <v>747212.375</v>
      </c>
      <c r="I71" s="50">
        <v>200556.859375</v>
      </c>
      <c r="J71" s="50">
        <v>647186.875</v>
      </c>
      <c r="K71" s="50">
        <v>136943.90625</v>
      </c>
      <c r="L71" s="50"/>
      <c r="M71" s="50">
        <v>1825353</v>
      </c>
      <c r="N71" s="50">
        <v>1825353</v>
      </c>
      <c r="O71" s="50">
        <v>323588.5625</v>
      </c>
      <c r="P71" s="50">
        <v>323588.5625</v>
      </c>
      <c r="Q71" s="50">
        <v>727828.5625</v>
      </c>
      <c r="R71" s="50">
        <v>913259.625</v>
      </c>
      <c r="S71" s="3">
        <v>200556.859375</v>
      </c>
      <c r="T71" s="3">
        <v>647186.875</v>
      </c>
      <c r="U71" s="3">
        <v>136943.90625</v>
      </c>
      <c r="AG71" s="3">
        <v>323588.5625</v>
      </c>
      <c r="AH71" s="3">
        <v>2910066.25</v>
      </c>
      <c r="AI71" s="3">
        <v>3233654.75</v>
      </c>
      <c r="AJ71" s="3">
        <v>970775.4375</v>
      </c>
      <c r="AK71" s="3">
        <v>4204430</v>
      </c>
      <c r="AL71" s="3">
        <v>2738612.5</v>
      </c>
      <c r="AM71" s="3">
        <v>6943042.5</v>
      </c>
      <c r="AN71" s="3">
        <v>524145.4375</v>
      </c>
      <c r="AO71" s="3">
        <v>7467188</v>
      </c>
      <c r="AP71" s="3">
        <v>1825353</v>
      </c>
      <c r="AQ71" s="3">
        <v>9292541</v>
      </c>
      <c r="AR71" s="3">
        <v>14588978</v>
      </c>
      <c r="AS71" s="3">
        <v>0.81649929285049438</v>
      </c>
      <c r="AT71" s="3">
        <v>0.61390876770019531</v>
      </c>
      <c r="AU71" s="3">
        <v>17867716</v>
      </c>
      <c r="AV71" s="3">
        <v>29192038</v>
      </c>
      <c r="AW71" s="3">
        <v>5132817</v>
      </c>
      <c r="AX71" s="3">
        <v>81088.9921875</v>
      </c>
      <c r="AY71" s="3">
        <v>7423182</v>
      </c>
      <c r="AZ71" s="3">
        <v>0</v>
      </c>
      <c r="BA71" s="3">
        <v>0</v>
      </c>
      <c r="BB71" s="3">
        <v>91.543647766113281</v>
      </c>
      <c r="BC71" s="3">
        <v>51.849578857421875</v>
      </c>
      <c r="BD71" s="3">
        <v>220.34700012207031</v>
      </c>
      <c r="BE71" s="3">
        <v>63.298568725585938</v>
      </c>
    </row>
    <row r="72" spans="1:57" x14ac:dyDescent="0.25">
      <c r="A72" s="3">
        <v>103028703</v>
      </c>
      <c r="B72" s="3" t="s">
        <v>157</v>
      </c>
      <c r="C72" s="3" t="s">
        <v>604</v>
      </c>
      <c r="D72" s="50" t="s">
        <v>932</v>
      </c>
      <c r="E72" s="50">
        <v>834517.1875</v>
      </c>
      <c r="F72" s="50">
        <v>234313.953125</v>
      </c>
      <c r="G72" s="50">
        <v>521261.90625</v>
      </c>
      <c r="H72" s="50">
        <v>644280.3125</v>
      </c>
      <c r="I72" s="50">
        <v>251404.71875</v>
      </c>
      <c r="J72" s="50">
        <v>1339785.875</v>
      </c>
      <c r="K72" s="50">
        <v>294693.5625</v>
      </c>
      <c r="L72" s="50"/>
      <c r="M72" s="50">
        <v>834517.1875</v>
      </c>
      <c r="N72" s="50">
        <v>834517.1875</v>
      </c>
      <c r="O72" s="50">
        <v>234313.953125</v>
      </c>
      <c r="P72" s="50">
        <v>234313.953125</v>
      </c>
      <c r="Q72" s="50">
        <v>637097.875</v>
      </c>
      <c r="R72" s="50">
        <v>787453.6875</v>
      </c>
      <c r="S72" s="3">
        <v>251404.71875</v>
      </c>
      <c r="T72" s="3">
        <v>1339785.875</v>
      </c>
      <c r="U72" s="3">
        <v>294693.5625</v>
      </c>
      <c r="AG72" s="3">
        <v>234313.953125</v>
      </c>
      <c r="AH72" s="3">
        <v>2024895.75</v>
      </c>
      <c r="AI72" s="3">
        <v>2259209.75</v>
      </c>
      <c r="AJ72" s="3">
        <v>1574099.875</v>
      </c>
      <c r="AK72" s="3">
        <v>3833309.5</v>
      </c>
      <c r="AL72" s="3">
        <v>1621970.875</v>
      </c>
      <c r="AM72" s="3">
        <v>5455280.5</v>
      </c>
      <c r="AN72" s="3">
        <v>485718.6875</v>
      </c>
      <c r="AO72" s="3">
        <v>5940999</v>
      </c>
      <c r="AP72" s="3">
        <v>834517.1875</v>
      </c>
      <c r="AQ72" s="3">
        <v>6775516</v>
      </c>
      <c r="AR72" s="3">
        <v>8540269</v>
      </c>
      <c r="AS72" s="3">
        <v>0.56870102882385254</v>
      </c>
      <c r="AT72" s="3">
        <v>0.22646117210388184</v>
      </c>
      <c r="AU72" s="3">
        <v>15017150</v>
      </c>
      <c r="AV72" s="3">
        <v>65171300</v>
      </c>
      <c r="AW72" s="3">
        <v>32459084</v>
      </c>
      <c r="AX72" s="3">
        <v>181031.390625</v>
      </c>
      <c r="AY72" s="3">
        <v>42214315</v>
      </c>
      <c r="AZ72" s="3">
        <v>0</v>
      </c>
      <c r="BA72" s="3">
        <v>0</v>
      </c>
      <c r="BB72" s="3">
        <v>233.18782043457031</v>
      </c>
      <c r="BC72" s="3">
        <v>21.174833297729492</v>
      </c>
      <c r="BD72" s="3">
        <v>82.953292846679688</v>
      </c>
      <c r="BE72" s="3">
        <v>179.30085754394531</v>
      </c>
    </row>
    <row r="73" spans="1:57" x14ac:dyDescent="0.25">
      <c r="A73" s="3">
        <v>103028753</v>
      </c>
      <c r="B73" s="3" t="s">
        <v>37</v>
      </c>
      <c r="C73" s="3" t="s">
        <v>604</v>
      </c>
      <c r="D73" s="50" t="s">
        <v>932</v>
      </c>
      <c r="E73" s="50">
        <v>1113003.5</v>
      </c>
      <c r="F73" s="50">
        <v>253407.296875</v>
      </c>
      <c r="G73" s="50">
        <v>682295.1875</v>
      </c>
      <c r="H73" s="50">
        <v>271349.5625</v>
      </c>
      <c r="I73" s="50">
        <v>146592.78125</v>
      </c>
      <c r="J73" s="50">
        <v>700617.0625</v>
      </c>
      <c r="K73" s="50">
        <v>152681.609375</v>
      </c>
      <c r="L73" s="50"/>
      <c r="M73" s="50">
        <v>1113003.5</v>
      </c>
      <c r="N73" s="50">
        <v>1113003.5</v>
      </c>
      <c r="O73" s="50">
        <v>253407.296875</v>
      </c>
      <c r="P73" s="50">
        <v>253407.296875</v>
      </c>
      <c r="Q73" s="50">
        <v>833916.375</v>
      </c>
      <c r="R73" s="50">
        <v>331649.4375</v>
      </c>
      <c r="S73" s="3">
        <v>146592.78125</v>
      </c>
      <c r="T73" s="3">
        <v>700617.0625</v>
      </c>
      <c r="U73" s="3">
        <v>152681.609375</v>
      </c>
      <c r="AG73" s="3">
        <v>253407.296875</v>
      </c>
      <c r="AH73" s="3">
        <v>1683627.375</v>
      </c>
      <c r="AI73" s="3">
        <v>1937034.625</v>
      </c>
      <c r="AJ73" s="3">
        <v>954024.375</v>
      </c>
      <c r="AK73" s="3">
        <v>2891059</v>
      </c>
      <c r="AL73" s="3">
        <v>1444653</v>
      </c>
      <c r="AM73" s="3">
        <v>4335712</v>
      </c>
      <c r="AN73" s="3">
        <v>400000.0625</v>
      </c>
      <c r="AO73" s="3">
        <v>4735712</v>
      </c>
      <c r="AP73" s="3">
        <v>1113003.5</v>
      </c>
      <c r="AQ73" s="3">
        <v>5848715.5</v>
      </c>
      <c r="AR73" s="3">
        <v>10690863</v>
      </c>
      <c r="AS73" s="3">
        <v>0.75126153230667114</v>
      </c>
      <c r="AT73" s="3">
        <v>0.36330994963645935</v>
      </c>
      <c r="AU73" s="3">
        <v>14230548</v>
      </c>
      <c r="AV73" s="3">
        <v>37613964</v>
      </c>
      <c r="AW73" s="3">
        <v>11525019</v>
      </c>
      <c r="AX73" s="3">
        <v>104483.234375</v>
      </c>
      <c r="AY73" s="3">
        <v>21889702</v>
      </c>
      <c r="AZ73" s="3">
        <v>0</v>
      </c>
      <c r="BA73" s="3">
        <v>0</v>
      </c>
      <c r="BB73" s="3">
        <v>209.50444030761719</v>
      </c>
      <c r="BC73" s="3">
        <v>27.670076370239258</v>
      </c>
      <c r="BD73" s="3">
        <v>136.1993408203125</v>
      </c>
      <c r="BE73" s="3">
        <v>110.30496215820313</v>
      </c>
    </row>
    <row r="74" spans="1:57" x14ac:dyDescent="0.25">
      <c r="A74" s="3">
        <v>103028807</v>
      </c>
      <c r="B74" s="3" t="s">
        <v>523</v>
      </c>
      <c r="C74" s="3" t="s">
        <v>605</v>
      </c>
      <c r="D74" s="50" t="s">
        <v>932</v>
      </c>
      <c r="E74" s="50"/>
      <c r="F74" s="50"/>
      <c r="G74" s="50"/>
      <c r="H74" s="50"/>
      <c r="I74" s="50"/>
      <c r="J74" s="50"/>
      <c r="K74" s="50"/>
      <c r="L74" s="50">
        <v>250031.40625</v>
      </c>
      <c r="M74" s="50"/>
      <c r="N74" s="50"/>
      <c r="O74" s="50"/>
      <c r="P74" s="50"/>
      <c r="Q74" s="50"/>
      <c r="R74" s="50"/>
      <c r="V74" s="3">
        <v>250031.40625</v>
      </c>
      <c r="W74" s="3">
        <v>250031.40625</v>
      </c>
      <c r="AG74" s="3">
        <v>0</v>
      </c>
      <c r="AH74" s="3">
        <v>250031.40625</v>
      </c>
      <c r="AI74" s="3">
        <v>250031.40625</v>
      </c>
      <c r="AJ74" s="3">
        <v>0</v>
      </c>
      <c r="AK74" s="3">
        <v>250031.40625</v>
      </c>
      <c r="AL74" s="3">
        <v>250031.40625</v>
      </c>
      <c r="AM74" s="3">
        <v>500062.8125</v>
      </c>
      <c r="AN74" s="3">
        <v>0</v>
      </c>
      <c r="AO74" s="3">
        <v>500062.8125</v>
      </c>
      <c r="AP74" s="3">
        <v>250031.40625</v>
      </c>
      <c r="AQ74" s="3">
        <v>750094.25</v>
      </c>
      <c r="AR74" s="3">
        <v>973263</v>
      </c>
      <c r="AS74" s="3">
        <v>0.60692793130874634</v>
      </c>
      <c r="AT74" s="3">
        <v>0.24115718901157379</v>
      </c>
      <c r="AU74" s="3">
        <v>1603589</v>
      </c>
      <c r="AV74" s="3">
        <v>6358608.5</v>
      </c>
      <c r="AW74" s="3">
        <v>3637340</v>
      </c>
      <c r="AX74" s="3">
        <v>17662.80078125</v>
      </c>
      <c r="BA74" s="3">
        <v>0</v>
      </c>
      <c r="BC74" s="3">
        <v>14.155818939208984</v>
      </c>
      <c r="BD74" s="3">
        <v>90.789054870605469</v>
      </c>
      <c r="BE74" s="3">
        <v>205.93223571777344</v>
      </c>
    </row>
    <row r="75" spans="1:57" x14ac:dyDescent="0.25">
      <c r="A75" s="3">
        <v>103028833</v>
      </c>
      <c r="B75" s="3" t="s">
        <v>199</v>
      </c>
      <c r="C75" s="3" t="s">
        <v>604</v>
      </c>
      <c r="D75" s="50" t="s">
        <v>932</v>
      </c>
      <c r="E75" s="50">
        <v>1882360</v>
      </c>
      <c r="F75" s="50">
        <v>317902.5</v>
      </c>
      <c r="G75" s="50">
        <v>759362.5</v>
      </c>
      <c r="H75" s="50">
        <v>411742.34375</v>
      </c>
      <c r="I75" s="50"/>
      <c r="J75" s="50"/>
      <c r="K75" s="50"/>
      <c r="L75" s="50"/>
      <c r="M75" s="50">
        <v>1882360</v>
      </c>
      <c r="N75" s="50">
        <v>1882360</v>
      </c>
      <c r="O75" s="50">
        <v>317902.5</v>
      </c>
      <c r="P75" s="50">
        <v>317902.5</v>
      </c>
      <c r="Q75" s="50">
        <v>928109.75</v>
      </c>
      <c r="R75" s="50">
        <v>503240.65625</v>
      </c>
      <c r="AG75" s="3">
        <v>317902.5</v>
      </c>
      <c r="AH75" s="3">
        <v>2294102.25</v>
      </c>
      <c r="AI75" s="3">
        <v>2612004.75</v>
      </c>
      <c r="AJ75" s="3">
        <v>317902.5</v>
      </c>
      <c r="AK75" s="3">
        <v>2929907.25</v>
      </c>
      <c r="AL75" s="3">
        <v>2385600.75</v>
      </c>
      <c r="AM75" s="3">
        <v>5315508</v>
      </c>
      <c r="AN75" s="3">
        <v>317902.5</v>
      </c>
      <c r="AO75" s="3">
        <v>5633410.5</v>
      </c>
      <c r="AP75" s="3">
        <v>1882360</v>
      </c>
      <c r="AQ75" s="3">
        <v>7515770.5</v>
      </c>
      <c r="AR75" s="3">
        <v>13512638</v>
      </c>
      <c r="AS75" s="3">
        <v>0.812267005443573</v>
      </c>
      <c r="AT75" s="3">
        <v>0.40368553996086121</v>
      </c>
      <c r="AU75" s="3">
        <v>16635710</v>
      </c>
      <c r="AV75" s="3">
        <v>40875736</v>
      </c>
      <c r="AW75" s="3">
        <v>4075380</v>
      </c>
      <c r="AX75" s="3">
        <v>113543.7109375</v>
      </c>
      <c r="AY75" s="3">
        <v>15885212</v>
      </c>
      <c r="AZ75" s="3">
        <v>1</v>
      </c>
      <c r="BA75" s="3">
        <v>0</v>
      </c>
      <c r="BB75" s="3">
        <v>139.9039306640625</v>
      </c>
      <c r="BC75" s="3">
        <v>25.804224014282227</v>
      </c>
      <c r="BD75" s="3">
        <v>146.51370239257813</v>
      </c>
      <c r="BE75" s="3">
        <v>35.892608642578125</v>
      </c>
    </row>
    <row r="76" spans="1:57" x14ac:dyDescent="0.25">
      <c r="A76" s="3">
        <v>103028853</v>
      </c>
      <c r="B76" s="3" t="s">
        <v>113</v>
      </c>
      <c r="C76" s="3" t="s">
        <v>604</v>
      </c>
      <c r="D76" s="50" t="s">
        <v>932</v>
      </c>
      <c r="E76" s="50">
        <v>2565692.75</v>
      </c>
      <c r="F76" s="50">
        <v>307797.3125</v>
      </c>
      <c r="G76" s="50">
        <v>668526.8125</v>
      </c>
      <c r="H76" s="50">
        <v>1731313.75</v>
      </c>
      <c r="I76" s="50">
        <v>140565.984375</v>
      </c>
      <c r="J76" s="50">
        <v>505019.6875</v>
      </c>
      <c r="K76" s="50">
        <v>51186.296875</v>
      </c>
      <c r="L76" s="50"/>
      <c r="M76" s="50">
        <v>2565692.75</v>
      </c>
      <c r="N76" s="50">
        <v>2565692.75</v>
      </c>
      <c r="O76" s="50">
        <v>307797.3125</v>
      </c>
      <c r="P76" s="50">
        <v>307797.3125</v>
      </c>
      <c r="Q76" s="50">
        <v>817088.3125</v>
      </c>
      <c r="R76" s="50">
        <v>2116050.25</v>
      </c>
      <c r="S76" s="3">
        <v>140565.984375</v>
      </c>
      <c r="T76" s="3">
        <v>505019.6875</v>
      </c>
      <c r="U76" s="3">
        <v>51186.296875</v>
      </c>
      <c r="AG76" s="3">
        <v>307797.3125</v>
      </c>
      <c r="AH76" s="3">
        <v>4488759</v>
      </c>
      <c r="AI76" s="3">
        <v>4796556.5</v>
      </c>
      <c r="AJ76" s="3">
        <v>812817</v>
      </c>
      <c r="AK76" s="3">
        <v>5609373.5</v>
      </c>
      <c r="AL76" s="3">
        <v>4681743</v>
      </c>
      <c r="AM76" s="3">
        <v>10291116</v>
      </c>
      <c r="AN76" s="3">
        <v>448363.3125</v>
      </c>
      <c r="AO76" s="3">
        <v>10739479</v>
      </c>
      <c r="AP76" s="3">
        <v>2565692.75</v>
      </c>
      <c r="AQ76" s="3">
        <v>13305172</v>
      </c>
      <c r="AR76" s="3">
        <v>16578950</v>
      </c>
      <c r="AS76" s="3">
        <v>0.73825126886367798</v>
      </c>
      <c r="AT76" s="3">
        <v>0.62180179357528687</v>
      </c>
      <c r="AU76" s="3">
        <v>22457056</v>
      </c>
      <c r="AV76" s="3">
        <v>32750748</v>
      </c>
      <c r="AW76" s="3">
        <v>12892280</v>
      </c>
      <c r="AX76" s="3">
        <v>90974.296875</v>
      </c>
      <c r="AY76" s="3">
        <v>7348972</v>
      </c>
      <c r="AZ76" s="3">
        <v>0</v>
      </c>
      <c r="BA76" s="3">
        <v>0</v>
      </c>
      <c r="BB76" s="3">
        <v>80.780754089355469</v>
      </c>
      <c r="BC76" s="3">
        <v>61.658882141113281</v>
      </c>
      <c r="BD76" s="3">
        <v>246.85055541992188</v>
      </c>
      <c r="BE76" s="3">
        <v>141.71343994140625</v>
      </c>
    </row>
    <row r="77" spans="1:57" x14ac:dyDescent="0.25">
      <c r="A77" s="3">
        <v>103029203</v>
      </c>
      <c r="B77" s="3" t="s">
        <v>212</v>
      </c>
      <c r="C77" s="3" t="s">
        <v>604</v>
      </c>
      <c r="D77" s="50" t="s">
        <v>932</v>
      </c>
      <c r="E77" s="50">
        <v>892136.125</v>
      </c>
      <c r="F77" s="50">
        <v>355246.65625</v>
      </c>
      <c r="G77" s="50">
        <v>1065591.375</v>
      </c>
      <c r="H77" s="50">
        <v>230093.09375</v>
      </c>
      <c r="I77" s="50">
        <v>190334.34375</v>
      </c>
      <c r="J77" s="50">
        <v>1679969.625</v>
      </c>
      <c r="K77" s="50">
        <v>373344.84375</v>
      </c>
      <c r="L77" s="50"/>
      <c r="M77" s="50">
        <v>892136.125</v>
      </c>
      <c r="N77" s="50">
        <v>892136.125</v>
      </c>
      <c r="O77" s="50">
        <v>355246.65625</v>
      </c>
      <c r="P77" s="50">
        <v>355246.65625</v>
      </c>
      <c r="Q77" s="50">
        <v>1302389.625</v>
      </c>
      <c r="R77" s="50">
        <v>281224.90625</v>
      </c>
      <c r="S77" s="3">
        <v>190334.34375</v>
      </c>
      <c r="T77" s="3">
        <v>1679969.625</v>
      </c>
      <c r="U77" s="3">
        <v>373344.84375</v>
      </c>
      <c r="AG77" s="3">
        <v>355246.65625</v>
      </c>
      <c r="AH77" s="3">
        <v>1685908.5</v>
      </c>
      <c r="AI77" s="3">
        <v>2041155.125</v>
      </c>
      <c r="AJ77" s="3">
        <v>2035216.25</v>
      </c>
      <c r="AK77" s="3">
        <v>4076371.5</v>
      </c>
      <c r="AL77" s="3">
        <v>1173361</v>
      </c>
      <c r="AM77" s="3">
        <v>5249732.5</v>
      </c>
      <c r="AN77" s="3">
        <v>545581</v>
      </c>
      <c r="AO77" s="3">
        <v>5795313.5</v>
      </c>
      <c r="AP77" s="3">
        <v>892136.125</v>
      </c>
      <c r="AQ77" s="3">
        <v>6687449.5</v>
      </c>
      <c r="AR77" s="3">
        <v>11308988</v>
      </c>
      <c r="AS77" s="3">
        <v>0.58033806085586548</v>
      </c>
      <c r="AT77" s="3">
        <v>0.18711607158184052</v>
      </c>
      <c r="AU77" s="3">
        <v>19486896</v>
      </c>
      <c r="AV77" s="3">
        <v>103511664</v>
      </c>
      <c r="AW77" s="3">
        <v>10545138</v>
      </c>
      <c r="AX77" s="3">
        <v>287532.40625</v>
      </c>
      <c r="AY77" s="3">
        <v>69078904</v>
      </c>
      <c r="AZ77" s="3">
        <v>0</v>
      </c>
      <c r="BA77" s="3">
        <v>0</v>
      </c>
      <c r="BB77" s="3">
        <v>240.24737548828125</v>
      </c>
      <c r="BC77" s="3">
        <v>14.177085876464844</v>
      </c>
      <c r="BD77" s="3">
        <v>67.772865295410156</v>
      </c>
      <c r="BE77" s="3">
        <v>36.674606323242188</v>
      </c>
    </row>
    <row r="78" spans="1:57" x14ac:dyDescent="0.25">
      <c r="A78" s="3">
        <v>103029403</v>
      </c>
      <c r="B78" s="3" t="s">
        <v>161</v>
      </c>
      <c r="C78" s="3" t="s">
        <v>604</v>
      </c>
      <c r="D78" s="50" t="s">
        <v>932</v>
      </c>
      <c r="E78" s="50">
        <v>1251458.375</v>
      </c>
      <c r="F78" s="50">
        <v>310498.5</v>
      </c>
      <c r="G78" s="50">
        <v>892592.5625</v>
      </c>
      <c r="H78" s="50">
        <v>158903.546875</v>
      </c>
      <c r="I78" s="50">
        <v>133388.546875</v>
      </c>
      <c r="J78" s="50">
        <v>1202978.125</v>
      </c>
      <c r="K78" s="50">
        <v>267320.5</v>
      </c>
      <c r="L78" s="50"/>
      <c r="M78" s="50">
        <v>1251458.375</v>
      </c>
      <c r="N78" s="50">
        <v>1251458.375</v>
      </c>
      <c r="O78" s="50">
        <v>310498.5</v>
      </c>
      <c r="P78" s="50">
        <v>310498.5</v>
      </c>
      <c r="Q78" s="50">
        <v>1090946.5</v>
      </c>
      <c r="R78" s="50">
        <v>194215.453125</v>
      </c>
      <c r="S78" s="3">
        <v>133388.546875</v>
      </c>
      <c r="T78" s="3">
        <v>1202978.125</v>
      </c>
      <c r="U78" s="3">
        <v>267320.5</v>
      </c>
      <c r="AG78" s="3">
        <v>310498.5</v>
      </c>
      <c r="AH78" s="3">
        <v>1811070.875</v>
      </c>
      <c r="AI78" s="3">
        <v>2121569.5</v>
      </c>
      <c r="AJ78" s="3">
        <v>1513476.625</v>
      </c>
      <c r="AK78" s="3">
        <v>3635046</v>
      </c>
      <c r="AL78" s="3">
        <v>1445673.875</v>
      </c>
      <c r="AM78" s="3">
        <v>5080720</v>
      </c>
      <c r="AN78" s="3">
        <v>443887.0625</v>
      </c>
      <c r="AO78" s="3">
        <v>5524607</v>
      </c>
      <c r="AP78" s="3">
        <v>1251458.375</v>
      </c>
      <c r="AQ78" s="3">
        <v>6776065.5</v>
      </c>
      <c r="AR78" s="3">
        <v>11920663</v>
      </c>
      <c r="AS78" s="3">
        <v>0.6760941743850708</v>
      </c>
      <c r="AT78" s="3">
        <v>0.23872503638267517</v>
      </c>
      <c r="AU78" s="3">
        <v>17631660</v>
      </c>
      <c r="AV78" s="3">
        <v>70443536</v>
      </c>
      <c r="AW78" s="3">
        <v>35125836</v>
      </c>
      <c r="AX78" s="3">
        <v>195676.484375</v>
      </c>
      <c r="AY78" s="3">
        <v>47763261</v>
      </c>
      <c r="AZ78" s="3">
        <v>0</v>
      </c>
      <c r="BA78" s="3">
        <v>0</v>
      </c>
      <c r="BB78" s="3">
        <v>244.09300231933594</v>
      </c>
      <c r="BC78" s="3">
        <v>18.576816558837891</v>
      </c>
      <c r="BD78" s="3">
        <v>90.106178283691406</v>
      </c>
      <c r="BE78" s="3">
        <v>179.50975036621094</v>
      </c>
    </row>
    <row r="79" spans="1:57" x14ac:dyDescent="0.25">
      <c r="A79" s="3">
        <v>103029553</v>
      </c>
      <c r="B79" s="3" t="s">
        <v>234</v>
      </c>
      <c r="C79" s="3" t="s">
        <v>604</v>
      </c>
      <c r="D79" s="50" t="s">
        <v>932</v>
      </c>
      <c r="E79" s="50">
        <v>1203248.375</v>
      </c>
      <c r="F79" s="50">
        <v>330786.59375</v>
      </c>
      <c r="G79" s="50">
        <v>872042.4375</v>
      </c>
      <c r="H79" s="50">
        <v>411997.5</v>
      </c>
      <c r="I79" s="50">
        <v>216278.09375</v>
      </c>
      <c r="J79" s="50">
        <v>1183362.5</v>
      </c>
      <c r="K79" s="50">
        <v>263391.78125</v>
      </c>
      <c r="L79" s="50"/>
      <c r="M79" s="50">
        <v>1203248.375</v>
      </c>
      <c r="N79" s="50">
        <v>1203248.375</v>
      </c>
      <c r="O79" s="50">
        <v>330786.59375</v>
      </c>
      <c r="P79" s="50">
        <v>330786.59375</v>
      </c>
      <c r="Q79" s="50">
        <v>1065829.625</v>
      </c>
      <c r="R79" s="50">
        <v>503552.5</v>
      </c>
      <c r="S79" s="3">
        <v>216278.09375</v>
      </c>
      <c r="T79" s="3">
        <v>1183362.5</v>
      </c>
      <c r="U79" s="3">
        <v>263391.78125</v>
      </c>
      <c r="AG79" s="3">
        <v>330786.59375</v>
      </c>
      <c r="AH79" s="3">
        <v>2094915.75</v>
      </c>
      <c r="AI79" s="3">
        <v>2425702.25</v>
      </c>
      <c r="AJ79" s="3">
        <v>1514149.125</v>
      </c>
      <c r="AK79" s="3">
        <v>3939851.5</v>
      </c>
      <c r="AL79" s="3">
        <v>1706800.875</v>
      </c>
      <c r="AM79" s="3">
        <v>5646652.5</v>
      </c>
      <c r="AN79" s="3">
        <v>547064.6875</v>
      </c>
      <c r="AO79" s="3">
        <v>6193717</v>
      </c>
      <c r="AP79" s="3">
        <v>1203248.375</v>
      </c>
      <c r="AQ79" s="3">
        <v>7396965.5</v>
      </c>
      <c r="AR79" s="3">
        <v>11835526</v>
      </c>
      <c r="AS79" s="3">
        <v>0.6976855993270874</v>
      </c>
      <c r="AT79" s="3">
        <v>0.28431782126426697</v>
      </c>
      <c r="AU79" s="3">
        <v>16963982</v>
      </c>
      <c r="AV79" s="3">
        <v>61251276</v>
      </c>
      <c r="AW79" s="3">
        <v>19334900</v>
      </c>
      <c r="AX79" s="3">
        <v>170142.4375</v>
      </c>
      <c r="AY79" s="3">
        <v>35152199</v>
      </c>
      <c r="AZ79" s="3">
        <v>0</v>
      </c>
      <c r="BA79" s="3">
        <v>0</v>
      </c>
      <c r="BB79" s="3">
        <v>206.60453796386719</v>
      </c>
      <c r="BC79" s="3">
        <v>23.156194686889648</v>
      </c>
      <c r="BD79" s="3">
        <v>99.70458984375</v>
      </c>
      <c r="BE79" s="3">
        <v>113.63948822021484</v>
      </c>
    </row>
    <row r="80" spans="1:57" x14ac:dyDescent="0.25">
      <c r="A80" s="3">
        <v>103029603</v>
      </c>
      <c r="B80" s="3" t="s">
        <v>163</v>
      </c>
      <c r="C80" s="3" t="s">
        <v>604</v>
      </c>
      <c r="D80" s="50" t="s">
        <v>932</v>
      </c>
      <c r="E80" s="50">
        <v>1811893.75</v>
      </c>
      <c r="F80" s="50">
        <v>476719.1875</v>
      </c>
      <c r="G80" s="50">
        <v>1147923.75</v>
      </c>
      <c r="H80" s="50">
        <v>1311635.25</v>
      </c>
      <c r="I80" s="50">
        <v>376030.65625</v>
      </c>
      <c r="J80" s="50">
        <v>1189804.5</v>
      </c>
      <c r="K80" s="50">
        <v>361743.78125</v>
      </c>
      <c r="L80" s="50"/>
      <c r="M80" s="50">
        <v>1811893.75</v>
      </c>
      <c r="N80" s="50">
        <v>1811893.75</v>
      </c>
      <c r="O80" s="50">
        <v>476719.1875</v>
      </c>
      <c r="P80" s="50">
        <v>476719.1875</v>
      </c>
      <c r="Q80" s="50">
        <v>1403018</v>
      </c>
      <c r="R80" s="50">
        <v>1603109.75</v>
      </c>
      <c r="S80" s="3">
        <v>376030.65625</v>
      </c>
      <c r="T80" s="3">
        <v>1189804.5</v>
      </c>
      <c r="U80" s="3">
        <v>361743.78125</v>
      </c>
      <c r="AG80" s="3">
        <v>476719.1875</v>
      </c>
      <c r="AH80" s="3">
        <v>3861303.5</v>
      </c>
      <c r="AI80" s="3">
        <v>4338022.5</v>
      </c>
      <c r="AJ80" s="3">
        <v>1666523.75</v>
      </c>
      <c r="AK80" s="3">
        <v>6004546</v>
      </c>
      <c r="AL80" s="3">
        <v>3415003.5</v>
      </c>
      <c r="AM80" s="3">
        <v>9419550</v>
      </c>
      <c r="AN80" s="3">
        <v>852749.875</v>
      </c>
      <c r="AO80" s="3">
        <v>10272300</v>
      </c>
      <c r="AP80" s="3">
        <v>1811893.75</v>
      </c>
      <c r="AQ80" s="3">
        <v>12084194</v>
      </c>
      <c r="AR80" s="3">
        <v>16383554</v>
      </c>
      <c r="AS80" s="3">
        <v>0.72681945562362671</v>
      </c>
      <c r="AT80" s="3">
        <v>0.35182759165763855</v>
      </c>
      <c r="AU80" s="3">
        <v>22541436</v>
      </c>
      <c r="AV80" s="3">
        <v>62906408</v>
      </c>
      <c r="AW80" s="3">
        <v>6260346</v>
      </c>
      <c r="AX80" s="3">
        <v>174740.015625</v>
      </c>
      <c r="AY80" s="3">
        <v>22256874</v>
      </c>
      <c r="AZ80" s="3">
        <v>0</v>
      </c>
      <c r="BA80" s="3">
        <v>0</v>
      </c>
      <c r="BB80" s="3">
        <v>127.37136077880859</v>
      </c>
      <c r="BC80" s="3">
        <v>34.362743377685547</v>
      </c>
      <c r="BD80" s="3">
        <v>128.99984741210938</v>
      </c>
      <c r="BE80" s="3">
        <v>35.826629638671875</v>
      </c>
    </row>
    <row r="81" spans="1:57" x14ac:dyDescent="0.25">
      <c r="A81" s="3">
        <v>103029803</v>
      </c>
      <c r="B81" s="3" t="s">
        <v>81</v>
      </c>
      <c r="C81" s="3" t="s">
        <v>604</v>
      </c>
      <c r="D81" s="50" t="s">
        <v>932</v>
      </c>
      <c r="E81" s="50">
        <v>2000846.75</v>
      </c>
      <c r="F81" s="50">
        <v>257848.203125</v>
      </c>
      <c r="G81" s="50">
        <v>633449.625</v>
      </c>
      <c r="H81" s="50">
        <v>126190.796875</v>
      </c>
      <c r="I81" s="50">
        <v>84417.46875</v>
      </c>
      <c r="J81" s="50">
        <v>376385.6875</v>
      </c>
      <c r="K81" s="50">
        <v>69324.203125</v>
      </c>
      <c r="L81" s="50"/>
      <c r="M81" s="50">
        <v>2000846.75</v>
      </c>
      <c r="N81" s="50">
        <v>2000846.75</v>
      </c>
      <c r="O81" s="50">
        <v>257848.203125</v>
      </c>
      <c r="P81" s="50">
        <v>257848.203125</v>
      </c>
      <c r="Q81" s="50">
        <v>774216.25</v>
      </c>
      <c r="R81" s="50">
        <v>154233.203125</v>
      </c>
      <c r="S81" s="3">
        <v>84417.46875</v>
      </c>
      <c r="T81" s="3">
        <v>376385.6875</v>
      </c>
      <c r="U81" s="3">
        <v>69324.203125</v>
      </c>
      <c r="AG81" s="3">
        <v>257848.203125</v>
      </c>
      <c r="AH81" s="3">
        <v>2280779.25</v>
      </c>
      <c r="AI81" s="3">
        <v>2538627.5</v>
      </c>
      <c r="AJ81" s="3">
        <v>634233.875</v>
      </c>
      <c r="AK81" s="3">
        <v>3172861.5</v>
      </c>
      <c r="AL81" s="3">
        <v>2155080</v>
      </c>
      <c r="AM81" s="3">
        <v>5327941.5</v>
      </c>
      <c r="AN81" s="3">
        <v>342265.6875</v>
      </c>
      <c r="AO81" s="3">
        <v>5670207</v>
      </c>
      <c r="AP81" s="3">
        <v>2000846.75</v>
      </c>
      <c r="AQ81" s="3">
        <v>7671054</v>
      </c>
      <c r="AR81" s="3">
        <v>14838529</v>
      </c>
      <c r="AS81" s="3">
        <v>0.82469773292541504</v>
      </c>
      <c r="AT81" s="3">
        <v>0.50289154052734375</v>
      </c>
      <c r="AU81" s="3">
        <v>17992688</v>
      </c>
      <c r="AV81" s="3">
        <v>33828104</v>
      </c>
      <c r="AW81" s="3">
        <v>11204457</v>
      </c>
      <c r="AX81" s="3">
        <v>93966.953125</v>
      </c>
      <c r="AY81" s="3">
        <v>8138166</v>
      </c>
      <c r="AZ81" s="3">
        <v>0</v>
      </c>
      <c r="BA81" s="3">
        <v>0</v>
      </c>
      <c r="BB81" s="3">
        <v>86.606681823730469</v>
      </c>
      <c r="BC81" s="3">
        <v>33.765716552734375</v>
      </c>
      <c r="BD81" s="3">
        <v>191.47889709472656</v>
      </c>
      <c r="BE81" s="3">
        <v>119.23827362060547</v>
      </c>
    </row>
    <row r="82" spans="1:57" x14ac:dyDescent="0.25">
      <c r="A82" s="3">
        <v>103029902</v>
      </c>
      <c r="B82" s="3" t="s">
        <v>419</v>
      </c>
      <c r="C82" s="3" t="s">
        <v>604</v>
      </c>
      <c r="D82" s="50" t="s">
        <v>932</v>
      </c>
      <c r="E82" s="50">
        <v>3424401</v>
      </c>
      <c r="F82" s="50">
        <v>833092.1875</v>
      </c>
      <c r="G82" s="50">
        <v>1734385.375</v>
      </c>
      <c r="H82" s="50">
        <v>2211814</v>
      </c>
      <c r="I82" s="50">
        <v>487307.34375</v>
      </c>
      <c r="J82" s="50">
        <v>1381628.875</v>
      </c>
      <c r="K82" s="50">
        <v>276724.71875</v>
      </c>
      <c r="L82" s="50"/>
      <c r="M82" s="50">
        <v>3424401</v>
      </c>
      <c r="N82" s="50">
        <v>3424401</v>
      </c>
      <c r="O82" s="50">
        <v>833092.1875</v>
      </c>
      <c r="P82" s="50">
        <v>833092.1875</v>
      </c>
      <c r="Q82" s="50">
        <v>2119804.25</v>
      </c>
      <c r="R82" s="50">
        <v>2703328</v>
      </c>
      <c r="S82" s="3">
        <v>487307.34375</v>
      </c>
      <c r="T82" s="3">
        <v>1381628.875</v>
      </c>
      <c r="U82" s="3">
        <v>276724.71875</v>
      </c>
      <c r="AG82" s="3">
        <v>833092.1875</v>
      </c>
      <c r="AH82" s="3">
        <v>6400247</v>
      </c>
      <c r="AI82" s="3">
        <v>7233339</v>
      </c>
      <c r="AJ82" s="3">
        <v>2214721</v>
      </c>
      <c r="AK82" s="3">
        <v>9448060</v>
      </c>
      <c r="AL82" s="3">
        <v>6127729</v>
      </c>
      <c r="AM82" s="3">
        <v>15575789</v>
      </c>
      <c r="AN82" s="3">
        <v>1320399.5</v>
      </c>
      <c r="AO82" s="3">
        <v>16896188</v>
      </c>
      <c r="AP82" s="3">
        <v>3424401</v>
      </c>
      <c r="AQ82" s="3">
        <v>20320588</v>
      </c>
      <c r="AR82" s="3">
        <v>29684660</v>
      </c>
      <c r="AS82" s="3">
        <v>0.78205627202987671</v>
      </c>
      <c r="AT82" s="3">
        <v>0.34778222441673279</v>
      </c>
      <c r="AU82" s="3">
        <v>37957192</v>
      </c>
      <c r="AV82" s="3">
        <v>107345624</v>
      </c>
      <c r="AW82" s="3">
        <v>12423867</v>
      </c>
      <c r="AX82" s="3">
        <v>298182.28125</v>
      </c>
      <c r="AY82" s="3">
        <v>47013856</v>
      </c>
      <c r="AZ82" s="3">
        <v>0</v>
      </c>
      <c r="BA82" s="3">
        <v>0</v>
      </c>
      <c r="BB82" s="3">
        <v>157.66816711425781</v>
      </c>
      <c r="BC82" s="3">
        <v>31.685518264770508</v>
      </c>
      <c r="BD82" s="3">
        <v>127.29526519775391</v>
      </c>
      <c r="BE82" s="3">
        <v>41.66534423828125</v>
      </c>
    </row>
    <row r="83" spans="1:57" x14ac:dyDescent="0.25">
      <c r="A83" s="3">
        <v>104000000</v>
      </c>
      <c r="B83" s="3" t="s">
        <v>602</v>
      </c>
      <c r="C83" s="3" t="s">
        <v>606</v>
      </c>
      <c r="D83" s="50" t="s">
        <v>933</v>
      </c>
      <c r="E83" s="50"/>
      <c r="F83" s="50"/>
      <c r="G83" s="50"/>
      <c r="H83" s="50"/>
      <c r="I83" s="50"/>
      <c r="J83" s="50">
        <v>576105.375</v>
      </c>
      <c r="K83" s="50">
        <v>105238.796875</v>
      </c>
      <c r="L83" s="50"/>
      <c r="M83" s="50"/>
      <c r="N83" s="50"/>
      <c r="O83" s="50"/>
      <c r="P83" s="50"/>
      <c r="Q83" s="50"/>
      <c r="R83" s="50"/>
      <c r="T83" s="3">
        <v>576105.375</v>
      </c>
      <c r="U83" s="3">
        <v>105238.796875</v>
      </c>
      <c r="X83" s="3">
        <v>23968.666015625</v>
      </c>
      <c r="Y83" s="3">
        <v>789460</v>
      </c>
      <c r="Z83" s="3">
        <v>789460</v>
      </c>
      <c r="AA83" s="3">
        <v>613685.8125</v>
      </c>
      <c r="AB83" s="3">
        <v>613685.8125</v>
      </c>
      <c r="AC83" s="3">
        <v>613685.8125</v>
      </c>
      <c r="AD83" s="3">
        <v>613685.8125</v>
      </c>
      <c r="AE83" s="3">
        <v>613685.8125</v>
      </c>
      <c r="AF83" s="3">
        <v>613685.8125</v>
      </c>
      <c r="AG83" s="3">
        <v>613685.8125</v>
      </c>
      <c r="AH83" s="3">
        <v>1532353.25</v>
      </c>
      <c r="AI83" s="3">
        <v>2146039</v>
      </c>
      <c r="AJ83" s="3">
        <v>1189791.25</v>
      </c>
      <c r="AK83" s="3">
        <v>3335830.25</v>
      </c>
      <c r="AL83" s="3">
        <v>613685.8125</v>
      </c>
      <c r="AM83" s="3">
        <v>3949516</v>
      </c>
      <c r="AN83" s="3">
        <v>1403145.75</v>
      </c>
      <c r="AO83" s="3">
        <v>5352662</v>
      </c>
      <c r="AP83" s="3">
        <v>613685.8125</v>
      </c>
      <c r="AQ83" s="3">
        <v>5966348</v>
      </c>
      <c r="AR83" s="3">
        <v>9439217</v>
      </c>
      <c r="AS83" s="3">
        <v>0.63775384426116943</v>
      </c>
      <c r="AT83" s="3">
        <v>0.32378283143043518</v>
      </c>
      <c r="AU83" s="3">
        <v>14800721</v>
      </c>
      <c r="AV83" s="3">
        <v>44919220</v>
      </c>
      <c r="AW83" s="3">
        <v>9196827</v>
      </c>
      <c r="AX83" s="3">
        <v>124775.609375</v>
      </c>
      <c r="BA83" s="3">
        <v>0</v>
      </c>
      <c r="BC83" s="3">
        <v>26.734634399414063</v>
      </c>
      <c r="BD83" s="3">
        <v>118.61870574951172</v>
      </c>
      <c r="BE83" s="3">
        <v>73.706932067871094</v>
      </c>
    </row>
    <row r="84" spans="1:57" x14ac:dyDescent="0.25">
      <c r="A84" s="3">
        <v>104101252</v>
      </c>
      <c r="B84" s="3" t="s">
        <v>275</v>
      </c>
      <c r="C84" s="3" t="s">
        <v>604</v>
      </c>
      <c r="D84" s="50" t="s">
        <v>933</v>
      </c>
      <c r="E84" s="50">
        <v>4445794</v>
      </c>
      <c r="F84" s="50">
        <v>848146.9375</v>
      </c>
      <c r="G84" s="50">
        <v>1534222.5</v>
      </c>
      <c r="H84" s="50">
        <v>1817938.75</v>
      </c>
      <c r="I84" s="50">
        <v>420781.6875</v>
      </c>
      <c r="J84" s="50">
        <v>1884462.875</v>
      </c>
      <c r="K84" s="50">
        <v>406166.4375</v>
      </c>
      <c r="L84" s="50"/>
      <c r="M84" s="50">
        <v>4445794</v>
      </c>
      <c r="N84" s="50">
        <v>4445794</v>
      </c>
      <c r="O84" s="50">
        <v>848146.9375</v>
      </c>
      <c r="P84" s="50">
        <v>848146.9375</v>
      </c>
      <c r="Q84" s="50">
        <v>1875160.75</v>
      </c>
      <c r="R84" s="50">
        <v>2221925.25</v>
      </c>
      <c r="S84" s="3">
        <v>420781.6875</v>
      </c>
      <c r="T84" s="3">
        <v>1884462.875</v>
      </c>
      <c r="U84" s="3">
        <v>406166.4375</v>
      </c>
      <c r="AG84" s="3">
        <v>848146.9375</v>
      </c>
      <c r="AH84" s="3">
        <v>7090681</v>
      </c>
      <c r="AI84" s="3">
        <v>7938828</v>
      </c>
      <c r="AJ84" s="3">
        <v>2732609.75</v>
      </c>
      <c r="AK84" s="3">
        <v>10671438</v>
      </c>
      <c r="AL84" s="3">
        <v>6667719</v>
      </c>
      <c r="AM84" s="3">
        <v>17339156</v>
      </c>
      <c r="AN84" s="3">
        <v>1268928.625</v>
      </c>
      <c r="AO84" s="3">
        <v>18608084</v>
      </c>
      <c r="AP84" s="3">
        <v>4445794</v>
      </c>
      <c r="AQ84" s="3">
        <v>23053878</v>
      </c>
      <c r="AR84" s="3">
        <v>39277092</v>
      </c>
      <c r="AS84" s="3">
        <v>0.79333561658859253</v>
      </c>
      <c r="AT84" s="3">
        <v>0.45028868317604065</v>
      </c>
      <c r="AU84" s="3">
        <v>49508796</v>
      </c>
      <c r="AV84" s="3">
        <v>107941720</v>
      </c>
      <c r="AW84" s="3">
        <v>22217598</v>
      </c>
      <c r="AX84" s="3">
        <v>299838.125</v>
      </c>
      <c r="AY84" s="3">
        <v>43815801</v>
      </c>
      <c r="AZ84" s="3">
        <v>0</v>
      </c>
      <c r="BA84" s="3">
        <v>0</v>
      </c>
      <c r="BB84" s="3">
        <v>146.13151550292969</v>
      </c>
      <c r="BC84" s="3">
        <v>35.590663909912109</v>
      </c>
      <c r="BD84" s="3">
        <v>165.118408203125</v>
      </c>
      <c r="BE84" s="3">
        <v>74.098640441894531</v>
      </c>
    </row>
    <row r="85" spans="1:57" x14ac:dyDescent="0.25">
      <c r="A85" s="3">
        <v>104101307</v>
      </c>
      <c r="B85" s="3" t="s">
        <v>509</v>
      </c>
      <c r="C85" s="3" t="s">
        <v>605</v>
      </c>
      <c r="D85" s="50" t="s">
        <v>933</v>
      </c>
      <c r="E85" s="50"/>
      <c r="F85" s="50"/>
      <c r="G85" s="50"/>
      <c r="H85" s="50"/>
      <c r="I85" s="50"/>
      <c r="J85" s="50">
        <v>108207.1796875</v>
      </c>
      <c r="K85" s="50">
        <v>22164.869140625</v>
      </c>
      <c r="L85" s="50">
        <v>218759.40625</v>
      </c>
      <c r="M85" s="50"/>
      <c r="N85" s="50"/>
      <c r="O85" s="50"/>
      <c r="P85" s="50"/>
      <c r="Q85" s="50"/>
      <c r="R85" s="50"/>
      <c r="T85" s="3">
        <v>108207.1796875</v>
      </c>
      <c r="U85" s="3">
        <v>22164.869140625</v>
      </c>
      <c r="V85" s="3">
        <v>218759.40625</v>
      </c>
      <c r="W85" s="3">
        <v>218759.40625</v>
      </c>
      <c r="AG85" s="3">
        <v>0</v>
      </c>
      <c r="AH85" s="3">
        <v>240924.28125</v>
      </c>
      <c r="AI85" s="3">
        <v>240924.28125</v>
      </c>
      <c r="AJ85" s="3">
        <v>108207.1796875</v>
      </c>
      <c r="AK85" s="3">
        <v>349131.46875</v>
      </c>
      <c r="AL85" s="3">
        <v>218759.40625</v>
      </c>
      <c r="AM85" s="3">
        <v>567890.875</v>
      </c>
      <c r="AN85" s="3">
        <v>0</v>
      </c>
      <c r="AO85" s="3">
        <v>567890.875</v>
      </c>
      <c r="AP85" s="3">
        <v>218759.40625</v>
      </c>
      <c r="AQ85" s="3">
        <v>786650.25</v>
      </c>
      <c r="AR85" s="3">
        <v>1071642.625</v>
      </c>
      <c r="AS85" s="3">
        <v>0.64347290992736816</v>
      </c>
      <c r="AT85" s="3">
        <v>0.26979851722717285</v>
      </c>
      <c r="AU85" s="3">
        <v>1665404.375</v>
      </c>
      <c r="AV85" s="3">
        <v>6162866.5</v>
      </c>
      <c r="AW85" s="3">
        <v>63366</v>
      </c>
      <c r="AX85" s="3">
        <v>17119.07421875</v>
      </c>
      <c r="BA85" s="3">
        <v>0</v>
      </c>
      <c r="BC85" s="3">
        <v>20.394296646118164</v>
      </c>
      <c r="BD85" s="3">
        <v>97.283554077148438</v>
      </c>
      <c r="BE85" s="3">
        <v>3.7014851570129395</v>
      </c>
    </row>
    <row r="86" spans="1:57" x14ac:dyDescent="0.25">
      <c r="A86" s="3">
        <v>104103603</v>
      </c>
      <c r="B86" s="3" t="s">
        <v>348</v>
      </c>
      <c r="C86" s="3" t="s">
        <v>604</v>
      </c>
      <c r="D86" s="50" t="s">
        <v>933</v>
      </c>
      <c r="E86" s="50">
        <v>1620471</v>
      </c>
      <c r="F86" s="50">
        <v>210126.59375</v>
      </c>
      <c r="G86" s="50">
        <v>435175.09375</v>
      </c>
      <c r="H86" s="50">
        <v>246043.34375</v>
      </c>
      <c r="I86" s="50">
        <v>286207.96875</v>
      </c>
      <c r="J86" s="50">
        <v>532567.5625</v>
      </c>
      <c r="K86" s="50">
        <v>117679.7578125</v>
      </c>
      <c r="L86" s="50"/>
      <c r="M86" s="50">
        <v>1620471</v>
      </c>
      <c r="N86" s="50">
        <v>1620471</v>
      </c>
      <c r="O86" s="50">
        <v>210126.59375</v>
      </c>
      <c r="P86" s="50">
        <v>210126.59375</v>
      </c>
      <c r="Q86" s="50">
        <v>531880.625</v>
      </c>
      <c r="R86" s="50">
        <v>300719.65625</v>
      </c>
      <c r="S86" s="3">
        <v>286207.96875</v>
      </c>
      <c r="T86" s="3">
        <v>532567.5625</v>
      </c>
      <c r="U86" s="3">
        <v>117679.7578125</v>
      </c>
      <c r="AG86" s="3">
        <v>210126.59375</v>
      </c>
      <c r="AH86" s="3">
        <v>2270402</v>
      </c>
      <c r="AI86" s="3">
        <v>2480528.5</v>
      </c>
      <c r="AJ86" s="3">
        <v>742694.125</v>
      </c>
      <c r="AK86" s="3">
        <v>3223222.5</v>
      </c>
      <c r="AL86" s="3">
        <v>1921190.625</v>
      </c>
      <c r="AM86" s="3">
        <v>5144413</v>
      </c>
      <c r="AN86" s="3">
        <v>496334.5625</v>
      </c>
      <c r="AO86" s="3">
        <v>5640747.5</v>
      </c>
      <c r="AP86" s="3">
        <v>1620471</v>
      </c>
      <c r="AQ86" s="3">
        <v>7261218.5</v>
      </c>
      <c r="AR86" s="3">
        <v>14223571</v>
      </c>
      <c r="AS86" s="3">
        <v>0.85527366399765015</v>
      </c>
      <c r="AT86" s="3">
        <v>0.64184302091598511</v>
      </c>
      <c r="AU86" s="3">
        <v>16630432</v>
      </c>
      <c r="AV86" s="3">
        <v>25586570</v>
      </c>
      <c r="AW86" s="3">
        <v>9257603</v>
      </c>
      <c r="AX86" s="3">
        <v>71073.8046875</v>
      </c>
      <c r="AY86" s="3">
        <v>5740497</v>
      </c>
      <c r="AZ86" s="3">
        <v>0</v>
      </c>
      <c r="BA86" s="3">
        <v>0</v>
      </c>
      <c r="BB86" s="3">
        <v>80.768112182617188</v>
      </c>
      <c r="BC86" s="3">
        <v>45.350357055664063</v>
      </c>
      <c r="BD86" s="3">
        <v>233.98820495605469</v>
      </c>
      <c r="BE86" s="3">
        <v>130.25337219238281</v>
      </c>
    </row>
    <row r="87" spans="1:57" x14ac:dyDescent="0.25">
      <c r="A87" s="3">
        <v>104105003</v>
      </c>
      <c r="B87" s="3" t="s">
        <v>428</v>
      </c>
      <c r="C87" s="3" t="s">
        <v>604</v>
      </c>
      <c r="D87" s="50" t="s">
        <v>933</v>
      </c>
      <c r="E87" s="50">
        <v>1097918.5</v>
      </c>
      <c r="F87" s="50">
        <v>198828.453125</v>
      </c>
      <c r="G87" s="50">
        <v>277178.34375</v>
      </c>
      <c r="H87" s="50">
        <v>108745.203125</v>
      </c>
      <c r="I87" s="50">
        <v>134276.140625</v>
      </c>
      <c r="J87" s="50">
        <v>934789.625</v>
      </c>
      <c r="K87" s="50">
        <v>207445.90625</v>
      </c>
      <c r="L87" s="50"/>
      <c r="M87" s="50">
        <v>1097918.5</v>
      </c>
      <c r="N87" s="50">
        <v>1097918.5</v>
      </c>
      <c r="O87" s="50">
        <v>198828.453125</v>
      </c>
      <c r="P87" s="50">
        <v>198828.453125</v>
      </c>
      <c r="Q87" s="50">
        <v>338773.5625</v>
      </c>
      <c r="R87" s="50">
        <v>132910.796875</v>
      </c>
      <c r="S87" s="3">
        <v>134276.140625</v>
      </c>
      <c r="T87" s="3">
        <v>934789.625</v>
      </c>
      <c r="U87" s="3">
        <v>207445.90625</v>
      </c>
      <c r="AG87" s="3">
        <v>198828.453125</v>
      </c>
      <c r="AH87" s="3">
        <v>1548385.75</v>
      </c>
      <c r="AI87" s="3">
        <v>1747214.25</v>
      </c>
      <c r="AJ87" s="3">
        <v>1133618.125</v>
      </c>
      <c r="AK87" s="3">
        <v>2880832.5</v>
      </c>
      <c r="AL87" s="3">
        <v>1230829.25</v>
      </c>
      <c r="AM87" s="3">
        <v>4111661.75</v>
      </c>
      <c r="AN87" s="3">
        <v>333104.59375</v>
      </c>
      <c r="AO87" s="3">
        <v>4444766.5</v>
      </c>
      <c r="AP87" s="3">
        <v>1097918.5</v>
      </c>
      <c r="AQ87" s="3">
        <v>5542685</v>
      </c>
      <c r="AR87" s="3">
        <v>9712180</v>
      </c>
      <c r="AS87" s="3">
        <v>0.66695237159729004</v>
      </c>
      <c r="AT87" s="3">
        <v>0.26705139875411987</v>
      </c>
      <c r="AU87" s="3">
        <v>14562029</v>
      </c>
      <c r="AV87" s="3">
        <v>53350260</v>
      </c>
      <c r="AW87" s="3">
        <v>9156832</v>
      </c>
      <c r="AX87" s="3">
        <v>148195.171875</v>
      </c>
      <c r="AY87" s="3">
        <v>32931755</v>
      </c>
      <c r="AZ87" s="3">
        <v>0</v>
      </c>
      <c r="BA87" s="3">
        <v>0</v>
      </c>
      <c r="BB87" s="3">
        <v>222.21881103515625</v>
      </c>
      <c r="BC87" s="3">
        <v>19.439449310302734</v>
      </c>
      <c r="BD87" s="3">
        <v>98.262504577636719</v>
      </c>
      <c r="BE87" s="3">
        <v>61.789005279541016</v>
      </c>
    </row>
    <row r="88" spans="1:57" x14ac:dyDescent="0.25">
      <c r="A88" s="3">
        <v>104105353</v>
      </c>
      <c r="B88" s="3" t="s">
        <v>416</v>
      </c>
      <c r="C88" s="3" t="s">
        <v>604</v>
      </c>
      <c r="D88" s="50" t="s">
        <v>933</v>
      </c>
      <c r="E88" s="50">
        <v>1297462</v>
      </c>
      <c r="F88" s="50">
        <v>189178.65625</v>
      </c>
      <c r="G88" s="50">
        <v>441813.21875</v>
      </c>
      <c r="H88" s="50">
        <v>219700.796875</v>
      </c>
      <c r="I88" s="50">
        <v>278653.53125</v>
      </c>
      <c r="J88" s="50">
        <v>446617</v>
      </c>
      <c r="K88" s="50">
        <v>95234.4453125</v>
      </c>
      <c r="L88" s="50">
        <v>9642</v>
      </c>
      <c r="M88" s="50">
        <v>1297462</v>
      </c>
      <c r="N88" s="50">
        <v>1297462</v>
      </c>
      <c r="O88" s="50">
        <v>189178.65625</v>
      </c>
      <c r="P88" s="50">
        <v>189178.65625</v>
      </c>
      <c r="Q88" s="50">
        <v>539993.9375</v>
      </c>
      <c r="R88" s="50">
        <v>268523.1875</v>
      </c>
      <c r="S88" s="3">
        <v>278653.53125</v>
      </c>
      <c r="T88" s="3">
        <v>446617</v>
      </c>
      <c r="U88" s="3">
        <v>95234.4453125</v>
      </c>
      <c r="V88" s="3">
        <v>9642</v>
      </c>
      <c r="W88" s="3">
        <v>9642</v>
      </c>
      <c r="AG88" s="3">
        <v>189178.65625</v>
      </c>
      <c r="AH88" s="3">
        <v>1900692.75</v>
      </c>
      <c r="AI88" s="3">
        <v>2089871.375</v>
      </c>
      <c r="AJ88" s="3">
        <v>635795.625</v>
      </c>
      <c r="AK88" s="3">
        <v>2725667</v>
      </c>
      <c r="AL88" s="3">
        <v>1575627.25</v>
      </c>
      <c r="AM88" s="3">
        <v>4301294</v>
      </c>
      <c r="AN88" s="3">
        <v>467832.1875</v>
      </c>
      <c r="AO88" s="3">
        <v>4769126</v>
      </c>
      <c r="AP88" s="3">
        <v>1307104</v>
      </c>
      <c r="AQ88" s="3">
        <v>6076230</v>
      </c>
      <c r="AR88" s="3">
        <v>11810442</v>
      </c>
      <c r="AS88" s="3">
        <v>0.84253382682800293</v>
      </c>
      <c r="AT88" s="3">
        <v>0.61864930391311646</v>
      </c>
      <c r="AU88" s="3">
        <v>14017766</v>
      </c>
      <c r="AV88" s="3">
        <v>22245460</v>
      </c>
      <c r="AW88" s="3">
        <v>8295280</v>
      </c>
      <c r="AX88" s="3">
        <v>61792.9453125</v>
      </c>
      <c r="AY88" s="3">
        <v>5653165</v>
      </c>
      <c r="AZ88" s="3">
        <v>0</v>
      </c>
      <c r="BA88" s="3">
        <v>0</v>
      </c>
      <c r="BB88" s="3">
        <v>91.485603332519531</v>
      </c>
      <c r="BC88" s="3">
        <v>44.10968017578125</v>
      </c>
      <c r="BD88" s="3">
        <v>226.8505859375</v>
      </c>
      <c r="BE88" s="3">
        <v>134.24314880371094</v>
      </c>
    </row>
    <row r="89" spans="1:57" x14ac:dyDescent="0.25">
      <c r="A89" s="3">
        <v>104107503</v>
      </c>
      <c r="B89" s="3" t="s">
        <v>472</v>
      </c>
      <c r="C89" s="3" t="s">
        <v>604</v>
      </c>
      <c r="D89" s="50" t="s">
        <v>933</v>
      </c>
      <c r="E89" s="50">
        <v>1506242.125</v>
      </c>
      <c r="F89" s="50">
        <v>270534.90625</v>
      </c>
      <c r="G89" s="50">
        <v>514160.3125</v>
      </c>
      <c r="H89" s="50">
        <v>347136.3125</v>
      </c>
      <c r="I89" s="50">
        <v>316783.71875</v>
      </c>
      <c r="J89" s="50">
        <v>542772.5625</v>
      </c>
      <c r="K89" s="50">
        <v>118846.875</v>
      </c>
      <c r="L89" s="50"/>
      <c r="M89" s="50">
        <v>1506242.125</v>
      </c>
      <c r="N89" s="50">
        <v>1506242.125</v>
      </c>
      <c r="O89" s="50">
        <v>270534.90625</v>
      </c>
      <c r="P89" s="50">
        <v>270534.90625</v>
      </c>
      <c r="Q89" s="50">
        <v>628418.1875</v>
      </c>
      <c r="R89" s="50">
        <v>424277.6875</v>
      </c>
      <c r="S89" s="3">
        <v>316783.71875</v>
      </c>
      <c r="T89" s="3">
        <v>542772.5625</v>
      </c>
      <c r="U89" s="3">
        <v>118846.875</v>
      </c>
      <c r="AG89" s="3">
        <v>270534.90625</v>
      </c>
      <c r="AH89" s="3">
        <v>2289009</v>
      </c>
      <c r="AI89" s="3">
        <v>2559544</v>
      </c>
      <c r="AJ89" s="3">
        <v>813307.5</v>
      </c>
      <c r="AK89" s="3">
        <v>3372851.5</v>
      </c>
      <c r="AL89" s="3">
        <v>1930519.75</v>
      </c>
      <c r="AM89" s="3">
        <v>5303371</v>
      </c>
      <c r="AN89" s="3">
        <v>587318.625</v>
      </c>
      <c r="AO89" s="3">
        <v>5890689.5</v>
      </c>
      <c r="AP89" s="3">
        <v>1506242.125</v>
      </c>
      <c r="AQ89" s="3">
        <v>7396931.5</v>
      </c>
      <c r="AR89" s="3">
        <v>13570472</v>
      </c>
      <c r="AS89" s="3">
        <v>0.84212511777877808</v>
      </c>
      <c r="AT89" s="3">
        <v>0.46694967150688171</v>
      </c>
      <c r="AU89" s="3">
        <v>16114555</v>
      </c>
      <c r="AV89" s="3">
        <v>34753468</v>
      </c>
      <c r="AW89" s="3">
        <v>5949471</v>
      </c>
      <c r="AX89" s="3">
        <v>96537.4140625</v>
      </c>
      <c r="AY89" s="3">
        <v>14808134</v>
      </c>
      <c r="AZ89" s="3">
        <v>0</v>
      </c>
      <c r="BA89" s="3">
        <v>0</v>
      </c>
      <c r="BB89" s="3">
        <v>153.3927001953125</v>
      </c>
      <c r="BC89" s="3">
        <v>34.938282012939453</v>
      </c>
      <c r="BD89" s="3">
        <v>166.92549133300781</v>
      </c>
      <c r="BE89" s="3">
        <v>61.628654479980469</v>
      </c>
    </row>
    <row r="90" spans="1:57" x14ac:dyDescent="0.25">
      <c r="A90" s="3">
        <v>104107803</v>
      </c>
      <c r="B90" s="3" t="s">
        <v>248</v>
      </c>
      <c r="C90" s="3" t="s">
        <v>604</v>
      </c>
      <c r="D90" s="50" t="s">
        <v>933</v>
      </c>
      <c r="E90" s="50">
        <v>1330608.5</v>
      </c>
      <c r="F90" s="50">
        <v>247535.40625</v>
      </c>
      <c r="G90" s="50">
        <v>466638.625</v>
      </c>
      <c r="H90" s="50">
        <v>151395.75</v>
      </c>
      <c r="I90" s="50">
        <v>346641.84375</v>
      </c>
      <c r="J90" s="50">
        <v>608440.8125</v>
      </c>
      <c r="K90" s="50">
        <v>131472.265625</v>
      </c>
      <c r="L90" s="50"/>
      <c r="M90" s="50">
        <v>1330608.5</v>
      </c>
      <c r="N90" s="50">
        <v>1330608.5</v>
      </c>
      <c r="O90" s="50">
        <v>247535.40625</v>
      </c>
      <c r="P90" s="50">
        <v>247535.40625</v>
      </c>
      <c r="Q90" s="50">
        <v>570336.0625</v>
      </c>
      <c r="R90" s="50">
        <v>185039.25</v>
      </c>
      <c r="S90" s="3">
        <v>346641.84375</v>
      </c>
      <c r="T90" s="3">
        <v>608440.8125</v>
      </c>
      <c r="U90" s="3">
        <v>131472.265625</v>
      </c>
      <c r="AG90" s="3">
        <v>247535.40625</v>
      </c>
      <c r="AH90" s="3">
        <v>1960118.375</v>
      </c>
      <c r="AI90" s="3">
        <v>2207653.75</v>
      </c>
      <c r="AJ90" s="3">
        <v>855976.25</v>
      </c>
      <c r="AK90" s="3">
        <v>3063630</v>
      </c>
      <c r="AL90" s="3">
        <v>1515647.75</v>
      </c>
      <c r="AM90" s="3">
        <v>4579278</v>
      </c>
      <c r="AN90" s="3">
        <v>594177.25</v>
      </c>
      <c r="AO90" s="3">
        <v>5173455</v>
      </c>
      <c r="AP90" s="3">
        <v>1330608.5</v>
      </c>
      <c r="AQ90" s="3">
        <v>6504063.5</v>
      </c>
      <c r="AR90" s="3">
        <v>12416954</v>
      </c>
      <c r="AS90" s="3">
        <v>0.80179411172866821</v>
      </c>
      <c r="AT90" s="3">
        <v>0.41392409801483154</v>
      </c>
      <c r="AU90" s="3">
        <v>15486462</v>
      </c>
      <c r="AV90" s="3">
        <v>36818228</v>
      </c>
      <c r="AW90" s="3">
        <v>11335721</v>
      </c>
      <c r="AX90" s="3">
        <v>102272.859375</v>
      </c>
      <c r="AY90" s="3">
        <v>16184596</v>
      </c>
      <c r="AZ90" s="3">
        <v>0</v>
      </c>
      <c r="BA90" s="3">
        <v>0</v>
      </c>
      <c r="BB90" s="3">
        <v>158.24917602539063</v>
      </c>
      <c r="BC90" s="3">
        <v>29.955453872680664</v>
      </c>
      <c r="BD90" s="3">
        <v>151.42298889160156</v>
      </c>
      <c r="BE90" s="3">
        <v>110.83802032470703</v>
      </c>
    </row>
    <row r="91" spans="1:57" x14ac:dyDescent="0.25">
      <c r="A91" s="3">
        <v>104107903</v>
      </c>
      <c r="B91" s="3" t="s">
        <v>173</v>
      </c>
      <c r="C91" s="3" t="s">
        <v>604</v>
      </c>
      <c r="D91" s="50" t="s">
        <v>933</v>
      </c>
      <c r="E91" s="50">
        <v>2593646</v>
      </c>
      <c r="F91" s="50">
        <v>600790.9375</v>
      </c>
      <c r="G91" s="50">
        <v>954006</v>
      </c>
      <c r="H91" s="50">
        <v>307920.15625</v>
      </c>
      <c r="I91" s="50">
        <v>434130.28125</v>
      </c>
      <c r="J91" s="50">
        <v>2780584.75</v>
      </c>
      <c r="K91" s="50">
        <v>618410.375</v>
      </c>
      <c r="L91" s="50"/>
      <c r="M91" s="50">
        <v>2593646</v>
      </c>
      <c r="N91" s="50">
        <v>2593646</v>
      </c>
      <c r="O91" s="50">
        <v>600790.9375</v>
      </c>
      <c r="P91" s="50">
        <v>600790.9375</v>
      </c>
      <c r="Q91" s="50">
        <v>1166007.25</v>
      </c>
      <c r="R91" s="50">
        <v>376346.84375</v>
      </c>
      <c r="S91" s="3">
        <v>434130.28125</v>
      </c>
      <c r="T91" s="3">
        <v>2780584.75</v>
      </c>
      <c r="U91" s="3">
        <v>618410.375</v>
      </c>
      <c r="AG91" s="3">
        <v>600790.9375</v>
      </c>
      <c r="AH91" s="3">
        <v>3954107</v>
      </c>
      <c r="AI91" s="3">
        <v>4554898</v>
      </c>
      <c r="AJ91" s="3">
        <v>3381375.75</v>
      </c>
      <c r="AK91" s="3">
        <v>7936274</v>
      </c>
      <c r="AL91" s="3">
        <v>2969992.75</v>
      </c>
      <c r="AM91" s="3">
        <v>10906267</v>
      </c>
      <c r="AN91" s="3">
        <v>1034921.25</v>
      </c>
      <c r="AO91" s="3">
        <v>11941188</v>
      </c>
      <c r="AP91" s="3">
        <v>2593646</v>
      </c>
      <c r="AQ91" s="3">
        <v>14534834</v>
      </c>
      <c r="AR91" s="3">
        <v>25493844</v>
      </c>
      <c r="AS91" s="3">
        <v>0.67322200536727905</v>
      </c>
      <c r="AT91" s="3">
        <v>0.25289386510848999</v>
      </c>
      <c r="AU91" s="3">
        <v>37868404</v>
      </c>
      <c r="AV91" s="3">
        <v>148367136</v>
      </c>
      <c r="AW91" s="3">
        <v>40174956</v>
      </c>
      <c r="AX91" s="3">
        <v>412130.9375</v>
      </c>
      <c r="AY91" s="3">
        <v>94627749</v>
      </c>
      <c r="AZ91" s="3">
        <v>0</v>
      </c>
      <c r="BA91" s="3">
        <v>0</v>
      </c>
      <c r="BB91" s="3">
        <v>229.60603332519531</v>
      </c>
      <c r="BC91" s="3">
        <v>19.256681442260742</v>
      </c>
      <c r="BD91" s="3">
        <v>91.8843994140625</v>
      </c>
      <c r="BE91" s="3">
        <v>97.481048583984375</v>
      </c>
    </row>
    <row r="92" spans="1:57" x14ac:dyDescent="0.25">
      <c r="A92" s="3">
        <v>104372003</v>
      </c>
      <c r="B92" s="3" t="s">
        <v>62</v>
      </c>
      <c r="C92" s="3" t="s">
        <v>604</v>
      </c>
      <c r="D92" s="50" t="s">
        <v>933</v>
      </c>
      <c r="E92" s="50">
        <v>1934062</v>
      </c>
      <c r="F92" s="50">
        <v>255752.25</v>
      </c>
      <c r="G92" s="50">
        <v>541358.75</v>
      </c>
      <c r="H92" s="50">
        <v>451193.84375</v>
      </c>
      <c r="I92" s="50">
        <v>132951.59375</v>
      </c>
      <c r="J92" s="50">
        <v>676815.25</v>
      </c>
      <c r="K92" s="50">
        <v>143757.59375</v>
      </c>
      <c r="L92" s="50"/>
      <c r="M92" s="50">
        <v>1934062</v>
      </c>
      <c r="N92" s="50">
        <v>1934062</v>
      </c>
      <c r="O92" s="50">
        <v>255752.25</v>
      </c>
      <c r="P92" s="50">
        <v>255752.25</v>
      </c>
      <c r="Q92" s="50">
        <v>661660.75</v>
      </c>
      <c r="R92" s="50">
        <v>551459.125</v>
      </c>
      <c r="S92" s="3">
        <v>132951.59375</v>
      </c>
      <c r="T92" s="3">
        <v>676815.25</v>
      </c>
      <c r="U92" s="3">
        <v>143757.59375</v>
      </c>
      <c r="AG92" s="3">
        <v>255752.25</v>
      </c>
      <c r="AH92" s="3">
        <v>2661964.75</v>
      </c>
      <c r="AI92" s="3">
        <v>2917717</v>
      </c>
      <c r="AJ92" s="3">
        <v>932567.5</v>
      </c>
      <c r="AK92" s="3">
        <v>3850284.5</v>
      </c>
      <c r="AL92" s="3">
        <v>2485521</v>
      </c>
      <c r="AM92" s="3">
        <v>6335805.5</v>
      </c>
      <c r="AN92" s="3">
        <v>388703.84375</v>
      </c>
      <c r="AO92" s="3">
        <v>6724509.5</v>
      </c>
      <c r="AP92" s="3">
        <v>1934062</v>
      </c>
      <c r="AQ92" s="3">
        <v>8658572</v>
      </c>
      <c r="AR92" s="3">
        <v>15862931</v>
      </c>
      <c r="AS92" s="3">
        <v>0.84252256155014038</v>
      </c>
      <c r="AT92" s="3">
        <v>0.60609859228134155</v>
      </c>
      <c r="AU92" s="3">
        <v>18827900</v>
      </c>
      <c r="AV92" s="3">
        <v>31498904</v>
      </c>
      <c r="AW92" s="3">
        <v>2399651</v>
      </c>
      <c r="AX92" s="3">
        <v>87496.953125</v>
      </c>
      <c r="AY92" s="3">
        <v>9280345</v>
      </c>
      <c r="AZ92" s="3">
        <v>0</v>
      </c>
      <c r="BA92" s="3">
        <v>0</v>
      </c>
      <c r="BB92" s="3">
        <v>106.06478118896484</v>
      </c>
      <c r="BC92" s="3">
        <v>44.004783630371094</v>
      </c>
      <c r="BD92" s="3">
        <v>215.18348693847656</v>
      </c>
      <c r="BE92" s="3">
        <v>27.425537109375</v>
      </c>
    </row>
    <row r="93" spans="1:57" x14ac:dyDescent="0.25">
      <c r="A93" s="3">
        <v>104374003</v>
      </c>
      <c r="B93" s="3" t="s">
        <v>87</v>
      </c>
      <c r="C93" s="3" t="s">
        <v>604</v>
      </c>
      <c r="D93" s="50" t="s">
        <v>933</v>
      </c>
      <c r="E93" s="50">
        <v>1192892.25</v>
      </c>
      <c r="F93" s="50">
        <v>136593</v>
      </c>
      <c r="G93" s="50">
        <v>286537.21875</v>
      </c>
      <c r="H93" s="50">
        <v>114814.3515625</v>
      </c>
      <c r="I93" s="50">
        <v>85898.484375</v>
      </c>
      <c r="J93" s="50">
        <v>396652.9375</v>
      </c>
      <c r="K93" s="50">
        <v>87738.21875</v>
      </c>
      <c r="L93" s="50">
        <v>18380.849609375</v>
      </c>
      <c r="M93" s="50">
        <v>1192892.25</v>
      </c>
      <c r="N93" s="50">
        <v>1192892.25</v>
      </c>
      <c r="O93" s="50">
        <v>136593</v>
      </c>
      <c r="P93" s="50">
        <v>136593</v>
      </c>
      <c r="Q93" s="50">
        <v>350212.125</v>
      </c>
      <c r="R93" s="50">
        <v>140328.65625</v>
      </c>
      <c r="S93" s="3">
        <v>85898.484375</v>
      </c>
      <c r="T93" s="3">
        <v>396652.9375</v>
      </c>
      <c r="U93" s="3">
        <v>87738.21875</v>
      </c>
      <c r="V93" s="3">
        <v>18380.849609375</v>
      </c>
      <c r="W93" s="3">
        <v>18380.849609375</v>
      </c>
      <c r="AG93" s="3">
        <v>136593</v>
      </c>
      <c r="AH93" s="3">
        <v>1499724.25</v>
      </c>
      <c r="AI93" s="3">
        <v>1636317.25</v>
      </c>
      <c r="AJ93" s="3">
        <v>533245.9375</v>
      </c>
      <c r="AK93" s="3">
        <v>2169563.25</v>
      </c>
      <c r="AL93" s="3">
        <v>1351601.75</v>
      </c>
      <c r="AM93" s="3">
        <v>3521165</v>
      </c>
      <c r="AN93" s="3">
        <v>222491.484375</v>
      </c>
      <c r="AO93" s="3">
        <v>3743656.5</v>
      </c>
      <c r="AP93" s="3">
        <v>1211273.125</v>
      </c>
      <c r="AQ93" s="3">
        <v>4954929.5</v>
      </c>
      <c r="AR93" s="3">
        <v>10061216</v>
      </c>
      <c r="AS93" s="3">
        <v>0.80918186902999878</v>
      </c>
      <c r="AT93" s="3">
        <v>0.63079601526260376</v>
      </c>
      <c r="AU93" s="3">
        <v>12433813</v>
      </c>
      <c r="AV93" s="3">
        <v>20061892</v>
      </c>
      <c r="AW93" s="3">
        <v>7238687</v>
      </c>
      <c r="AX93" s="3">
        <v>55727.4765625</v>
      </c>
      <c r="AY93" s="3">
        <v>4938063</v>
      </c>
      <c r="AZ93" s="3">
        <v>0</v>
      </c>
      <c r="BA93" s="3">
        <v>0</v>
      </c>
      <c r="BB93" s="3">
        <v>88.610923767089844</v>
      </c>
      <c r="BC93" s="3">
        <v>38.931659698486328</v>
      </c>
      <c r="BD93" s="3">
        <v>223.11817932128906</v>
      </c>
      <c r="BE93" s="3">
        <v>129.89439392089844</v>
      </c>
    </row>
    <row r="94" spans="1:57" x14ac:dyDescent="0.25">
      <c r="A94" s="3">
        <v>104374207</v>
      </c>
      <c r="B94" s="3" t="s">
        <v>515</v>
      </c>
      <c r="C94" s="3" t="s">
        <v>605</v>
      </c>
      <c r="D94" s="50" t="s">
        <v>933</v>
      </c>
      <c r="E94" s="50"/>
      <c r="F94" s="50"/>
      <c r="G94" s="50"/>
      <c r="H94" s="50"/>
      <c r="I94" s="50"/>
      <c r="J94" s="50">
        <v>164294.421875</v>
      </c>
      <c r="K94" s="50">
        <v>34159.5</v>
      </c>
      <c r="L94" s="50">
        <v>117454.6484375</v>
      </c>
      <c r="M94" s="50"/>
      <c r="N94" s="50"/>
      <c r="O94" s="50"/>
      <c r="P94" s="50"/>
      <c r="Q94" s="50"/>
      <c r="R94" s="50"/>
      <c r="T94" s="3">
        <v>164294.421875</v>
      </c>
      <c r="U94" s="3">
        <v>34159.5</v>
      </c>
      <c r="V94" s="3">
        <v>117454.6484375</v>
      </c>
      <c r="W94" s="3">
        <v>117454.6484375</v>
      </c>
      <c r="AG94" s="3">
        <v>0</v>
      </c>
      <c r="AH94" s="3">
        <v>151614.15625</v>
      </c>
      <c r="AI94" s="3">
        <v>151614.15625</v>
      </c>
      <c r="AJ94" s="3">
        <v>164294.421875</v>
      </c>
      <c r="AK94" s="3">
        <v>315908.5625</v>
      </c>
      <c r="AL94" s="3">
        <v>117454.6484375</v>
      </c>
      <c r="AM94" s="3">
        <v>433363.21875</v>
      </c>
      <c r="AN94" s="3">
        <v>0</v>
      </c>
      <c r="AO94" s="3">
        <v>433363.21875</v>
      </c>
      <c r="AP94" s="3">
        <v>117454.6484375</v>
      </c>
      <c r="AQ94" s="3">
        <v>550817.875</v>
      </c>
      <c r="AR94" s="3">
        <v>681968.25</v>
      </c>
      <c r="AS94" s="3">
        <v>0.44824355840682983</v>
      </c>
      <c r="AT94" s="3">
        <v>0.21304048597812653</v>
      </c>
      <c r="AU94" s="3">
        <v>1521423.375</v>
      </c>
      <c r="AV94" s="3">
        <v>7141474</v>
      </c>
      <c r="AW94" s="3">
        <v>0</v>
      </c>
      <c r="AX94" s="3">
        <v>19837.427734375</v>
      </c>
      <c r="BA94" s="3">
        <v>0</v>
      </c>
      <c r="BC94" s="3">
        <v>15.924875259399414</v>
      </c>
      <c r="BD94" s="3">
        <v>76.694587707519531</v>
      </c>
      <c r="BE94" s="3">
        <v>0</v>
      </c>
    </row>
    <row r="95" spans="1:57" x14ac:dyDescent="0.25">
      <c r="A95" s="3">
        <v>104375003</v>
      </c>
      <c r="B95" s="3" t="s">
        <v>101</v>
      </c>
      <c r="C95" s="3" t="s">
        <v>604</v>
      </c>
      <c r="D95" s="50" t="s">
        <v>933</v>
      </c>
      <c r="E95" s="50">
        <v>1681593.875</v>
      </c>
      <c r="F95" s="50">
        <v>205225.5</v>
      </c>
      <c r="G95" s="50">
        <v>358662.0625</v>
      </c>
      <c r="H95" s="50">
        <v>288085.5</v>
      </c>
      <c r="I95" s="50">
        <v>146690.09375</v>
      </c>
      <c r="J95" s="50">
        <v>598605.625</v>
      </c>
      <c r="K95" s="50">
        <v>133244.78125</v>
      </c>
      <c r="L95" s="50">
        <v>22212.599609375</v>
      </c>
      <c r="M95" s="50">
        <v>1681593.875</v>
      </c>
      <c r="N95" s="50">
        <v>1681593.875</v>
      </c>
      <c r="O95" s="50">
        <v>205225.5</v>
      </c>
      <c r="P95" s="50">
        <v>205225.5</v>
      </c>
      <c r="Q95" s="50">
        <v>438364.71875</v>
      </c>
      <c r="R95" s="50">
        <v>352104.5</v>
      </c>
      <c r="S95" s="3">
        <v>146690.09375</v>
      </c>
      <c r="T95" s="3">
        <v>598605.625</v>
      </c>
      <c r="U95" s="3">
        <v>133244.78125</v>
      </c>
      <c r="V95" s="3">
        <v>22212.599609375</v>
      </c>
      <c r="W95" s="3">
        <v>22212.599609375</v>
      </c>
      <c r="AG95" s="3">
        <v>205225.5</v>
      </c>
      <c r="AH95" s="3">
        <v>2271826.75</v>
      </c>
      <c r="AI95" s="3">
        <v>2477052.25</v>
      </c>
      <c r="AJ95" s="3">
        <v>803831.125</v>
      </c>
      <c r="AK95" s="3">
        <v>3280883.5</v>
      </c>
      <c r="AL95" s="3">
        <v>2055911</v>
      </c>
      <c r="AM95" s="3">
        <v>5336794.5</v>
      </c>
      <c r="AN95" s="3">
        <v>351915.59375</v>
      </c>
      <c r="AO95" s="3">
        <v>5688710</v>
      </c>
      <c r="AP95" s="3">
        <v>1703806.5</v>
      </c>
      <c r="AQ95" s="3">
        <v>7392516.5</v>
      </c>
      <c r="AR95" s="3">
        <v>13942225</v>
      </c>
      <c r="AS95" s="3">
        <v>0.81506103277206421</v>
      </c>
      <c r="AT95" s="3">
        <v>0.62711000442504883</v>
      </c>
      <c r="AU95" s="3">
        <v>17105744</v>
      </c>
      <c r="AV95" s="3">
        <v>27268496</v>
      </c>
      <c r="AW95" s="3">
        <v>9903468</v>
      </c>
      <c r="AX95" s="3">
        <v>75745.8203125</v>
      </c>
      <c r="AY95" s="3">
        <v>6138070</v>
      </c>
      <c r="AZ95" s="3">
        <v>0</v>
      </c>
      <c r="BA95" s="3">
        <v>0</v>
      </c>
      <c r="BB95" s="3">
        <v>81.03509521484375</v>
      </c>
      <c r="BC95" s="3">
        <v>43.314384460449219</v>
      </c>
      <c r="BD95" s="3">
        <v>225.83085632324219</v>
      </c>
      <c r="BE95" s="3">
        <v>130.74606323242188</v>
      </c>
    </row>
    <row r="96" spans="1:57" x14ac:dyDescent="0.25">
      <c r="A96" s="3">
        <v>104375203</v>
      </c>
      <c r="B96" s="3" t="s">
        <v>162</v>
      </c>
      <c r="C96" s="3" t="s">
        <v>604</v>
      </c>
      <c r="D96" s="50" t="s">
        <v>933</v>
      </c>
      <c r="E96" s="50">
        <v>569955.125</v>
      </c>
      <c r="F96" s="50">
        <v>129064.046875</v>
      </c>
      <c r="G96" s="50">
        <v>161988.578125</v>
      </c>
      <c r="H96" s="50">
        <v>223067.703125</v>
      </c>
      <c r="I96" s="50">
        <v>51238.3984375</v>
      </c>
      <c r="J96" s="50">
        <v>381615.21875</v>
      </c>
      <c r="K96" s="50">
        <v>88907.59375</v>
      </c>
      <c r="L96" s="50"/>
      <c r="M96" s="50">
        <v>569955.125</v>
      </c>
      <c r="N96" s="50">
        <v>569955.125</v>
      </c>
      <c r="O96" s="50">
        <v>129064.046875</v>
      </c>
      <c r="P96" s="50">
        <v>129064.046875</v>
      </c>
      <c r="Q96" s="50">
        <v>197986.046875</v>
      </c>
      <c r="R96" s="50">
        <v>272638.3125</v>
      </c>
      <c r="S96" s="3">
        <v>51238.3984375</v>
      </c>
      <c r="T96" s="3">
        <v>381615.21875</v>
      </c>
      <c r="U96" s="3">
        <v>88907.59375</v>
      </c>
      <c r="AG96" s="3">
        <v>129064.046875</v>
      </c>
      <c r="AH96" s="3">
        <v>933168.75</v>
      </c>
      <c r="AI96" s="3">
        <v>1062232.75</v>
      </c>
      <c r="AJ96" s="3">
        <v>510679.25</v>
      </c>
      <c r="AK96" s="3">
        <v>1572912</v>
      </c>
      <c r="AL96" s="3">
        <v>842593.4375</v>
      </c>
      <c r="AM96" s="3">
        <v>2415505.5</v>
      </c>
      <c r="AN96" s="3">
        <v>180302.4375</v>
      </c>
      <c r="AO96" s="3">
        <v>2595808</v>
      </c>
      <c r="AP96" s="3">
        <v>569955.125</v>
      </c>
      <c r="AQ96" s="3">
        <v>3165763</v>
      </c>
      <c r="AR96" s="3">
        <v>5100003.5</v>
      </c>
      <c r="AS96" s="3">
        <v>0.73754352331161499</v>
      </c>
      <c r="AT96" s="3">
        <v>0.30973449349403381</v>
      </c>
      <c r="AU96" s="3">
        <v>6914851</v>
      </c>
      <c r="AV96" s="3">
        <v>21918294</v>
      </c>
      <c r="AW96" s="3">
        <v>7579055</v>
      </c>
      <c r="AX96" s="3">
        <v>60884.1484375</v>
      </c>
      <c r="AY96" s="3">
        <v>13258459</v>
      </c>
      <c r="AZ96" s="3">
        <v>0</v>
      </c>
      <c r="BA96" s="3">
        <v>0</v>
      </c>
      <c r="BB96" s="3">
        <v>217.76536560058594</v>
      </c>
      <c r="BC96" s="3">
        <v>25.834506988525391</v>
      </c>
      <c r="BD96" s="3">
        <v>113.57391357421875</v>
      </c>
      <c r="BE96" s="3">
        <v>124.48322296142578</v>
      </c>
    </row>
    <row r="97" spans="1:57" x14ac:dyDescent="0.25">
      <c r="A97" s="3">
        <v>104375302</v>
      </c>
      <c r="B97" s="3" t="s">
        <v>178</v>
      </c>
      <c r="C97" s="3" t="s">
        <v>604</v>
      </c>
      <c r="D97" s="50" t="s">
        <v>933</v>
      </c>
      <c r="E97" s="50">
        <v>5152712.5</v>
      </c>
      <c r="F97" s="50">
        <v>502543.0625</v>
      </c>
      <c r="G97" s="50">
        <v>868545.25</v>
      </c>
      <c r="H97" s="50">
        <v>1495509.75</v>
      </c>
      <c r="I97" s="50">
        <v>179241.296875</v>
      </c>
      <c r="J97" s="50">
        <v>1701017.125</v>
      </c>
      <c r="K97" s="50">
        <v>231005.171875</v>
      </c>
      <c r="L97" s="50"/>
      <c r="M97" s="50">
        <v>5152712.5</v>
      </c>
      <c r="N97" s="50">
        <v>5152712.5</v>
      </c>
      <c r="O97" s="50">
        <v>502543.0625</v>
      </c>
      <c r="P97" s="50">
        <v>502543.0625</v>
      </c>
      <c r="Q97" s="50">
        <v>1061555.25</v>
      </c>
      <c r="R97" s="50">
        <v>1827845.25</v>
      </c>
      <c r="S97" s="3">
        <v>179241.296875</v>
      </c>
      <c r="T97" s="3">
        <v>1701017.125</v>
      </c>
      <c r="U97" s="3">
        <v>231005.171875</v>
      </c>
      <c r="AG97" s="3">
        <v>502543.0625</v>
      </c>
      <c r="AH97" s="3">
        <v>7058468.5</v>
      </c>
      <c r="AI97" s="3">
        <v>7561011.5</v>
      </c>
      <c r="AJ97" s="3">
        <v>2203560.25</v>
      </c>
      <c r="AK97" s="3">
        <v>9764572</v>
      </c>
      <c r="AL97" s="3">
        <v>6980558</v>
      </c>
      <c r="AM97" s="3">
        <v>16745130</v>
      </c>
      <c r="AN97" s="3">
        <v>681784.375</v>
      </c>
      <c r="AO97" s="3">
        <v>17426914</v>
      </c>
      <c r="AP97" s="3">
        <v>5152712.5</v>
      </c>
      <c r="AQ97" s="3">
        <v>22579626</v>
      </c>
      <c r="AR97" s="3">
        <v>34149492</v>
      </c>
      <c r="AS97" s="3">
        <v>0.80789422988891602</v>
      </c>
      <c r="AT97" s="3">
        <v>0.6625370979309082</v>
      </c>
      <c r="AU97" s="3">
        <v>42269756</v>
      </c>
      <c r="AV97" s="3">
        <v>62021472</v>
      </c>
      <c r="AW97" s="3">
        <v>11232977</v>
      </c>
      <c r="AX97" s="3">
        <v>172281.859375</v>
      </c>
      <c r="AY97" s="3">
        <v>6828999</v>
      </c>
      <c r="AZ97" s="3">
        <v>0</v>
      </c>
      <c r="BA97" s="3">
        <v>0</v>
      </c>
      <c r="BB97" s="3">
        <v>39.638526916503906</v>
      </c>
      <c r="BC97" s="3">
        <v>56.677886962890625</v>
      </c>
      <c r="BD97" s="3">
        <v>245.35232543945313</v>
      </c>
      <c r="BE97" s="3">
        <v>65.201156616210938</v>
      </c>
    </row>
    <row r="98" spans="1:57" x14ac:dyDescent="0.25">
      <c r="A98" s="3">
        <v>104376203</v>
      </c>
      <c r="B98" s="3" t="s">
        <v>332</v>
      </c>
      <c r="C98" s="3" t="s">
        <v>604</v>
      </c>
      <c r="D98" s="50" t="s">
        <v>933</v>
      </c>
      <c r="E98" s="50">
        <v>1202162.125</v>
      </c>
      <c r="F98" s="50">
        <v>149916.296875</v>
      </c>
      <c r="G98" s="50">
        <v>360464.84375</v>
      </c>
      <c r="H98" s="50">
        <v>96959.25</v>
      </c>
      <c r="I98" s="50">
        <v>73586.5078125</v>
      </c>
      <c r="J98" s="50">
        <v>477192.65625</v>
      </c>
      <c r="K98" s="50">
        <v>107392.421875</v>
      </c>
      <c r="L98" s="50"/>
      <c r="M98" s="50">
        <v>1202162.125</v>
      </c>
      <c r="N98" s="50">
        <v>1202162.125</v>
      </c>
      <c r="O98" s="50">
        <v>149916.296875</v>
      </c>
      <c r="P98" s="50">
        <v>149916.296875</v>
      </c>
      <c r="Q98" s="50">
        <v>440568.15625</v>
      </c>
      <c r="R98" s="50">
        <v>118505.75</v>
      </c>
      <c r="S98" s="3">
        <v>73586.5078125</v>
      </c>
      <c r="T98" s="3">
        <v>477192.65625</v>
      </c>
      <c r="U98" s="3">
        <v>107392.421875</v>
      </c>
      <c r="AG98" s="3">
        <v>149916.296875</v>
      </c>
      <c r="AH98" s="3">
        <v>1480100.25</v>
      </c>
      <c r="AI98" s="3">
        <v>1630016.5</v>
      </c>
      <c r="AJ98" s="3">
        <v>627108.9375</v>
      </c>
      <c r="AK98" s="3">
        <v>2257125.5</v>
      </c>
      <c r="AL98" s="3">
        <v>1320667.875</v>
      </c>
      <c r="AM98" s="3">
        <v>3577793.5</v>
      </c>
      <c r="AN98" s="3">
        <v>223502.8125</v>
      </c>
      <c r="AO98" s="3">
        <v>3801296.25</v>
      </c>
      <c r="AP98" s="3">
        <v>1202162.125</v>
      </c>
      <c r="AQ98" s="3">
        <v>5003458.5</v>
      </c>
      <c r="AR98" s="3">
        <v>9985249</v>
      </c>
      <c r="AS98" s="3">
        <v>0.81736326217651367</v>
      </c>
      <c r="AT98" s="3">
        <v>0.5642620325088501</v>
      </c>
      <c r="AU98" s="3">
        <v>12216415</v>
      </c>
      <c r="AV98" s="3">
        <v>21801290</v>
      </c>
      <c r="AW98" s="3">
        <v>1038037</v>
      </c>
      <c r="AX98" s="3">
        <v>60559.140625</v>
      </c>
      <c r="AY98" s="3">
        <v>5694415</v>
      </c>
      <c r="AZ98" s="3">
        <v>0</v>
      </c>
      <c r="BA98" s="3">
        <v>0</v>
      </c>
      <c r="BB98" s="3">
        <v>94.030647277832031</v>
      </c>
      <c r="BC98" s="3">
        <v>37.271427154541016</v>
      </c>
      <c r="BD98" s="3">
        <v>201.72702026367188</v>
      </c>
      <c r="BE98" s="3">
        <v>17.140880584716797</v>
      </c>
    </row>
    <row r="99" spans="1:57" x14ac:dyDescent="0.25">
      <c r="A99" s="3">
        <v>104377003</v>
      </c>
      <c r="B99" s="3" t="s">
        <v>19</v>
      </c>
      <c r="C99" s="3" t="s">
        <v>604</v>
      </c>
      <c r="D99" s="50" t="s">
        <v>933</v>
      </c>
      <c r="E99" s="50">
        <v>814170.125</v>
      </c>
      <c r="F99" s="50">
        <v>102177.1484375</v>
      </c>
      <c r="G99" s="50">
        <v>197242.265625</v>
      </c>
      <c r="H99" s="50">
        <v>136435.5</v>
      </c>
      <c r="I99" s="50">
        <v>46235.80078125</v>
      </c>
      <c r="J99" s="50">
        <v>309464.09375</v>
      </c>
      <c r="K99" s="50">
        <v>67578.3671875</v>
      </c>
      <c r="L99" s="50"/>
      <c r="M99" s="50">
        <v>814170.125</v>
      </c>
      <c r="N99" s="50">
        <v>814170.125</v>
      </c>
      <c r="O99" s="50">
        <v>102177.1484375</v>
      </c>
      <c r="P99" s="50">
        <v>102177.1484375</v>
      </c>
      <c r="Q99" s="50">
        <v>241073.890625</v>
      </c>
      <c r="R99" s="50">
        <v>166754.5</v>
      </c>
      <c r="S99" s="3">
        <v>46235.80078125</v>
      </c>
      <c r="T99" s="3">
        <v>309464.09375</v>
      </c>
      <c r="U99" s="3">
        <v>67578.3671875</v>
      </c>
      <c r="AG99" s="3">
        <v>102177.1484375</v>
      </c>
      <c r="AH99" s="3">
        <v>1064419.75</v>
      </c>
      <c r="AI99" s="3">
        <v>1166596.875</v>
      </c>
      <c r="AJ99" s="3">
        <v>411641.25</v>
      </c>
      <c r="AK99" s="3">
        <v>1578238.125</v>
      </c>
      <c r="AL99" s="3">
        <v>980924.625</v>
      </c>
      <c r="AM99" s="3">
        <v>2559162.75</v>
      </c>
      <c r="AN99" s="3">
        <v>148412.953125</v>
      </c>
      <c r="AO99" s="3">
        <v>2707575.75</v>
      </c>
      <c r="AP99" s="3">
        <v>814170.125</v>
      </c>
      <c r="AQ99" s="3">
        <v>3521746</v>
      </c>
      <c r="AR99" s="3">
        <v>6485813.5</v>
      </c>
      <c r="AS99" s="3">
        <v>0.81247776746749878</v>
      </c>
      <c r="AT99" s="3">
        <v>0.5920339822769165</v>
      </c>
      <c r="AU99" s="3">
        <v>7982758</v>
      </c>
      <c r="AV99" s="3">
        <v>13586934</v>
      </c>
      <c r="AW99" s="3">
        <v>4366821</v>
      </c>
      <c r="AX99" s="3">
        <v>37741.484375</v>
      </c>
      <c r="AY99" s="3">
        <v>3558422</v>
      </c>
      <c r="AZ99" s="3">
        <v>0</v>
      </c>
      <c r="BA99" s="3">
        <v>0</v>
      </c>
      <c r="BB99" s="3">
        <v>94.284103393554688</v>
      </c>
      <c r="BC99" s="3">
        <v>41.817066192626953</v>
      </c>
      <c r="BD99" s="3">
        <v>211.51150512695313</v>
      </c>
      <c r="BE99" s="3">
        <v>115.70347595214844</v>
      </c>
    </row>
    <row r="100" spans="1:57" x14ac:dyDescent="0.25">
      <c r="A100" s="3">
        <v>104378003</v>
      </c>
      <c r="B100" s="3" t="s">
        <v>16</v>
      </c>
      <c r="C100" s="3" t="s">
        <v>604</v>
      </c>
      <c r="D100" s="50" t="s">
        <v>933</v>
      </c>
      <c r="E100" s="50">
        <v>975382.0625</v>
      </c>
      <c r="F100" s="50">
        <v>180768</v>
      </c>
      <c r="G100" s="50">
        <v>297549.84375</v>
      </c>
      <c r="H100" s="50">
        <v>98666.546875</v>
      </c>
      <c r="I100" s="50">
        <v>230030.71875</v>
      </c>
      <c r="J100" s="50">
        <v>326192.40625</v>
      </c>
      <c r="K100" s="50">
        <v>71600.7109375</v>
      </c>
      <c r="L100" s="50">
        <v>14534.7001953125</v>
      </c>
      <c r="M100" s="50">
        <v>975382.0625</v>
      </c>
      <c r="N100" s="50">
        <v>975382.0625</v>
      </c>
      <c r="O100" s="50">
        <v>180768</v>
      </c>
      <c r="P100" s="50">
        <v>180768</v>
      </c>
      <c r="Q100" s="50">
        <v>363672.03125</v>
      </c>
      <c r="R100" s="50">
        <v>120592.453125</v>
      </c>
      <c r="S100" s="3">
        <v>230030.71875</v>
      </c>
      <c r="T100" s="3">
        <v>326192.40625</v>
      </c>
      <c r="U100" s="3">
        <v>71600.7109375</v>
      </c>
      <c r="V100" s="3">
        <v>14534.7001953125</v>
      </c>
      <c r="W100" s="3">
        <v>14534.7001953125</v>
      </c>
      <c r="AG100" s="3">
        <v>180768</v>
      </c>
      <c r="AH100" s="3">
        <v>1390214.875</v>
      </c>
      <c r="AI100" s="3">
        <v>1570982.875</v>
      </c>
      <c r="AJ100" s="3">
        <v>506960.40625</v>
      </c>
      <c r="AK100" s="3">
        <v>2077943.25</v>
      </c>
      <c r="AL100" s="3">
        <v>1110509.25</v>
      </c>
      <c r="AM100" s="3">
        <v>3188452.5</v>
      </c>
      <c r="AN100" s="3">
        <v>410798.71875</v>
      </c>
      <c r="AO100" s="3">
        <v>3599251.25</v>
      </c>
      <c r="AP100" s="3">
        <v>989916.75</v>
      </c>
      <c r="AQ100" s="3">
        <v>4589168</v>
      </c>
      <c r="AR100" s="3">
        <v>9069563</v>
      </c>
      <c r="AS100" s="3">
        <v>0.82188177108764648</v>
      </c>
      <c r="AT100" s="3">
        <v>0.4339841902256012</v>
      </c>
      <c r="AU100" s="3">
        <v>11035119</v>
      </c>
      <c r="AV100" s="3">
        <v>25459746</v>
      </c>
      <c r="AW100" s="3">
        <v>6019089</v>
      </c>
      <c r="AX100" s="3">
        <v>70721.515625</v>
      </c>
      <c r="AY100" s="3">
        <v>7704544</v>
      </c>
      <c r="AZ100" s="3">
        <v>0</v>
      </c>
      <c r="BA100" s="3">
        <v>0</v>
      </c>
      <c r="BB100" s="3">
        <v>108.94200897216797</v>
      </c>
      <c r="BC100" s="3">
        <v>29.382051467895508</v>
      </c>
      <c r="BD100" s="3">
        <v>156.03623962402344</v>
      </c>
      <c r="BE100" s="3">
        <v>85.109725952148438</v>
      </c>
    </row>
    <row r="101" spans="1:57" x14ac:dyDescent="0.25">
      <c r="A101" s="3">
        <v>104431304</v>
      </c>
      <c r="B101" s="3" t="s">
        <v>143</v>
      </c>
      <c r="C101" s="3" t="s">
        <v>604</v>
      </c>
      <c r="D101" s="50" t="s">
        <v>933</v>
      </c>
      <c r="E101" s="50">
        <v>631211.875</v>
      </c>
      <c r="F101" s="50">
        <v>70368.453125</v>
      </c>
      <c r="G101" s="50">
        <v>133738.265625</v>
      </c>
      <c r="H101" s="50">
        <v>45254.25</v>
      </c>
      <c r="I101" s="50">
        <v>64709.6328125</v>
      </c>
      <c r="J101" s="50">
        <v>180009.03125</v>
      </c>
      <c r="K101" s="50">
        <v>34815.80078125</v>
      </c>
      <c r="L101" s="50"/>
      <c r="M101" s="50">
        <v>631211.875</v>
      </c>
      <c r="N101" s="50">
        <v>631211.875</v>
      </c>
      <c r="O101" s="50">
        <v>70368.453125</v>
      </c>
      <c r="P101" s="50">
        <v>70368.453125</v>
      </c>
      <c r="Q101" s="50">
        <v>163457.890625</v>
      </c>
      <c r="R101" s="50">
        <v>55310.75</v>
      </c>
      <c r="S101" s="3">
        <v>64709.6328125</v>
      </c>
      <c r="T101" s="3">
        <v>180009.03125</v>
      </c>
      <c r="U101" s="3">
        <v>34815.80078125</v>
      </c>
      <c r="AG101" s="3">
        <v>70368.453125</v>
      </c>
      <c r="AH101" s="3">
        <v>775991.5625</v>
      </c>
      <c r="AI101" s="3">
        <v>846360</v>
      </c>
      <c r="AJ101" s="3">
        <v>250377.484375</v>
      </c>
      <c r="AK101" s="3">
        <v>1096737.5</v>
      </c>
      <c r="AL101" s="3">
        <v>686522.625</v>
      </c>
      <c r="AM101" s="3">
        <v>1783260.125</v>
      </c>
      <c r="AN101" s="3">
        <v>135078.09375</v>
      </c>
      <c r="AO101" s="3">
        <v>1918338.25</v>
      </c>
      <c r="AP101" s="3">
        <v>631211.875</v>
      </c>
      <c r="AQ101" s="3">
        <v>2549550</v>
      </c>
      <c r="AR101" s="3">
        <v>5284543.5</v>
      </c>
      <c r="AS101" s="3">
        <v>0.84032732248306274</v>
      </c>
      <c r="AT101" s="3">
        <v>0.59228366613388062</v>
      </c>
      <c r="AU101" s="3">
        <v>6288672.5</v>
      </c>
      <c r="AV101" s="3">
        <v>11013004</v>
      </c>
      <c r="AW101" s="3">
        <v>4891070</v>
      </c>
      <c r="AX101" s="3">
        <v>30591.677734375</v>
      </c>
      <c r="AY101" s="3">
        <v>2111941</v>
      </c>
      <c r="AZ101" s="3">
        <v>0</v>
      </c>
      <c r="BA101" s="3">
        <v>0</v>
      </c>
      <c r="BB101" s="3">
        <v>69.036453247070313</v>
      </c>
      <c r="BC101" s="3">
        <v>35.850845336914063</v>
      </c>
      <c r="BD101" s="3">
        <v>205.56808471679688</v>
      </c>
      <c r="BE101" s="3">
        <v>159.88236999511719</v>
      </c>
    </row>
    <row r="102" spans="1:57" x14ac:dyDescent="0.25">
      <c r="A102" s="3">
        <v>104432503</v>
      </c>
      <c r="B102" s="3" t="s">
        <v>130</v>
      </c>
      <c r="C102" s="3" t="s">
        <v>604</v>
      </c>
      <c r="D102" s="50" t="s">
        <v>933</v>
      </c>
      <c r="E102" s="50">
        <v>1814138.875</v>
      </c>
      <c r="F102" s="50">
        <v>191456.84375</v>
      </c>
      <c r="G102" s="50">
        <v>194378.3125</v>
      </c>
      <c r="H102" s="50">
        <v>158783.84375</v>
      </c>
      <c r="I102" s="50">
        <v>18169.626953125</v>
      </c>
      <c r="J102" s="50">
        <v>526306.6875</v>
      </c>
      <c r="K102" s="50">
        <v>130497.3125</v>
      </c>
      <c r="L102" s="50"/>
      <c r="M102" s="50">
        <v>1814138.875</v>
      </c>
      <c r="N102" s="50">
        <v>1814138.875</v>
      </c>
      <c r="O102" s="50">
        <v>191456.84375</v>
      </c>
      <c r="P102" s="50">
        <v>191456.84375</v>
      </c>
      <c r="Q102" s="50">
        <v>237573.5</v>
      </c>
      <c r="R102" s="50">
        <v>194069.15625</v>
      </c>
      <c r="S102" s="3">
        <v>18169.626953125</v>
      </c>
      <c r="T102" s="3">
        <v>526306.6875</v>
      </c>
      <c r="U102" s="3">
        <v>130497.3125</v>
      </c>
      <c r="AG102" s="3">
        <v>191456.84375</v>
      </c>
      <c r="AH102" s="3">
        <v>2121589.75</v>
      </c>
      <c r="AI102" s="3">
        <v>2313046.5</v>
      </c>
      <c r="AJ102" s="3">
        <v>717763.5</v>
      </c>
      <c r="AK102" s="3">
        <v>3030810</v>
      </c>
      <c r="AL102" s="3">
        <v>2008208</v>
      </c>
      <c r="AM102" s="3">
        <v>5039018</v>
      </c>
      <c r="AN102" s="3">
        <v>209626.46875</v>
      </c>
      <c r="AO102" s="3">
        <v>5248644.5</v>
      </c>
      <c r="AP102" s="3">
        <v>1814138.875</v>
      </c>
      <c r="AQ102" s="3">
        <v>7062783.5</v>
      </c>
      <c r="AR102" s="3">
        <v>11078387</v>
      </c>
      <c r="AS102" s="3">
        <v>0.7381022572517395</v>
      </c>
      <c r="AT102" s="3">
        <v>0.59767204523086548</v>
      </c>
      <c r="AU102" s="3">
        <v>15009285</v>
      </c>
      <c r="AV102" s="3">
        <v>23813362</v>
      </c>
      <c r="AW102" s="3">
        <v>11094608</v>
      </c>
      <c r="AX102" s="3">
        <v>66148.2265625</v>
      </c>
      <c r="AY102" s="3">
        <v>2740536</v>
      </c>
      <c r="AZ102" s="3">
        <v>0</v>
      </c>
      <c r="BA102" s="3">
        <v>0</v>
      </c>
      <c r="BB102" s="3">
        <v>41.430225372314453</v>
      </c>
      <c r="BC102" s="3">
        <v>45.818462371826172</v>
      </c>
      <c r="BD102" s="3">
        <v>226.90380859375</v>
      </c>
      <c r="BE102" s="3">
        <v>167.72343444824219</v>
      </c>
    </row>
    <row r="103" spans="1:57" x14ac:dyDescent="0.25">
      <c r="A103" s="3">
        <v>104432803</v>
      </c>
      <c r="B103" s="3" t="s">
        <v>231</v>
      </c>
      <c r="C103" s="3" t="s">
        <v>604</v>
      </c>
      <c r="D103" s="50" t="s">
        <v>933</v>
      </c>
      <c r="E103" s="50">
        <v>1321741.625</v>
      </c>
      <c r="F103" s="50">
        <v>210679.796875</v>
      </c>
      <c r="G103" s="50">
        <v>421621.5625</v>
      </c>
      <c r="H103" s="50">
        <v>426122.5625</v>
      </c>
      <c r="I103" s="50">
        <v>94319.1015625</v>
      </c>
      <c r="J103" s="50">
        <v>577565.75</v>
      </c>
      <c r="K103" s="50">
        <v>114586.1328125</v>
      </c>
      <c r="L103" s="50"/>
      <c r="M103" s="50">
        <v>1321741.625</v>
      </c>
      <c r="N103" s="50">
        <v>1321741.625</v>
      </c>
      <c r="O103" s="50">
        <v>210679.796875</v>
      </c>
      <c r="P103" s="50">
        <v>210679.796875</v>
      </c>
      <c r="Q103" s="50">
        <v>515315.25</v>
      </c>
      <c r="R103" s="50">
        <v>520816.4375</v>
      </c>
      <c r="S103" s="3">
        <v>94319.1015625</v>
      </c>
      <c r="T103" s="3">
        <v>577565.75</v>
      </c>
      <c r="U103" s="3">
        <v>114586.1328125</v>
      </c>
      <c r="AG103" s="3">
        <v>210679.796875</v>
      </c>
      <c r="AH103" s="3">
        <v>1956769.5</v>
      </c>
      <c r="AI103" s="3">
        <v>2167449.25</v>
      </c>
      <c r="AJ103" s="3">
        <v>788245.5625</v>
      </c>
      <c r="AK103" s="3">
        <v>2955694.75</v>
      </c>
      <c r="AL103" s="3">
        <v>1842558</v>
      </c>
      <c r="AM103" s="3">
        <v>4798253</v>
      </c>
      <c r="AN103" s="3">
        <v>304998.90625</v>
      </c>
      <c r="AO103" s="3">
        <v>5103252</v>
      </c>
      <c r="AP103" s="3">
        <v>1321741.625</v>
      </c>
      <c r="AQ103" s="3">
        <v>6424993.5</v>
      </c>
      <c r="AR103" s="3">
        <v>10523191</v>
      </c>
      <c r="AS103" s="3">
        <v>0.76460397243499756</v>
      </c>
      <c r="AT103" s="3">
        <v>0.57460856437683105</v>
      </c>
      <c r="AU103" s="3">
        <v>13762930</v>
      </c>
      <c r="AV103" s="3">
        <v>23745770</v>
      </c>
      <c r="AW103" s="3">
        <v>4672981</v>
      </c>
      <c r="AX103" s="3">
        <v>65960.46875</v>
      </c>
      <c r="AY103" s="3">
        <v>5181792</v>
      </c>
      <c r="AZ103" s="3">
        <v>0</v>
      </c>
      <c r="BA103" s="3">
        <v>0</v>
      </c>
      <c r="BB103" s="3">
        <v>78.559051513671875</v>
      </c>
      <c r="BC103" s="3">
        <v>44.810092926025391</v>
      </c>
      <c r="BD103" s="3">
        <v>208.65422058105469</v>
      </c>
      <c r="BE103" s="3">
        <v>70.845176696777344</v>
      </c>
    </row>
    <row r="104" spans="1:57" x14ac:dyDescent="0.25">
      <c r="A104" s="3">
        <v>104432903</v>
      </c>
      <c r="B104" s="3" t="s">
        <v>281</v>
      </c>
      <c r="C104" s="3" t="s">
        <v>604</v>
      </c>
      <c r="D104" s="50" t="s">
        <v>933</v>
      </c>
      <c r="E104" s="50">
        <v>1394838.25</v>
      </c>
      <c r="F104" s="50">
        <v>251035.203125</v>
      </c>
      <c r="G104" s="50">
        <v>393623.5625</v>
      </c>
      <c r="H104" s="50">
        <v>153242.546875</v>
      </c>
      <c r="I104" s="50">
        <v>170253.625</v>
      </c>
      <c r="J104" s="50">
        <v>757261.6875</v>
      </c>
      <c r="K104" s="50">
        <v>154907.796875</v>
      </c>
      <c r="L104" s="50">
        <v>14223.4501953125</v>
      </c>
      <c r="M104" s="50">
        <v>1394838.25</v>
      </c>
      <c r="N104" s="50">
        <v>1394838.25</v>
      </c>
      <c r="O104" s="50">
        <v>251035.203125</v>
      </c>
      <c r="P104" s="50">
        <v>251035.203125</v>
      </c>
      <c r="Q104" s="50">
        <v>481095.4375</v>
      </c>
      <c r="R104" s="50">
        <v>187296.453125</v>
      </c>
      <c r="S104" s="3">
        <v>170253.625</v>
      </c>
      <c r="T104" s="3">
        <v>757261.6875</v>
      </c>
      <c r="U104" s="3">
        <v>154907.796875</v>
      </c>
      <c r="V104" s="3">
        <v>14223.4501953125</v>
      </c>
      <c r="W104" s="3">
        <v>14223.4501953125</v>
      </c>
      <c r="AG104" s="3">
        <v>251035.203125</v>
      </c>
      <c r="AH104" s="3">
        <v>1887465.625</v>
      </c>
      <c r="AI104" s="3">
        <v>2138500.75</v>
      </c>
      <c r="AJ104" s="3">
        <v>1008296.875</v>
      </c>
      <c r="AK104" s="3">
        <v>3146797.5</v>
      </c>
      <c r="AL104" s="3">
        <v>1596358.25</v>
      </c>
      <c r="AM104" s="3">
        <v>4743156</v>
      </c>
      <c r="AN104" s="3">
        <v>421288.8125</v>
      </c>
      <c r="AO104" s="3">
        <v>5164445</v>
      </c>
      <c r="AP104" s="3">
        <v>1409061.75</v>
      </c>
      <c r="AQ104" s="3">
        <v>6573507</v>
      </c>
      <c r="AR104" s="3">
        <v>12471194</v>
      </c>
      <c r="AS104" s="3">
        <v>0.72148674726486206</v>
      </c>
      <c r="AT104" s="3">
        <v>0.42084372043609619</v>
      </c>
      <c r="AU104" s="3">
        <v>17285410</v>
      </c>
      <c r="AV104" s="3">
        <v>41265472</v>
      </c>
      <c r="AW104" s="3">
        <v>9220664</v>
      </c>
      <c r="AX104" s="3">
        <v>114626.3125</v>
      </c>
      <c r="AY104" s="3">
        <v>12534741</v>
      </c>
      <c r="AZ104" s="3">
        <v>0</v>
      </c>
      <c r="BA104" s="3">
        <v>0</v>
      </c>
      <c r="BB104" s="3">
        <v>109.35308837890625</v>
      </c>
      <c r="BC104" s="3">
        <v>27.452663421630859</v>
      </c>
      <c r="BD104" s="3">
        <v>150.79792785644531</v>
      </c>
      <c r="BE104" s="3">
        <v>80.441078186035156</v>
      </c>
    </row>
    <row r="105" spans="1:57" x14ac:dyDescent="0.25">
      <c r="A105" s="3">
        <v>104433303</v>
      </c>
      <c r="B105" s="3" t="s">
        <v>147</v>
      </c>
      <c r="C105" s="3" t="s">
        <v>604</v>
      </c>
      <c r="D105" s="50" t="s">
        <v>933</v>
      </c>
      <c r="E105" s="50">
        <v>1205471.75</v>
      </c>
      <c r="F105" s="50">
        <v>234715.5</v>
      </c>
      <c r="G105" s="50">
        <v>361300.90625</v>
      </c>
      <c r="H105" s="50">
        <v>1031959.375</v>
      </c>
      <c r="I105" s="50">
        <v>158439.640625</v>
      </c>
      <c r="J105" s="50">
        <v>649182.8125</v>
      </c>
      <c r="K105" s="50">
        <v>143083.0625</v>
      </c>
      <c r="L105" s="50"/>
      <c r="M105" s="50">
        <v>1205471.75</v>
      </c>
      <c r="N105" s="50">
        <v>1205471.75</v>
      </c>
      <c r="O105" s="50">
        <v>234715.5</v>
      </c>
      <c r="P105" s="50">
        <v>234715.5</v>
      </c>
      <c r="Q105" s="50">
        <v>441589.96875</v>
      </c>
      <c r="R105" s="50">
        <v>1261283.625</v>
      </c>
      <c r="S105" s="3">
        <v>158439.640625</v>
      </c>
      <c r="T105" s="3">
        <v>649182.8125</v>
      </c>
      <c r="U105" s="3">
        <v>143083.0625</v>
      </c>
      <c r="AG105" s="3">
        <v>234715.5</v>
      </c>
      <c r="AH105" s="3">
        <v>2538953.75</v>
      </c>
      <c r="AI105" s="3">
        <v>2773669.25</v>
      </c>
      <c r="AJ105" s="3">
        <v>883898.3125</v>
      </c>
      <c r="AK105" s="3">
        <v>3657567.5</v>
      </c>
      <c r="AL105" s="3">
        <v>2466755.5</v>
      </c>
      <c r="AM105" s="3">
        <v>6124323</v>
      </c>
      <c r="AN105" s="3">
        <v>393155.125</v>
      </c>
      <c r="AO105" s="3">
        <v>6517478</v>
      </c>
      <c r="AP105" s="3">
        <v>1205471.75</v>
      </c>
      <c r="AQ105" s="3">
        <v>7722950</v>
      </c>
      <c r="AR105" s="3">
        <v>10043808</v>
      </c>
      <c r="AS105" s="3">
        <v>0.75672817230224609</v>
      </c>
      <c r="AT105" s="3">
        <v>0.37699311971664429</v>
      </c>
      <c r="AU105" s="3">
        <v>13272676</v>
      </c>
      <c r="AV105" s="3">
        <v>34869024</v>
      </c>
      <c r="AW105" s="3">
        <v>7930082</v>
      </c>
      <c r="AX105" s="3">
        <v>96858.3984375</v>
      </c>
      <c r="AY105" s="3">
        <v>17072296</v>
      </c>
      <c r="AZ105" s="3">
        <v>0</v>
      </c>
      <c r="BA105" s="3">
        <v>0</v>
      </c>
      <c r="BB105" s="3">
        <v>176.26036071777344</v>
      </c>
      <c r="BC105" s="3">
        <v>37.762008666992188</v>
      </c>
      <c r="BD105" s="3">
        <v>137.03175354003906</v>
      </c>
      <c r="BE105" s="3">
        <v>81.872940063476563</v>
      </c>
    </row>
    <row r="106" spans="1:57" x14ac:dyDescent="0.25">
      <c r="A106" s="3">
        <v>104433604</v>
      </c>
      <c r="B106" s="3" t="s">
        <v>335</v>
      </c>
      <c r="C106" s="3" t="s">
        <v>604</v>
      </c>
      <c r="D106" s="50" t="s">
        <v>933</v>
      </c>
      <c r="E106" s="50">
        <v>533329.625</v>
      </c>
      <c r="F106" s="50">
        <v>73179.8984375</v>
      </c>
      <c r="G106" s="50">
        <v>216565.953125</v>
      </c>
      <c r="H106" s="50">
        <v>46676.69921875</v>
      </c>
      <c r="I106" s="50">
        <v>65381.3515625</v>
      </c>
      <c r="J106" s="50">
        <v>167346.34375</v>
      </c>
      <c r="K106" s="50">
        <v>32492.40234375</v>
      </c>
      <c r="L106" s="50"/>
      <c r="M106" s="50">
        <v>533329.625</v>
      </c>
      <c r="N106" s="50">
        <v>533329.625</v>
      </c>
      <c r="O106" s="50">
        <v>73179.8984375</v>
      </c>
      <c r="P106" s="50">
        <v>73179.8984375</v>
      </c>
      <c r="Q106" s="50">
        <v>264691.71875</v>
      </c>
      <c r="R106" s="50">
        <v>57049.30078125</v>
      </c>
      <c r="S106" s="3">
        <v>65381.3515625</v>
      </c>
      <c r="T106" s="3">
        <v>167346.34375</v>
      </c>
      <c r="U106" s="3">
        <v>32492.40234375</v>
      </c>
      <c r="AG106" s="3">
        <v>73179.8984375</v>
      </c>
      <c r="AH106" s="3">
        <v>677880.0625</v>
      </c>
      <c r="AI106" s="3">
        <v>751059.9375</v>
      </c>
      <c r="AJ106" s="3">
        <v>240526.25</v>
      </c>
      <c r="AK106" s="3">
        <v>991586.1875</v>
      </c>
      <c r="AL106" s="3">
        <v>590378.9375</v>
      </c>
      <c r="AM106" s="3">
        <v>1581965.125</v>
      </c>
      <c r="AN106" s="3">
        <v>138561.25</v>
      </c>
      <c r="AO106" s="3">
        <v>1720526.375</v>
      </c>
      <c r="AP106" s="3">
        <v>533329.625</v>
      </c>
      <c r="AQ106" s="3">
        <v>2253856</v>
      </c>
      <c r="AR106" s="3">
        <v>4548800.5</v>
      </c>
      <c r="AS106" s="3">
        <v>0.82607924938201904</v>
      </c>
      <c r="AT106" s="3">
        <v>0.54333579540252686</v>
      </c>
      <c r="AU106" s="3">
        <v>5506494</v>
      </c>
      <c r="AV106" s="3">
        <v>10106236</v>
      </c>
      <c r="AW106" s="3">
        <v>3856159</v>
      </c>
      <c r="AX106" s="3">
        <v>28072.876953125</v>
      </c>
      <c r="AY106" s="3">
        <v>2869835</v>
      </c>
      <c r="AZ106" s="3">
        <v>0</v>
      </c>
      <c r="BA106" s="3">
        <v>0</v>
      </c>
      <c r="BB106" s="3">
        <v>102.22803497314453</v>
      </c>
      <c r="BC106" s="3">
        <v>35.321857452392578</v>
      </c>
      <c r="BD106" s="3">
        <v>196.14996337890625</v>
      </c>
      <c r="BE106" s="3">
        <v>137.36244201660156</v>
      </c>
    </row>
    <row r="107" spans="1:57" x14ac:dyDescent="0.25">
      <c r="A107" s="3">
        <v>104433903</v>
      </c>
      <c r="B107" s="3" t="s">
        <v>187</v>
      </c>
      <c r="C107" s="3" t="s">
        <v>604</v>
      </c>
      <c r="D107" s="50" t="s">
        <v>933</v>
      </c>
      <c r="E107" s="50">
        <v>1082445.25</v>
      </c>
      <c r="F107" s="50">
        <v>132414.59375</v>
      </c>
      <c r="G107" s="50">
        <v>285189.3125</v>
      </c>
      <c r="H107" s="50">
        <v>99582.296875</v>
      </c>
      <c r="I107" s="50">
        <v>176605.84375</v>
      </c>
      <c r="J107" s="50">
        <v>341898.46875</v>
      </c>
      <c r="K107" s="50">
        <v>74289.390625</v>
      </c>
      <c r="L107" s="50"/>
      <c r="M107" s="50">
        <v>1082445.25</v>
      </c>
      <c r="N107" s="50">
        <v>1082445.25</v>
      </c>
      <c r="O107" s="50">
        <v>132414.59375</v>
      </c>
      <c r="P107" s="50">
        <v>132414.59375</v>
      </c>
      <c r="Q107" s="50">
        <v>348564.75</v>
      </c>
      <c r="R107" s="50">
        <v>121711.703125</v>
      </c>
      <c r="S107" s="3">
        <v>176605.84375</v>
      </c>
      <c r="T107" s="3">
        <v>341898.46875</v>
      </c>
      <c r="U107" s="3">
        <v>74289.390625</v>
      </c>
      <c r="AG107" s="3">
        <v>132414.59375</v>
      </c>
      <c r="AH107" s="3">
        <v>1432922.75</v>
      </c>
      <c r="AI107" s="3">
        <v>1565337.375</v>
      </c>
      <c r="AJ107" s="3">
        <v>474313.0625</v>
      </c>
      <c r="AK107" s="3">
        <v>2039650.5</v>
      </c>
      <c r="AL107" s="3">
        <v>1204157</v>
      </c>
      <c r="AM107" s="3">
        <v>3243807.5</v>
      </c>
      <c r="AN107" s="3">
        <v>309020.4375</v>
      </c>
      <c r="AO107" s="3">
        <v>3552828</v>
      </c>
      <c r="AP107" s="3">
        <v>1082445.25</v>
      </c>
      <c r="AQ107" s="3">
        <v>4635273</v>
      </c>
      <c r="AR107" s="3">
        <v>9465756</v>
      </c>
      <c r="AS107" s="3">
        <v>0.81006276607513428</v>
      </c>
      <c r="AT107" s="3">
        <v>0.59770482778549194</v>
      </c>
      <c r="AU107" s="3">
        <v>11685213</v>
      </c>
      <c r="AV107" s="3">
        <v>20148486</v>
      </c>
      <c r="AW107" s="3">
        <v>6653260</v>
      </c>
      <c r="AX107" s="3">
        <v>55968.015625</v>
      </c>
      <c r="AY107" s="3">
        <v>4790900</v>
      </c>
      <c r="AZ107" s="3">
        <v>0</v>
      </c>
      <c r="BA107" s="3">
        <v>0</v>
      </c>
      <c r="BB107" s="3">
        <v>85.600677490234375</v>
      </c>
      <c r="BC107" s="3">
        <v>36.443145751953125</v>
      </c>
      <c r="BD107" s="3">
        <v>208.78376770019531</v>
      </c>
      <c r="BE107" s="3">
        <v>118.87611389160156</v>
      </c>
    </row>
    <row r="108" spans="1:57" x14ac:dyDescent="0.25">
      <c r="A108" s="3">
        <v>104435003</v>
      </c>
      <c r="B108" s="3" t="s">
        <v>432</v>
      </c>
      <c r="C108" s="3" t="s">
        <v>604</v>
      </c>
      <c r="D108" s="50" t="s">
        <v>933</v>
      </c>
      <c r="E108" s="50">
        <v>958624.1875</v>
      </c>
      <c r="F108" s="50">
        <v>169708.5</v>
      </c>
      <c r="G108" s="50">
        <v>318153.8125</v>
      </c>
      <c r="H108" s="50">
        <v>360388.8125</v>
      </c>
      <c r="I108" s="50">
        <v>123612.9453125</v>
      </c>
      <c r="J108" s="50">
        <v>336568.75</v>
      </c>
      <c r="K108" s="50">
        <v>71947.6171875</v>
      </c>
      <c r="L108" s="50"/>
      <c r="M108" s="50">
        <v>958624.1875</v>
      </c>
      <c r="N108" s="50">
        <v>958624.1875</v>
      </c>
      <c r="O108" s="50">
        <v>169708.5</v>
      </c>
      <c r="P108" s="50">
        <v>169708.5</v>
      </c>
      <c r="Q108" s="50">
        <v>388854.65625</v>
      </c>
      <c r="R108" s="50">
        <v>440475.1875</v>
      </c>
      <c r="S108" s="3">
        <v>123612.9453125</v>
      </c>
      <c r="T108" s="3">
        <v>336568.75</v>
      </c>
      <c r="U108" s="3">
        <v>71947.6171875</v>
      </c>
      <c r="AG108" s="3">
        <v>169708.5</v>
      </c>
      <c r="AH108" s="3">
        <v>1514573.625</v>
      </c>
      <c r="AI108" s="3">
        <v>1684282.125</v>
      </c>
      <c r="AJ108" s="3">
        <v>506277.25</v>
      </c>
      <c r="AK108" s="3">
        <v>2190559.5</v>
      </c>
      <c r="AL108" s="3">
        <v>1399099.375</v>
      </c>
      <c r="AM108" s="3">
        <v>3589659</v>
      </c>
      <c r="AN108" s="3">
        <v>293321.4375</v>
      </c>
      <c r="AO108" s="3">
        <v>3882980.5</v>
      </c>
      <c r="AP108" s="3">
        <v>958624.1875</v>
      </c>
      <c r="AQ108" s="3">
        <v>4841604.5</v>
      </c>
      <c r="AR108" s="3">
        <v>8217650.5</v>
      </c>
      <c r="AS108" s="3">
        <v>0.80280286073684692</v>
      </c>
      <c r="AT108" s="3">
        <v>0.44761914014816284</v>
      </c>
      <c r="AU108" s="3">
        <v>10236200</v>
      </c>
      <c r="AV108" s="3">
        <v>22977074</v>
      </c>
      <c r="AW108" s="3">
        <v>688940</v>
      </c>
      <c r="AX108" s="3">
        <v>63825.20703125</v>
      </c>
      <c r="AY108" s="3">
        <v>5757500</v>
      </c>
      <c r="AZ108" s="3">
        <v>0</v>
      </c>
      <c r="BA108" s="3">
        <v>0</v>
      </c>
      <c r="BB108" s="3">
        <v>90.207305908203125</v>
      </c>
      <c r="BC108" s="3">
        <v>34.32122802734375</v>
      </c>
      <c r="BD108" s="3">
        <v>160.37864685058594</v>
      </c>
      <c r="BE108" s="3">
        <v>10.794167518615723</v>
      </c>
    </row>
    <row r="109" spans="1:57" x14ac:dyDescent="0.25">
      <c r="A109" s="3">
        <v>104435107</v>
      </c>
      <c r="B109" s="3" t="s">
        <v>551</v>
      </c>
      <c r="C109" s="3" t="s">
        <v>605</v>
      </c>
      <c r="D109" s="50" t="s">
        <v>933</v>
      </c>
      <c r="E109" s="50"/>
      <c r="F109" s="50"/>
      <c r="G109" s="50"/>
      <c r="H109" s="50"/>
      <c r="I109" s="50"/>
      <c r="J109" s="50">
        <v>118087.9765625</v>
      </c>
      <c r="K109" s="50">
        <v>24722.009765625</v>
      </c>
      <c r="L109" s="50">
        <v>133958.25</v>
      </c>
      <c r="M109" s="50"/>
      <c r="N109" s="50"/>
      <c r="O109" s="50"/>
      <c r="P109" s="50"/>
      <c r="Q109" s="50"/>
      <c r="R109" s="50"/>
      <c r="T109" s="3">
        <v>118087.9765625</v>
      </c>
      <c r="U109" s="3">
        <v>24722.009765625</v>
      </c>
      <c r="V109" s="3">
        <v>133958.25</v>
      </c>
      <c r="W109" s="3">
        <v>133958.25</v>
      </c>
      <c r="AG109" s="3">
        <v>0</v>
      </c>
      <c r="AH109" s="3">
        <v>158680.265625</v>
      </c>
      <c r="AI109" s="3">
        <v>158680.265625</v>
      </c>
      <c r="AJ109" s="3">
        <v>118087.9765625</v>
      </c>
      <c r="AK109" s="3">
        <v>276768.25</v>
      </c>
      <c r="AL109" s="3">
        <v>133958.25</v>
      </c>
      <c r="AM109" s="3">
        <v>410726.5</v>
      </c>
      <c r="AN109" s="3">
        <v>0</v>
      </c>
      <c r="AO109" s="3">
        <v>410726.5</v>
      </c>
      <c r="AP109" s="3">
        <v>133958.25</v>
      </c>
      <c r="AQ109" s="3">
        <v>544684.75</v>
      </c>
      <c r="AR109" s="3">
        <v>706900.375</v>
      </c>
      <c r="AS109" s="3">
        <v>0.53917914628982544</v>
      </c>
      <c r="AT109" s="3">
        <v>0.15723143517971039</v>
      </c>
      <c r="AU109" s="3">
        <v>1311067.75</v>
      </c>
      <c r="AV109" s="3">
        <v>8293272</v>
      </c>
      <c r="AW109" s="3">
        <v>3032463</v>
      </c>
      <c r="AX109" s="3">
        <v>23036.8671875</v>
      </c>
      <c r="BA109" s="3">
        <v>0</v>
      </c>
      <c r="BC109" s="3">
        <v>12.014144897460938</v>
      </c>
      <c r="BD109" s="3">
        <v>56.911720275878906</v>
      </c>
      <c r="BE109" s="3">
        <v>131.63522338867188</v>
      </c>
    </row>
    <row r="110" spans="1:57" x14ac:dyDescent="0.25">
      <c r="A110" s="3">
        <v>104435303</v>
      </c>
      <c r="B110" s="3" t="s">
        <v>171</v>
      </c>
      <c r="C110" s="3" t="s">
        <v>604</v>
      </c>
      <c r="D110" s="50" t="s">
        <v>933</v>
      </c>
      <c r="E110" s="50">
        <v>1386784</v>
      </c>
      <c r="F110" s="50">
        <v>188819.25</v>
      </c>
      <c r="G110" s="50">
        <v>363942.9375</v>
      </c>
      <c r="H110" s="50">
        <v>157875.296875</v>
      </c>
      <c r="I110" s="50">
        <v>197819.4375</v>
      </c>
      <c r="J110" s="50">
        <v>427569.53125</v>
      </c>
      <c r="K110" s="50">
        <v>91831.765625</v>
      </c>
      <c r="L110" s="50"/>
      <c r="M110" s="50">
        <v>1386784</v>
      </c>
      <c r="N110" s="50">
        <v>1386784</v>
      </c>
      <c r="O110" s="50">
        <v>188819.25</v>
      </c>
      <c r="P110" s="50">
        <v>188819.25</v>
      </c>
      <c r="Q110" s="50">
        <v>444819.1875</v>
      </c>
      <c r="R110" s="50">
        <v>192958.703125</v>
      </c>
      <c r="S110" s="3">
        <v>197819.4375</v>
      </c>
      <c r="T110" s="3">
        <v>427569.53125</v>
      </c>
      <c r="U110" s="3">
        <v>91831.765625</v>
      </c>
      <c r="AG110" s="3">
        <v>188819.25</v>
      </c>
      <c r="AH110" s="3">
        <v>1834310.5</v>
      </c>
      <c r="AI110" s="3">
        <v>2023129.75</v>
      </c>
      <c r="AJ110" s="3">
        <v>616388.75</v>
      </c>
      <c r="AK110" s="3">
        <v>2639518.5</v>
      </c>
      <c r="AL110" s="3">
        <v>1579742.75</v>
      </c>
      <c r="AM110" s="3">
        <v>4219261</v>
      </c>
      <c r="AN110" s="3">
        <v>386638.6875</v>
      </c>
      <c r="AO110" s="3">
        <v>4605899.5</v>
      </c>
      <c r="AP110" s="3">
        <v>1386784</v>
      </c>
      <c r="AQ110" s="3">
        <v>5992683.5</v>
      </c>
      <c r="AR110" s="3">
        <v>11450353</v>
      </c>
      <c r="AS110" s="3">
        <v>0.84238827228546143</v>
      </c>
      <c r="AT110" s="3">
        <v>0.61491996049880981</v>
      </c>
      <c r="AU110" s="3">
        <v>13592726</v>
      </c>
      <c r="AV110" s="3">
        <v>22011846</v>
      </c>
      <c r="AW110" s="3">
        <v>6044560</v>
      </c>
      <c r="AX110" s="3">
        <v>61144.015625</v>
      </c>
      <c r="AY110" s="3">
        <v>5402018</v>
      </c>
      <c r="AZ110" s="3">
        <v>0</v>
      </c>
      <c r="BA110" s="3">
        <v>0</v>
      </c>
      <c r="BB110" s="3">
        <v>88.349090576171875</v>
      </c>
      <c r="BC110" s="3">
        <v>43.168876647949219</v>
      </c>
      <c r="BD110" s="3">
        <v>222.30673217773438</v>
      </c>
      <c r="BE110" s="3">
        <v>98.857749938964844</v>
      </c>
    </row>
    <row r="111" spans="1:57" x14ac:dyDescent="0.25">
      <c r="A111" s="3">
        <v>104435603</v>
      </c>
      <c r="B111" s="3" t="s">
        <v>370</v>
      </c>
      <c r="C111" s="3" t="s">
        <v>604</v>
      </c>
      <c r="D111" s="50" t="s">
        <v>933</v>
      </c>
      <c r="E111" s="50">
        <v>3292687.75</v>
      </c>
      <c r="F111" s="50">
        <v>429668.09375</v>
      </c>
      <c r="G111" s="50">
        <v>552162.5</v>
      </c>
      <c r="H111" s="50">
        <v>790585.625</v>
      </c>
      <c r="I111" s="50">
        <v>122038.7421875</v>
      </c>
      <c r="J111" s="50">
        <v>980398.1875</v>
      </c>
      <c r="K111" s="50">
        <v>180473.515625</v>
      </c>
      <c r="L111" s="50"/>
      <c r="M111" s="50">
        <v>3292687.75</v>
      </c>
      <c r="N111" s="50">
        <v>3292687.75</v>
      </c>
      <c r="O111" s="50">
        <v>429668.09375</v>
      </c>
      <c r="P111" s="50">
        <v>429668.09375</v>
      </c>
      <c r="Q111" s="50">
        <v>674865.3125</v>
      </c>
      <c r="R111" s="50">
        <v>966271.375</v>
      </c>
      <c r="S111" s="3">
        <v>122038.7421875</v>
      </c>
      <c r="T111" s="3">
        <v>980398.1875</v>
      </c>
      <c r="U111" s="3">
        <v>180473.515625</v>
      </c>
      <c r="AG111" s="3">
        <v>429668.09375</v>
      </c>
      <c r="AH111" s="3">
        <v>4385785.5</v>
      </c>
      <c r="AI111" s="3">
        <v>4815453.5</v>
      </c>
      <c r="AJ111" s="3">
        <v>1410066.25</v>
      </c>
      <c r="AK111" s="3">
        <v>6225520</v>
      </c>
      <c r="AL111" s="3">
        <v>4258959</v>
      </c>
      <c r="AM111" s="3">
        <v>10484479</v>
      </c>
      <c r="AN111" s="3">
        <v>551706.8125</v>
      </c>
      <c r="AO111" s="3">
        <v>11036186</v>
      </c>
      <c r="AP111" s="3">
        <v>3292687.75</v>
      </c>
      <c r="AQ111" s="3">
        <v>14328874</v>
      </c>
      <c r="AR111" s="3">
        <v>22116184</v>
      </c>
      <c r="AS111" s="3">
        <v>0.81856024265289307</v>
      </c>
      <c r="AT111" s="3">
        <v>0.62803345918655396</v>
      </c>
      <c r="AU111" s="3">
        <v>27018396</v>
      </c>
      <c r="AV111" s="3">
        <v>42043128</v>
      </c>
      <c r="AW111" s="3">
        <v>14434496</v>
      </c>
      <c r="AX111" s="3">
        <v>116786.46875</v>
      </c>
      <c r="AY111" s="3">
        <v>6820000</v>
      </c>
      <c r="AZ111" s="3">
        <v>0</v>
      </c>
      <c r="BA111" s="3">
        <v>0</v>
      </c>
      <c r="BB111" s="3">
        <v>58.397174835205078</v>
      </c>
      <c r="BC111" s="3">
        <v>53.306861877441406</v>
      </c>
      <c r="BD111" s="3">
        <v>231.34867858886719</v>
      </c>
      <c r="BE111" s="3">
        <v>123.59733581542969</v>
      </c>
    </row>
    <row r="112" spans="1:57" x14ac:dyDescent="0.25">
      <c r="A112" s="3">
        <v>104435703</v>
      </c>
      <c r="B112" s="3" t="s">
        <v>126</v>
      </c>
      <c r="C112" s="3" t="s">
        <v>604</v>
      </c>
      <c r="D112" s="50" t="s">
        <v>933</v>
      </c>
      <c r="E112" s="50">
        <v>1119789.625</v>
      </c>
      <c r="F112" s="50">
        <v>151150.953125</v>
      </c>
      <c r="G112" s="50">
        <v>353383.03125</v>
      </c>
      <c r="H112" s="50">
        <v>596592</v>
      </c>
      <c r="I112" s="50">
        <v>74770.5703125</v>
      </c>
      <c r="J112" s="50">
        <v>424170.125</v>
      </c>
      <c r="K112" s="50">
        <v>85431.3671875</v>
      </c>
      <c r="L112" s="50"/>
      <c r="M112" s="50">
        <v>1119789.625</v>
      </c>
      <c r="N112" s="50">
        <v>1119789.625</v>
      </c>
      <c r="O112" s="50">
        <v>151150.953125</v>
      </c>
      <c r="P112" s="50">
        <v>151150.953125</v>
      </c>
      <c r="Q112" s="50">
        <v>431912.59375</v>
      </c>
      <c r="R112" s="50">
        <v>729168</v>
      </c>
      <c r="S112" s="3">
        <v>74770.5703125</v>
      </c>
      <c r="T112" s="3">
        <v>424170.125</v>
      </c>
      <c r="U112" s="3">
        <v>85431.3671875</v>
      </c>
      <c r="AG112" s="3">
        <v>151150.953125</v>
      </c>
      <c r="AH112" s="3">
        <v>1876583.625</v>
      </c>
      <c r="AI112" s="3">
        <v>2027734.625</v>
      </c>
      <c r="AJ112" s="3">
        <v>575321.0625</v>
      </c>
      <c r="AK112" s="3">
        <v>2603055.75</v>
      </c>
      <c r="AL112" s="3">
        <v>1848957.625</v>
      </c>
      <c r="AM112" s="3">
        <v>4452013.5</v>
      </c>
      <c r="AN112" s="3">
        <v>225921.53125</v>
      </c>
      <c r="AO112" s="3">
        <v>4677935</v>
      </c>
      <c r="AP112" s="3">
        <v>1119789.625</v>
      </c>
      <c r="AQ112" s="3">
        <v>5797724.5</v>
      </c>
      <c r="AR112" s="3">
        <v>9018775</v>
      </c>
      <c r="AS112" s="3">
        <v>0.79357999563217163</v>
      </c>
      <c r="AT112" s="3">
        <v>0.59064888954162598</v>
      </c>
      <c r="AU112" s="3">
        <v>11364670</v>
      </c>
      <c r="AV112" s="3">
        <v>18681374</v>
      </c>
      <c r="AW112" s="3">
        <v>4180523</v>
      </c>
      <c r="AX112" s="3">
        <v>51892.70703125</v>
      </c>
      <c r="AY112" s="3">
        <v>4818154</v>
      </c>
      <c r="AZ112" s="3">
        <v>0</v>
      </c>
      <c r="BA112" s="3">
        <v>0</v>
      </c>
      <c r="BB112" s="3">
        <v>92.848381042480469</v>
      </c>
      <c r="BC112" s="3">
        <v>50.162265777587891</v>
      </c>
      <c r="BD112" s="3">
        <v>219.00321960449219</v>
      </c>
      <c r="BE112" s="3">
        <v>80.560897827148438</v>
      </c>
    </row>
    <row r="113" spans="1:57" x14ac:dyDescent="0.25">
      <c r="A113" s="3">
        <v>104437503</v>
      </c>
      <c r="B113" s="3" t="s">
        <v>192</v>
      </c>
      <c r="C113" s="3" t="s">
        <v>604</v>
      </c>
      <c r="D113" s="50" t="s">
        <v>933</v>
      </c>
      <c r="E113" s="50">
        <v>869921.875</v>
      </c>
      <c r="F113" s="50">
        <v>134119.796875</v>
      </c>
      <c r="G113" s="50">
        <v>314411.9375</v>
      </c>
      <c r="H113" s="50">
        <v>83646</v>
      </c>
      <c r="I113" s="50">
        <v>83678.2578125</v>
      </c>
      <c r="J113" s="50">
        <v>347927.78125</v>
      </c>
      <c r="K113" s="50">
        <v>66550.390625</v>
      </c>
      <c r="L113" s="50"/>
      <c r="M113" s="50">
        <v>869921.875</v>
      </c>
      <c r="N113" s="50">
        <v>869921.875</v>
      </c>
      <c r="O113" s="50">
        <v>134119.796875</v>
      </c>
      <c r="P113" s="50">
        <v>134119.796875</v>
      </c>
      <c r="Q113" s="50">
        <v>384281.21875</v>
      </c>
      <c r="R113" s="50">
        <v>102234</v>
      </c>
      <c r="S113" s="3">
        <v>83678.2578125</v>
      </c>
      <c r="T113" s="3">
        <v>347927.78125</v>
      </c>
      <c r="U113" s="3">
        <v>66550.390625</v>
      </c>
      <c r="AG113" s="3">
        <v>134119.796875</v>
      </c>
      <c r="AH113" s="3">
        <v>1103796.5</v>
      </c>
      <c r="AI113" s="3">
        <v>1237916.25</v>
      </c>
      <c r="AJ113" s="3">
        <v>482047.5625</v>
      </c>
      <c r="AK113" s="3">
        <v>1719963.75</v>
      </c>
      <c r="AL113" s="3">
        <v>972155.875</v>
      </c>
      <c r="AM113" s="3">
        <v>2692119.5</v>
      </c>
      <c r="AN113" s="3">
        <v>217798.0625</v>
      </c>
      <c r="AO113" s="3">
        <v>2909917.5</v>
      </c>
      <c r="AP113" s="3">
        <v>869921.875</v>
      </c>
      <c r="AQ113" s="3">
        <v>3779839.5</v>
      </c>
      <c r="AR113" s="3">
        <v>7735788.5</v>
      </c>
      <c r="AS113" s="3">
        <v>0.7884904146194458</v>
      </c>
      <c r="AT113" s="3">
        <v>0.56298846006393433</v>
      </c>
      <c r="AU113" s="3">
        <v>9810885</v>
      </c>
      <c r="AV113" s="3">
        <v>17084954</v>
      </c>
      <c r="AW113" s="3">
        <v>5649529</v>
      </c>
      <c r="AX113" s="3">
        <v>47458.20703125</v>
      </c>
      <c r="AY113" s="3">
        <v>4501502</v>
      </c>
      <c r="AZ113" s="3">
        <v>0</v>
      </c>
      <c r="BA113" s="3">
        <v>0</v>
      </c>
      <c r="BB113" s="3">
        <v>94.851921081542969</v>
      </c>
      <c r="BC113" s="3">
        <v>36.241649627685547</v>
      </c>
      <c r="BD113" s="3">
        <v>206.72683715820313</v>
      </c>
      <c r="BE113" s="3">
        <v>119.04219055175781</v>
      </c>
    </row>
    <row r="114" spans="1:57" x14ac:dyDescent="0.25">
      <c r="A114" s="3">
        <v>105000000</v>
      </c>
      <c r="B114" s="3" t="s">
        <v>586</v>
      </c>
      <c r="C114" s="3" t="s">
        <v>606</v>
      </c>
      <c r="D114" s="50" t="s">
        <v>934</v>
      </c>
      <c r="E114" s="50"/>
      <c r="F114" s="50"/>
      <c r="G114" s="50"/>
      <c r="H114" s="50"/>
      <c r="I114" s="50"/>
      <c r="J114" s="50">
        <v>956692.3125</v>
      </c>
      <c r="K114" s="50">
        <v>188010.25</v>
      </c>
      <c r="L114" s="50"/>
      <c r="M114" s="50"/>
      <c r="N114" s="50"/>
      <c r="O114" s="50"/>
      <c r="P114" s="50"/>
      <c r="Q114" s="50"/>
      <c r="R114" s="50"/>
      <c r="T114" s="3">
        <v>956692.3125</v>
      </c>
      <c r="U114" s="3">
        <v>188010.25</v>
      </c>
      <c r="X114" s="3">
        <v>915982</v>
      </c>
      <c r="Y114" s="3">
        <v>786984.5</v>
      </c>
      <c r="Z114" s="3">
        <v>786984.5</v>
      </c>
      <c r="AA114" s="3">
        <v>536635.125</v>
      </c>
      <c r="AB114" s="3">
        <v>536635.125</v>
      </c>
      <c r="AC114" s="3">
        <v>536635.125</v>
      </c>
      <c r="AD114" s="3">
        <v>536635.125</v>
      </c>
      <c r="AE114" s="3">
        <v>536635.125</v>
      </c>
      <c r="AF114" s="3">
        <v>536635.125</v>
      </c>
      <c r="AG114" s="3">
        <v>536635.125</v>
      </c>
      <c r="AH114" s="3">
        <v>2427612</v>
      </c>
      <c r="AI114" s="3">
        <v>2964247</v>
      </c>
      <c r="AJ114" s="3">
        <v>1493327.5</v>
      </c>
      <c r="AK114" s="3">
        <v>4457574.5</v>
      </c>
      <c r="AL114" s="3">
        <v>536635.125</v>
      </c>
      <c r="AM114" s="3">
        <v>4994209.5</v>
      </c>
      <c r="AN114" s="3">
        <v>1323619.625</v>
      </c>
      <c r="AO114" s="3">
        <v>6317829</v>
      </c>
      <c r="AP114" s="3">
        <v>536635.125</v>
      </c>
      <c r="AQ114" s="3">
        <v>6854464</v>
      </c>
      <c r="AR114" s="3">
        <v>10837123</v>
      </c>
      <c r="AS114" s="3">
        <v>0.58294260501861572</v>
      </c>
      <c r="AT114" s="3">
        <v>0.30443751811981201</v>
      </c>
      <c r="AU114" s="3">
        <v>18590378</v>
      </c>
      <c r="AV114" s="3">
        <v>60353388</v>
      </c>
      <c r="AW114" s="3">
        <v>12248087</v>
      </c>
      <c r="AX114" s="3">
        <v>167648.296875</v>
      </c>
      <c r="BA114" s="3">
        <v>0</v>
      </c>
      <c r="BC114" s="3">
        <v>26.588844299316406</v>
      </c>
      <c r="BD114" s="3">
        <v>110.88915252685547</v>
      </c>
      <c r="BE114" s="3">
        <v>73.0582275390625</v>
      </c>
    </row>
    <row r="115" spans="1:57" x14ac:dyDescent="0.25">
      <c r="A115" s="3">
        <v>105201033</v>
      </c>
      <c r="B115" s="3" t="s">
        <v>68</v>
      </c>
      <c r="C115" s="3" t="s">
        <v>604</v>
      </c>
      <c r="D115" s="50" t="s">
        <v>934</v>
      </c>
      <c r="E115" s="50">
        <v>1946097.75</v>
      </c>
      <c r="F115" s="50">
        <v>323527.5</v>
      </c>
      <c r="G115" s="50">
        <v>760648.5</v>
      </c>
      <c r="H115" s="50">
        <v>191711.703125</v>
      </c>
      <c r="I115" s="50">
        <v>526717.875</v>
      </c>
      <c r="J115" s="50">
        <v>739038.4375</v>
      </c>
      <c r="K115" s="50">
        <v>103994.2265625</v>
      </c>
      <c r="L115" s="50">
        <v>20356.94921875</v>
      </c>
      <c r="M115" s="50">
        <v>1946097.75</v>
      </c>
      <c r="N115" s="50">
        <v>1946097.75</v>
      </c>
      <c r="O115" s="50">
        <v>323527.5</v>
      </c>
      <c r="P115" s="50">
        <v>323527.5</v>
      </c>
      <c r="Q115" s="50">
        <v>929681.5</v>
      </c>
      <c r="R115" s="50">
        <v>234314.296875</v>
      </c>
      <c r="S115" s="3">
        <v>526717.875</v>
      </c>
      <c r="T115" s="3">
        <v>739038.4375</v>
      </c>
      <c r="U115" s="3">
        <v>103994.2265625</v>
      </c>
      <c r="V115" s="3">
        <v>20356.94921875</v>
      </c>
      <c r="W115" s="3">
        <v>20356.94921875</v>
      </c>
      <c r="AG115" s="3">
        <v>323527.5</v>
      </c>
      <c r="AH115" s="3">
        <v>2788878.75</v>
      </c>
      <c r="AI115" s="3">
        <v>3112406.25</v>
      </c>
      <c r="AJ115" s="3">
        <v>1062566</v>
      </c>
      <c r="AK115" s="3">
        <v>4174972.25</v>
      </c>
      <c r="AL115" s="3">
        <v>2200769</v>
      </c>
      <c r="AM115" s="3">
        <v>6375741</v>
      </c>
      <c r="AN115" s="3">
        <v>850245.375</v>
      </c>
      <c r="AO115" s="3">
        <v>7225986.5</v>
      </c>
      <c r="AP115" s="3">
        <v>1966454.75</v>
      </c>
      <c r="AQ115" s="3">
        <v>9192441</v>
      </c>
      <c r="AR115" s="3">
        <v>18133528</v>
      </c>
      <c r="AS115" s="3">
        <v>0.83429837226867676</v>
      </c>
      <c r="AT115" s="3">
        <v>0.49145546555519104</v>
      </c>
      <c r="AU115" s="3">
        <v>21735064</v>
      </c>
      <c r="AV115" s="3">
        <v>43297252</v>
      </c>
      <c r="AW115" s="3">
        <v>17377248</v>
      </c>
      <c r="AX115" s="3">
        <v>120270.140625</v>
      </c>
      <c r="AY115" s="3">
        <v>13981744</v>
      </c>
      <c r="AZ115" s="3">
        <v>0</v>
      </c>
      <c r="BA115" s="3">
        <v>0</v>
      </c>
      <c r="BB115" s="3">
        <v>116.25283050537109</v>
      </c>
      <c r="BC115" s="3">
        <v>34.713291168212891</v>
      </c>
      <c r="BD115" s="3">
        <v>180.71870422363281</v>
      </c>
      <c r="BE115" s="3">
        <v>144.48513793945313</v>
      </c>
    </row>
    <row r="116" spans="1:57" x14ac:dyDescent="0.25">
      <c r="A116" s="3">
        <v>105201352</v>
      </c>
      <c r="B116" s="3" t="s">
        <v>41</v>
      </c>
      <c r="C116" s="3" t="s">
        <v>604</v>
      </c>
      <c r="D116" s="50" t="s">
        <v>934</v>
      </c>
      <c r="E116" s="50">
        <v>3058754.5</v>
      </c>
      <c r="F116" s="50">
        <v>574778.375</v>
      </c>
      <c r="G116" s="50">
        <v>1139156.5</v>
      </c>
      <c r="H116" s="50">
        <v>1098425.25</v>
      </c>
      <c r="I116" s="50">
        <v>394625.71875</v>
      </c>
      <c r="J116" s="50">
        <v>1253531.25</v>
      </c>
      <c r="K116" s="50">
        <v>244477.640625</v>
      </c>
      <c r="L116" s="50"/>
      <c r="M116" s="50">
        <v>3058754.5</v>
      </c>
      <c r="N116" s="50">
        <v>3058754.5</v>
      </c>
      <c r="O116" s="50">
        <v>574778.375</v>
      </c>
      <c r="P116" s="50">
        <v>574778.375</v>
      </c>
      <c r="Q116" s="50">
        <v>1392302.5</v>
      </c>
      <c r="R116" s="50">
        <v>1342519.75</v>
      </c>
      <c r="S116" s="3">
        <v>394625.71875</v>
      </c>
      <c r="T116" s="3">
        <v>1253531.25</v>
      </c>
      <c r="U116" s="3">
        <v>244477.640625</v>
      </c>
      <c r="AG116" s="3">
        <v>574778.375</v>
      </c>
      <c r="AH116" s="3">
        <v>4796283</v>
      </c>
      <c r="AI116" s="3">
        <v>5371061.5</v>
      </c>
      <c r="AJ116" s="3">
        <v>1828309.625</v>
      </c>
      <c r="AK116" s="3">
        <v>7199371</v>
      </c>
      <c r="AL116" s="3">
        <v>4401274</v>
      </c>
      <c r="AM116" s="3">
        <v>11600645</v>
      </c>
      <c r="AN116" s="3">
        <v>969404.125</v>
      </c>
      <c r="AO116" s="3">
        <v>12570049</v>
      </c>
      <c r="AP116" s="3">
        <v>3058754.5</v>
      </c>
      <c r="AQ116" s="3">
        <v>15628804</v>
      </c>
      <c r="AR116" s="3">
        <v>25958456</v>
      </c>
      <c r="AS116" s="3">
        <v>0.77882719039916992</v>
      </c>
      <c r="AT116" s="3">
        <v>0.48259711265563965</v>
      </c>
      <c r="AU116" s="3">
        <v>33330188</v>
      </c>
      <c r="AV116" s="3">
        <v>68972816</v>
      </c>
      <c r="AW116" s="3">
        <v>17104868</v>
      </c>
      <c r="AX116" s="3">
        <v>191591.15625</v>
      </c>
      <c r="AY116" s="3">
        <v>22576732</v>
      </c>
      <c r="AZ116" s="3">
        <v>0</v>
      </c>
      <c r="BA116" s="3">
        <v>0</v>
      </c>
      <c r="BB116" s="3">
        <v>117.83806610107422</v>
      </c>
      <c r="BC116" s="3">
        <v>37.576740264892578</v>
      </c>
      <c r="BD116" s="3">
        <v>173.96516418457031</v>
      </c>
      <c r="BE116" s="3">
        <v>89.277961730957031</v>
      </c>
    </row>
    <row r="117" spans="1:57" x14ac:dyDescent="0.25">
      <c r="A117" s="3">
        <v>105201407</v>
      </c>
      <c r="B117" s="3" t="s">
        <v>571</v>
      </c>
      <c r="C117" s="3" t="s">
        <v>605</v>
      </c>
      <c r="D117" s="50" t="s">
        <v>934</v>
      </c>
      <c r="E117" s="50"/>
      <c r="F117" s="50"/>
      <c r="G117" s="50"/>
      <c r="H117" s="50"/>
      <c r="I117" s="50"/>
      <c r="J117" s="50">
        <v>124138.3359375</v>
      </c>
      <c r="K117" s="50">
        <v>26406.564453125</v>
      </c>
      <c r="L117" s="50">
        <v>147569.40625</v>
      </c>
      <c r="M117" s="50"/>
      <c r="N117" s="50"/>
      <c r="O117" s="50"/>
      <c r="P117" s="50"/>
      <c r="Q117" s="50"/>
      <c r="R117" s="50"/>
      <c r="T117" s="3">
        <v>124138.3359375</v>
      </c>
      <c r="U117" s="3">
        <v>26406.564453125</v>
      </c>
      <c r="V117" s="3">
        <v>147569.40625</v>
      </c>
      <c r="W117" s="3">
        <v>147569.40625</v>
      </c>
      <c r="AG117" s="3">
        <v>0</v>
      </c>
      <c r="AH117" s="3">
        <v>173975.96875</v>
      </c>
      <c r="AI117" s="3">
        <v>173975.96875</v>
      </c>
      <c r="AJ117" s="3">
        <v>124138.3359375</v>
      </c>
      <c r="AK117" s="3">
        <v>298114.3125</v>
      </c>
      <c r="AL117" s="3">
        <v>147569.40625</v>
      </c>
      <c r="AM117" s="3">
        <v>445683.71875</v>
      </c>
      <c r="AN117" s="3">
        <v>0</v>
      </c>
      <c r="AO117" s="3">
        <v>445683.71875</v>
      </c>
      <c r="AP117" s="3">
        <v>147569.40625</v>
      </c>
      <c r="AQ117" s="3">
        <v>593253.125</v>
      </c>
      <c r="AR117" s="3">
        <v>784465.5625</v>
      </c>
      <c r="AS117" s="3">
        <v>0.56880253553390503</v>
      </c>
      <c r="AT117" s="3">
        <v>0.18380697071552277</v>
      </c>
      <c r="AU117" s="3">
        <v>1379152.75</v>
      </c>
      <c r="AV117" s="3">
        <v>7284640</v>
      </c>
      <c r="AW117" s="3">
        <v>1719627</v>
      </c>
      <c r="AX117" s="3">
        <v>20235.111328125</v>
      </c>
      <c r="BA117" s="3">
        <v>0</v>
      </c>
      <c r="BC117" s="3">
        <v>14.732526779174805</v>
      </c>
      <c r="BD117" s="3">
        <v>68.156417846679688</v>
      </c>
      <c r="BE117" s="3">
        <v>84.982337951660156</v>
      </c>
    </row>
    <row r="118" spans="1:57" x14ac:dyDescent="0.25">
      <c r="A118" s="3">
        <v>105204703</v>
      </c>
      <c r="B118" s="3" t="s">
        <v>197</v>
      </c>
      <c r="C118" s="3" t="s">
        <v>604</v>
      </c>
      <c r="D118" s="50" t="s">
        <v>934</v>
      </c>
      <c r="E118" s="50">
        <v>3102048.75</v>
      </c>
      <c r="F118" s="50">
        <v>458100.4375</v>
      </c>
      <c r="G118" s="50">
        <v>934559.0625</v>
      </c>
      <c r="H118" s="50">
        <v>278806.0625</v>
      </c>
      <c r="I118" s="50">
        <v>641795</v>
      </c>
      <c r="J118" s="50">
        <v>1154254.25</v>
      </c>
      <c r="K118" s="50">
        <v>236161.875</v>
      </c>
      <c r="L118" s="50"/>
      <c r="M118" s="50">
        <v>3102048.75</v>
      </c>
      <c r="N118" s="50">
        <v>3102048.75</v>
      </c>
      <c r="O118" s="50">
        <v>458100.4375</v>
      </c>
      <c r="P118" s="50">
        <v>458100.4375</v>
      </c>
      <c r="Q118" s="50">
        <v>1142238.875</v>
      </c>
      <c r="R118" s="50">
        <v>340762.9375</v>
      </c>
      <c r="S118" s="3">
        <v>641795</v>
      </c>
      <c r="T118" s="3">
        <v>1154254.25</v>
      </c>
      <c r="U118" s="3">
        <v>236161.875</v>
      </c>
      <c r="AG118" s="3">
        <v>458100.4375</v>
      </c>
      <c r="AH118" s="3">
        <v>4258811.5</v>
      </c>
      <c r="AI118" s="3">
        <v>4716912</v>
      </c>
      <c r="AJ118" s="3">
        <v>1612354.75</v>
      </c>
      <c r="AK118" s="3">
        <v>6329267</v>
      </c>
      <c r="AL118" s="3">
        <v>3442811.75</v>
      </c>
      <c r="AM118" s="3">
        <v>9772079</v>
      </c>
      <c r="AN118" s="3">
        <v>1099895.5</v>
      </c>
      <c r="AO118" s="3">
        <v>10871974</v>
      </c>
      <c r="AP118" s="3">
        <v>3102048.75</v>
      </c>
      <c r="AQ118" s="3">
        <v>13974023</v>
      </c>
      <c r="AR118" s="3">
        <v>27764628</v>
      </c>
      <c r="AS118" s="3">
        <v>0.84095275402069092</v>
      </c>
      <c r="AT118" s="3">
        <v>0.5790366530418396</v>
      </c>
      <c r="AU118" s="3">
        <v>33015682</v>
      </c>
      <c r="AV118" s="3">
        <v>56043524</v>
      </c>
      <c r="AW118" s="3">
        <v>14713674</v>
      </c>
      <c r="AX118" s="3">
        <v>155676.453125</v>
      </c>
      <c r="AY118" s="3">
        <v>14426017</v>
      </c>
      <c r="AZ118" s="3">
        <v>0</v>
      </c>
      <c r="BA118" s="3">
        <v>0</v>
      </c>
      <c r="BB118" s="3">
        <v>92.666664123535156</v>
      </c>
      <c r="BC118" s="3">
        <v>40.656547546386719</v>
      </c>
      <c r="BD118" s="3">
        <v>212.07884216308594</v>
      </c>
      <c r="BE118" s="3">
        <v>94.514450073242188</v>
      </c>
    </row>
    <row r="119" spans="1:57" x14ac:dyDescent="0.25">
      <c r="A119" s="3">
        <v>105251453</v>
      </c>
      <c r="B119" s="3" t="s">
        <v>267</v>
      </c>
      <c r="C119" s="3" t="s">
        <v>604</v>
      </c>
      <c r="D119" s="50" t="s">
        <v>934</v>
      </c>
      <c r="E119" s="50">
        <v>2552076.5</v>
      </c>
      <c r="F119" s="50">
        <v>319683.59375</v>
      </c>
      <c r="G119" s="50">
        <v>391472.21875</v>
      </c>
      <c r="H119" s="50">
        <v>982426.0625</v>
      </c>
      <c r="I119" s="50">
        <v>224759.75</v>
      </c>
      <c r="J119" s="50">
        <v>892742.4375</v>
      </c>
      <c r="K119" s="50">
        <v>181060.140625</v>
      </c>
      <c r="L119" s="50">
        <v>43041.75</v>
      </c>
      <c r="M119" s="50">
        <v>2552076.5</v>
      </c>
      <c r="N119" s="50">
        <v>2552076.5</v>
      </c>
      <c r="O119" s="50">
        <v>319683.59375</v>
      </c>
      <c r="P119" s="50">
        <v>319683.59375</v>
      </c>
      <c r="Q119" s="50">
        <v>478466.03125</v>
      </c>
      <c r="R119" s="50">
        <v>1200743</v>
      </c>
      <c r="S119" s="3">
        <v>224759.75</v>
      </c>
      <c r="T119" s="3">
        <v>892742.4375</v>
      </c>
      <c r="U119" s="3">
        <v>181060.140625</v>
      </c>
      <c r="V119" s="3">
        <v>43041.75</v>
      </c>
      <c r="W119" s="3">
        <v>43041.75</v>
      </c>
      <c r="AG119" s="3">
        <v>319683.59375</v>
      </c>
      <c r="AH119" s="3">
        <v>3983364.25</v>
      </c>
      <c r="AI119" s="3">
        <v>4303048</v>
      </c>
      <c r="AJ119" s="3">
        <v>1212426</v>
      </c>
      <c r="AK119" s="3">
        <v>5515474</v>
      </c>
      <c r="AL119" s="3">
        <v>3795861.25</v>
      </c>
      <c r="AM119" s="3">
        <v>9311335</v>
      </c>
      <c r="AN119" s="3">
        <v>544443.375</v>
      </c>
      <c r="AO119" s="3">
        <v>9855778</v>
      </c>
      <c r="AP119" s="3">
        <v>2595118.25</v>
      </c>
      <c r="AQ119" s="3">
        <v>12450896</v>
      </c>
      <c r="AR119" s="3">
        <v>19234708</v>
      </c>
      <c r="AS119" s="3">
        <v>0.78448903560638428</v>
      </c>
      <c r="AT119" s="3">
        <v>0.6396598219871521</v>
      </c>
      <c r="AU119" s="3">
        <v>24518772</v>
      </c>
      <c r="AV119" s="3">
        <v>37373180</v>
      </c>
      <c r="AW119" s="3">
        <v>12279890</v>
      </c>
      <c r="AX119" s="3">
        <v>103814.390625</v>
      </c>
      <c r="AY119" s="3">
        <v>6889281</v>
      </c>
      <c r="AZ119" s="3">
        <v>0</v>
      </c>
      <c r="BA119" s="3">
        <v>0</v>
      </c>
      <c r="BB119" s="3">
        <v>66.361518859863281</v>
      </c>
      <c r="BC119" s="3">
        <v>53.128223419189453</v>
      </c>
      <c r="BD119" s="3">
        <v>236.17893981933594</v>
      </c>
      <c r="BE119" s="3">
        <v>118.28697204589844</v>
      </c>
    </row>
    <row r="120" spans="1:57" x14ac:dyDescent="0.25">
      <c r="A120" s="3">
        <v>105252507</v>
      </c>
      <c r="B120" s="3" t="s">
        <v>540</v>
      </c>
      <c r="C120" s="3" t="s">
        <v>605</v>
      </c>
      <c r="D120" s="50" t="s">
        <v>934</v>
      </c>
      <c r="E120" s="50"/>
      <c r="F120" s="50"/>
      <c r="G120" s="50"/>
      <c r="H120" s="50"/>
      <c r="I120" s="50"/>
      <c r="J120" s="50"/>
      <c r="K120" s="50"/>
      <c r="L120" s="50">
        <v>231655.65625</v>
      </c>
      <c r="M120" s="50"/>
      <c r="N120" s="50"/>
      <c r="O120" s="50"/>
      <c r="P120" s="50"/>
      <c r="Q120" s="50"/>
      <c r="R120" s="50"/>
      <c r="V120" s="3">
        <v>231655.65625</v>
      </c>
      <c r="W120" s="3">
        <v>231655.65625</v>
      </c>
      <c r="AG120" s="3">
        <v>0</v>
      </c>
      <c r="AH120" s="3">
        <v>231655.65625</v>
      </c>
      <c r="AI120" s="3">
        <v>231655.65625</v>
      </c>
      <c r="AJ120" s="3">
        <v>0</v>
      </c>
      <c r="AK120" s="3">
        <v>231655.65625</v>
      </c>
      <c r="AL120" s="3">
        <v>231655.65625</v>
      </c>
      <c r="AM120" s="3">
        <v>463311.3125</v>
      </c>
      <c r="AN120" s="3">
        <v>0</v>
      </c>
      <c r="AO120" s="3">
        <v>463311.3125</v>
      </c>
      <c r="AP120" s="3">
        <v>231655.65625</v>
      </c>
      <c r="AQ120" s="3">
        <v>694967</v>
      </c>
      <c r="BA120" s="3">
        <v>1</v>
      </c>
    </row>
    <row r="121" spans="1:57" x14ac:dyDescent="0.25">
      <c r="A121" s="3">
        <v>105252602</v>
      </c>
      <c r="B121" s="3" t="s">
        <v>297</v>
      </c>
      <c r="C121" s="3" t="s">
        <v>604</v>
      </c>
      <c r="D121" s="50" t="s">
        <v>934</v>
      </c>
      <c r="E121" s="50">
        <v>18334674</v>
      </c>
      <c r="F121" s="50">
        <v>2323194.5</v>
      </c>
      <c r="G121" s="50">
        <v>4323141.5</v>
      </c>
      <c r="H121" s="50">
        <v>11182696</v>
      </c>
      <c r="I121" s="50">
        <v>248948.390625</v>
      </c>
      <c r="J121" s="50">
        <v>4900760.5</v>
      </c>
      <c r="K121" s="50">
        <v>1008268.25</v>
      </c>
      <c r="L121" s="50"/>
      <c r="M121" s="50">
        <v>18334674</v>
      </c>
      <c r="N121" s="50">
        <v>18334674</v>
      </c>
      <c r="O121" s="50">
        <v>2323194.5</v>
      </c>
      <c r="P121" s="50">
        <v>2323194.5</v>
      </c>
      <c r="Q121" s="50">
        <v>5283839</v>
      </c>
      <c r="R121" s="50">
        <v>13667739</v>
      </c>
      <c r="S121" s="3">
        <v>248948.390625</v>
      </c>
      <c r="T121" s="3">
        <v>4900760.5</v>
      </c>
      <c r="U121" s="3">
        <v>1008268.25</v>
      </c>
      <c r="AG121" s="3">
        <v>2323194.5</v>
      </c>
      <c r="AH121" s="3">
        <v>30774586</v>
      </c>
      <c r="AI121" s="3">
        <v>33097780</v>
      </c>
      <c r="AJ121" s="3">
        <v>7223955</v>
      </c>
      <c r="AK121" s="3">
        <v>40321736</v>
      </c>
      <c r="AL121" s="3">
        <v>32002412</v>
      </c>
      <c r="AM121" s="3">
        <v>72324144</v>
      </c>
      <c r="AN121" s="3">
        <v>2572143</v>
      </c>
      <c r="AO121" s="3">
        <v>74896288</v>
      </c>
      <c r="AP121" s="3">
        <v>18334674</v>
      </c>
      <c r="AQ121" s="3">
        <v>93230960</v>
      </c>
      <c r="AR121" s="3">
        <v>120878792</v>
      </c>
      <c r="AS121" s="3">
        <v>0.81099224090576172</v>
      </c>
      <c r="AT121" s="3">
        <v>0.59693622589111328</v>
      </c>
      <c r="AU121" s="3">
        <v>149050496</v>
      </c>
      <c r="AV121" s="3">
        <v>243651920</v>
      </c>
      <c r="AW121" s="3">
        <v>34269824</v>
      </c>
      <c r="AX121" s="3">
        <v>676810.875</v>
      </c>
      <c r="AY121" s="3">
        <v>49890690</v>
      </c>
      <c r="AZ121" s="3">
        <v>0</v>
      </c>
      <c r="BA121" s="3">
        <v>0</v>
      </c>
      <c r="BB121" s="3">
        <v>73.714370727539063</v>
      </c>
      <c r="BC121" s="3">
        <v>59.576076507568359</v>
      </c>
      <c r="BD121" s="3">
        <v>220.2247314453125</v>
      </c>
      <c r="BE121" s="3">
        <v>50.634269714355469</v>
      </c>
    </row>
    <row r="122" spans="1:57" x14ac:dyDescent="0.25">
      <c r="A122" s="3">
        <v>105252807</v>
      </c>
      <c r="B122" s="3" t="s">
        <v>548</v>
      </c>
      <c r="C122" s="3" t="s">
        <v>605</v>
      </c>
      <c r="D122" s="50" t="s">
        <v>934</v>
      </c>
      <c r="E122" s="50"/>
      <c r="F122" s="50"/>
      <c r="G122" s="50"/>
      <c r="H122" s="50"/>
      <c r="I122" s="50"/>
      <c r="J122" s="50">
        <v>126240.1015625</v>
      </c>
      <c r="K122" s="50">
        <v>26921.9609375</v>
      </c>
      <c r="L122" s="50">
        <v>220269</v>
      </c>
      <c r="M122" s="50"/>
      <c r="N122" s="50"/>
      <c r="O122" s="50"/>
      <c r="P122" s="50"/>
      <c r="Q122" s="50"/>
      <c r="R122" s="50"/>
      <c r="T122" s="3">
        <v>126240.1015625</v>
      </c>
      <c r="U122" s="3">
        <v>26921.9609375</v>
      </c>
      <c r="V122" s="3">
        <v>220269</v>
      </c>
      <c r="W122" s="3">
        <v>220269</v>
      </c>
      <c r="AG122" s="3">
        <v>0</v>
      </c>
      <c r="AH122" s="3">
        <v>247190.96875</v>
      </c>
      <c r="AI122" s="3">
        <v>247190.96875</v>
      </c>
      <c r="AJ122" s="3">
        <v>126240.1015625</v>
      </c>
      <c r="AK122" s="3">
        <v>373431.0625</v>
      </c>
      <c r="AL122" s="3">
        <v>220269</v>
      </c>
      <c r="AM122" s="3">
        <v>593700.0625</v>
      </c>
      <c r="AN122" s="3">
        <v>0</v>
      </c>
      <c r="AO122" s="3">
        <v>593700.0625</v>
      </c>
      <c r="AP122" s="3">
        <v>220269</v>
      </c>
      <c r="AQ122" s="3">
        <v>813969.0625</v>
      </c>
      <c r="AR122" s="3">
        <v>946208.0625</v>
      </c>
      <c r="AS122" s="3">
        <v>0.5573241114616394</v>
      </c>
      <c r="AT122" s="3">
        <v>0.11535532772541046</v>
      </c>
      <c r="AU122" s="3">
        <v>1697769.75</v>
      </c>
      <c r="AV122" s="3">
        <v>14236572</v>
      </c>
      <c r="AW122" s="3">
        <v>3368195</v>
      </c>
      <c r="AX122" s="3">
        <v>39546.03515625</v>
      </c>
      <c r="BA122" s="3">
        <v>0</v>
      </c>
      <c r="BC122" s="3">
        <v>9.4429454803466797</v>
      </c>
      <c r="BD122" s="3">
        <v>42.931476593017578</v>
      </c>
      <c r="BE122" s="3">
        <v>85.171493530273438</v>
      </c>
    </row>
    <row r="123" spans="1:57" x14ac:dyDescent="0.25">
      <c r="A123" s="3">
        <v>105253303</v>
      </c>
      <c r="B123" s="3" t="s">
        <v>356</v>
      </c>
      <c r="C123" s="3" t="s">
        <v>604</v>
      </c>
      <c r="D123" s="50" t="s">
        <v>934</v>
      </c>
      <c r="E123" s="50">
        <v>677641.0625</v>
      </c>
      <c r="F123" s="50">
        <v>181124.84375</v>
      </c>
      <c r="G123" s="50">
        <v>216679.609375</v>
      </c>
      <c r="H123" s="50">
        <v>615789.4375</v>
      </c>
      <c r="I123" s="50">
        <v>95527</v>
      </c>
      <c r="J123" s="50">
        <v>519115.53125</v>
      </c>
      <c r="K123" s="50">
        <v>114178.2109375</v>
      </c>
      <c r="L123" s="50"/>
      <c r="M123" s="50">
        <v>677641.0625</v>
      </c>
      <c r="N123" s="50">
        <v>677641.0625</v>
      </c>
      <c r="O123" s="50">
        <v>181124.84375</v>
      </c>
      <c r="P123" s="50">
        <v>181124.84375</v>
      </c>
      <c r="Q123" s="50">
        <v>264830.65625</v>
      </c>
      <c r="R123" s="50">
        <v>752631.5625</v>
      </c>
      <c r="S123" s="3">
        <v>95527</v>
      </c>
      <c r="T123" s="3">
        <v>519115.53125</v>
      </c>
      <c r="U123" s="3">
        <v>114178.2109375</v>
      </c>
      <c r="AG123" s="3">
        <v>181124.84375</v>
      </c>
      <c r="AH123" s="3">
        <v>1503135.75</v>
      </c>
      <c r="AI123" s="3">
        <v>1684260.625</v>
      </c>
      <c r="AJ123" s="3">
        <v>700240.375</v>
      </c>
      <c r="AK123" s="3">
        <v>2384501</v>
      </c>
      <c r="AL123" s="3">
        <v>1430272.625</v>
      </c>
      <c r="AM123" s="3">
        <v>3814773.5</v>
      </c>
      <c r="AN123" s="3">
        <v>276651.84375</v>
      </c>
      <c r="AO123" s="3">
        <v>4091425.25</v>
      </c>
      <c r="AP123" s="3">
        <v>677641.0625</v>
      </c>
      <c r="AQ123" s="3">
        <v>4769066.5</v>
      </c>
      <c r="AR123" s="3">
        <v>6083417.5</v>
      </c>
      <c r="AS123" s="3">
        <v>0.70601397752761841</v>
      </c>
      <c r="AT123" s="3">
        <v>0.26505479216575623</v>
      </c>
      <c r="AU123" s="3">
        <v>8616568</v>
      </c>
      <c r="AV123" s="3">
        <v>31061778</v>
      </c>
      <c r="AW123" s="3">
        <v>13368692</v>
      </c>
      <c r="AX123" s="3">
        <v>86282.71875</v>
      </c>
      <c r="AY123" s="3">
        <v>19442299</v>
      </c>
      <c r="AZ123" s="3">
        <v>0</v>
      </c>
      <c r="BA123" s="3">
        <v>0</v>
      </c>
      <c r="BB123" s="3">
        <v>225.33247375488281</v>
      </c>
      <c r="BC123" s="3">
        <v>27.635904312133789</v>
      </c>
      <c r="BD123" s="3">
        <v>99.864356994628906</v>
      </c>
      <c r="BE123" s="3">
        <v>154.9405517578125</v>
      </c>
    </row>
    <row r="124" spans="1:57" x14ac:dyDescent="0.25">
      <c r="A124" s="3">
        <v>105253553</v>
      </c>
      <c r="B124" s="3" t="s">
        <v>351</v>
      </c>
      <c r="C124" s="3" t="s">
        <v>604</v>
      </c>
      <c r="D124" s="50" t="s">
        <v>934</v>
      </c>
      <c r="E124" s="50">
        <v>1321338</v>
      </c>
      <c r="F124" s="50">
        <v>225000.453125</v>
      </c>
      <c r="G124" s="50">
        <v>559125.375</v>
      </c>
      <c r="H124" s="50">
        <v>571658.375</v>
      </c>
      <c r="I124" s="50">
        <v>116854.1875</v>
      </c>
      <c r="J124" s="50">
        <v>681442.8125</v>
      </c>
      <c r="K124" s="50">
        <v>145589.703125</v>
      </c>
      <c r="L124" s="50"/>
      <c r="M124" s="50">
        <v>1321338</v>
      </c>
      <c r="N124" s="50">
        <v>1321338</v>
      </c>
      <c r="O124" s="50">
        <v>225000.453125</v>
      </c>
      <c r="P124" s="50">
        <v>225000.453125</v>
      </c>
      <c r="Q124" s="50">
        <v>683375.5</v>
      </c>
      <c r="R124" s="50">
        <v>698693.625</v>
      </c>
      <c r="S124" s="3">
        <v>116854.1875</v>
      </c>
      <c r="T124" s="3">
        <v>681442.8125</v>
      </c>
      <c r="U124" s="3">
        <v>145589.703125</v>
      </c>
      <c r="AG124" s="3">
        <v>225000.453125</v>
      </c>
      <c r="AH124" s="3">
        <v>2155440.25</v>
      </c>
      <c r="AI124" s="3">
        <v>2380440.75</v>
      </c>
      <c r="AJ124" s="3">
        <v>906443.25</v>
      </c>
      <c r="AK124" s="3">
        <v>3286884</v>
      </c>
      <c r="AL124" s="3">
        <v>2020031.625</v>
      </c>
      <c r="AM124" s="3">
        <v>5306915.5</v>
      </c>
      <c r="AN124" s="3">
        <v>341854.625</v>
      </c>
      <c r="AO124" s="3">
        <v>5648770</v>
      </c>
      <c r="AP124" s="3">
        <v>1321338</v>
      </c>
      <c r="AQ124" s="3">
        <v>6970108</v>
      </c>
      <c r="AR124" s="3">
        <v>11149160</v>
      </c>
      <c r="AS124" s="3">
        <v>0.7453768253326416</v>
      </c>
      <c r="AT124" s="3">
        <v>0.40592464804649353</v>
      </c>
      <c r="AU124" s="3">
        <v>14957750</v>
      </c>
      <c r="AV124" s="3">
        <v>36887112</v>
      </c>
      <c r="AW124" s="3">
        <v>15235036</v>
      </c>
      <c r="AX124" s="3">
        <v>102464.203125</v>
      </c>
      <c r="AY124" s="3">
        <v>17436582</v>
      </c>
      <c r="AZ124" s="3">
        <v>0</v>
      </c>
      <c r="BA124" s="3">
        <v>0</v>
      </c>
      <c r="BB124" s="3">
        <v>170.17242431640625</v>
      </c>
      <c r="BC124" s="3">
        <v>32.078365325927734</v>
      </c>
      <c r="BD124" s="3">
        <v>145.98025512695313</v>
      </c>
      <c r="BE124" s="3">
        <v>148.68643188476563</v>
      </c>
    </row>
    <row r="125" spans="1:57" x14ac:dyDescent="0.25">
      <c r="A125" s="3">
        <v>105253903</v>
      </c>
      <c r="B125" s="3" t="s">
        <v>140</v>
      </c>
      <c r="C125" s="3" t="s">
        <v>604</v>
      </c>
      <c r="D125" s="50" t="s">
        <v>934</v>
      </c>
      <c r="E125" s="50">
        <v>1796154.625</v>
      </c>
      <c r="F125" s="50">
        <v>289200.15625</v>
      </c>
      <c r="G125" s="50">
        <v>406830.0625</v>
      </c>
      <c r="H125" s="50">
        <v>334575.4375</v>
      </c>
      <c r="I125" s="50">
        <v>117690.03125</v>
      </c>
      <c r="J125" s="50">
        <v>741361.6875</v>
      </c>
      <c r="K125" s="50">
        <v>169334.78125</v>
      </c>
      <c r="L125" s="50"/>
      <c r="M125" s="50">
        <v>1796154.625</v>
      </c>
      <c r="N125" s="50">
        <v>1796154.625</v>
      </c>
      <c r="O125" s="50">
        <v>289200.15625</v>
      </c>
      <c r="P125" s="50">
        <v>289200.15625</v>
      </c>
      <c r="Q125" s="50">
        <v>497236.75</v>
      </c>
      <c r="R125" s="50">
        <v>408925.5625</v>
      </c>
      <c r="S125" s="3">
        <v>117690.03125</v>
      </c>
      <c r="T125" s="3">
        <v>741361.6875</v>
      </c>
      <c r="U125" s="3">
        <v>169334.78125</v>
      </c>
      <c r="AG125" s="3">
        <v>289200.15625</v>
      </c>
      <c r="AH125" s="3">
        <v>2417754.75</v>
      </c>
      <c r="AI125" s="3">
        <v>2706955</v>
      </c>
      <c r="AJ125" s="3">
        <v>1030561.875</v>
      </c>
      <c r="AK125" s="3">
        <v>3737517</v>
      </c>
      <c r="AL125" s="3">
        <v>2205080.25</v>
      </c>
      <c r="AM125" s="3">
        <v>5942597</v>
      </c>
      <c r="AN125" s="3">
        <v>406890.1875</v>
      </c>
      <c r="AO125" s="3">
        <v>6349487</v>
      </c>
      <c r="AP125" s="3">
        <v>1796154.625</v>
      </c>
      <c r="AQ125" s="3">
        <v>8145641.5</v>
      </c>
      <c r="AR125" s="3">
        <v>14951154</v>
      </c>
      <c r="AS125" s="3">
        <v>0.81837528944015503</v>
      </c>
      <c r="AT125" s="3">
        <v>0.47913786768913269</v>
      </c>
      <c r="AU125" s="3">
        <v>18269312</v>
      </c>
      <c r="AV125" s="3">
        <v>38518364</v>
      </c>
      <c r="AW125" s="3">
        <v>13797151</v>
      </c>
      <c r="AX125" s="3">
        <v>106995.453125</v>
      </c>
      <c r="AY125" s="3">
        <v>13684764</v>
      </c>
      <c r="AZ125" s="3">
        <v>0</v>
      </c>
      <c r="BA125" s="3">
        <v>0</v>
      </c>
      <c r="BB125" s="3">
        <v>127.90042877197266</v>
      </c>
      <c r="BC125" s="3">
        <v>34.931549072265625</v>
      </c>
      <c r="BD125" s="3">
        <v>170.74848937988281</v>
      </c>
      <c r="BE125" s="3">
        <v>128.95082092285156</v>
      </c>
    </row>
    <row r="126" spans="1:57" x14ac:dyDescent="0.25">
      <c r="A126" s="3">
        <v>105254053</v>
      </c>
      <c r="B126" s="3" t="s">
        <v>54</v>
      </c>
      <c r="C126" s="3" t="s">
        <v>604</v>
      </c>
      <c r="D126" s="50" t="s">
        <v>934</v>
      </c>
      <c r="E126" s="50">
        <v>1571051.25</v>
      </c>
      <c r="F126" s="50">
        <v>250509.453125</v>
      </c>
      <c r="G126" s="50">
        <v>576571.9375</v>
      </c>
      <c r="H126" s="50">
        <v>347682.59375</v>
      </c>
      <c r="I126" s="50">
        <v>75216.328125</v>
      </c>
      <c r="J126" s="50">
        <v>712438.125</v>
      </c>
      <c r="K126" s="50">
        <v>145498.734375</v>
      </c>
      <c r="L126" s="50"/>
      <c r="M126" s="50">
        <v>1571051.25</v>
      </c>
      <c r="N126" s="50">
        <v>1571051.25</v>
      </c>
      <c r="O126" s="50">
        <v>250509.453125</v>
      </c>
      <c r="P126" s="50">
        <v>250509.453125</v>
      </c>
      <c r="Q126" s="50">
        <v>704699.0625</v>
      </c>
      <c r="R126" s="50">
        <v>424945.40625</v>
      </c>
      <c r="S126" s="3">
        <v>75216.328125</v>
      </c>
      <c r="T126" s="3">
        <v>712438.125</v>
      </c>
      <c r="U126" s="3">
        <v>145498.734375</v>
      </c>
      <c r="AG126" s="3">
        <v>250509.453125</v>
      </c>
      <c r="AH126" s="3">
        <v>2139449</v>
      </c>
      <c r="AI126" s="3">
        <v>2389958.5</v>
      </c>
      <c r="AJ126" s="3">
        <v>962947.5625</v>
      </c>
      <c r="AK126" s="3">
        <v>3352906</v>
      </c>
      <c r="AL126" s="3">
        <v>1995996.625</v>
      </c>
      <c r="AM126" s="3">
        <v>5348902.5</v>
      </c>
      <c r="AN126" s="3">
        <v>325725.78125</v>
      </c>
      <c r="AO126" s="3">
        <v>5674628.5</v>
      </c>
      <c r="AP126" s="3">
        <v>1571051.25</v>
      </c>
      <c r="AQ126" s="3">
        <v>7245680</v>
      </c>
      <c r="AR126" s="3">
        <v>12986244</v>
      </c>
      <c r="AS126" s="3">
        <v>0.76099330186843872</v>
      </c>
      <c r="AT126" s="3">
        <v>0.46163183450698853</v>
      </c>
      <c r="AU126" s="3">
        <v>17064860</v>
      </c>
      <c r="AV126" s="3">
        <v>36649740</v>
      </c>
      <c r="AW126" s="3">
        <v>9973578</v>
      </c>
      <c r="AX126" s="3">
        <v>101804.8359375</v>
      </c>
      <c r="AY126" s="3">
        <v>9566174</v>
      </c>
      <c r="AZ126" s="3">
        <v>0</v>
      </c>
      <c r="BA126" s="3">
        <v>0</v>
      </c>
      <c r="BB126" s="3">
        <v>93.965812683105469</v>
      </c>
      <c r="BC126" s="3">
        <v>32.934642791748047</v>
      </c>
      <c r="BD126" s="3">
        <v>167.62327575683594</v>
      </c>
      <c r="BE126" s="3">
        <v>97.967628479003906</v>
      </c>
    </row>
    <row r="127" spans="1:57" x14ac:dyDescent="0.25">
      <c r="A127" s="3">
        <v>105254353</v>
      </c>
      <c r="B127" s="3" t="s">
        <v>305</v>
      </c>
      <c r="C127" s="3" t="s">
        <v>604</v>
      </c>
      <c r="D127" s="50" t="s">
        <v>934</v>
      </c>
      <c r="E127" s="50">
        <v>1597636.25</v>
      </c>
      <c r="F127" s="50">
        <v>241118.09375</v>
      </c>
      <c r="G127" s="50">
        <v>359221.8125</v>
      </c>
      <c r="H127" s="50">
        <v>539042.375</v>
      </c>
      <c r="I127" s="50">
        <v>191318.71875</v>
      </c>
      <c r="J127" s="50">
        <v>703809.6875</v>
      </c>
      <c r="K127" s="50">
        <v>152440.578125</v>
      </c>
      <c r="L127" s="50"/>
      <c r="M127" s="50">
        <v>1597636.25</v>
      </c>
      <c r="N127" s="50">
        <v>1597636.25</v>
      </c>
      <c r="O127" s="50">
        <v>241118.09375</v>
      </c>
      <c r="P127" s="50">
        <v>241118.09375</v>
      </c>
      <c r="Q127" s="50">
        <v>439048.90625</v>
      </c>
      <c r="R127" s="50">
        <v>658829.625</v>
      </c>
      <c r="S127" s="3">
        <v>191318.71875</v>
      </c>
      <c r="T127" s="3">
        <v>703809.6875</v>
      </c>
      <c r="U127" s="3">
        <v>152440.578125</v>
      </c>
      <c r="AG127" s="3">
        <v>241118.09375</v>
      </c>
      <c r="AH127" s="3">
        <v>2480437.75</v>
      </c>
      <c r="AI127" s="3">
        <v>2721555.75</v>
      </c>
      <c r="AJ127" s="3">
        <v>944927.75</v>
      </c>
      <c r="AK127" s="3">
        <v>3666483.5</v>
      </c>
      <c r="AL127" s="3">
        <v>2256466</v>
      </c>
      <c r="AM127" s="3">
        <v>5922949.5</v>
      </c>
      <c r="AN127" s="3">
        <v>432436.8125</v>
      </c>
      <c r="AO127" s="3">
        <v>6355386.5</v>
      </c>
      <c r="AP127" s="3">
        <v>1597636.25</v>
      </c>
      <c r="AQ127" s="3">
        <v>7953023</v>
      </c>
      <c r="AR127" s="3">
        <v>13181390</v>
      </c>
      <c r="AS127" s="3">
        <v>0.78792321681976318</v>
      </c>
      <c r="AT127" s="3">
        <v>0.42463371157646179</v>
      </c>
      <c r="AU127" s="3">
        <v>16729283</v>
      </c>
      <c r="AV127" s="3">
        <v>38538680</v>
      </c>
      <c r="AW127" s="3">
        <v>13511335</v>
      </c>
      <c r="AX127" s="3">
        <v>107051.890625</v>
      </c>
      <c r="AY127" s="3">
        <v>18923462</v>
      </c>
      <c r="AZ127" s="3">
        <v>0</v>
      </c>
      <c r="BA127" s="3">
        <v>0</v>
      </c>
      <c r="BB127" s="3">
        <v>176.76905822753906</v>
      </c>
      <c r="BC127" s="3">
        <v>34.249591827392578</v>
      </c>
      <c r="BD127" s="3">
        <v>156.27265930175781</v>
      </c>
      <c r="BE127" s="3">
        <v>126.21295166015625</v>
      </c>
    </row>
    <row r="128" spans="1:57" x14ac:dyDescent="0.25">
      <c r="A128" s="3">
        <v>105256553</v>
      </c>
      <c r="B128" s="3" t="s">
        <v>307</v>
      </c>
      <c r="C128" s="3" t="s">
        <v>604</v>
      </c>
      <c r="D128" s="50" t="s">
        <v>934</v>
      </c>
      <c r="E128" s="50">
        <v>1651430</v>
      </c>
      <c r="F128" s="50">
        <v>200545.203125</v>
      </c>
      <c r="G128" s="50">
        <v>488345.6875</v>
      </c>
      <c r="H128" s="50">
        <v>834705.4375</v>
      </c>
      <c r="I128" s="50">
        <v>55174.95703125</v>
      </c>
      <c r="J128" s="50">
        <v>567765.6875</v>
      </c>
      <c r="K128" s="50">
        <v>121382.9921875</v>
      </c>
      <c r="L128" s="50"/>
      <c r="M128" s="50">
        <v>1651430</v>
      </c>
      <c r="N128" s="50">
        <v>1651430</v>
      </c>
      <c r="O128" s="50">
        <v>200545.203125</v>
      </c>
      <c r="P128" s="50">
        <v>200545.203125</v>
      </c>
      <c r="Q128" s="50">
        <v>596866.9375</v>
      </c>
      <c r="R128" s="50">
        <v>1020195.5625</v>
      </c>
      <c r="S128" s="3">
        <v>55174.95703125</v>
      </c>
      <c r="T128" s="3">
        <v>567765.6875</v>
      </c>
      <c r="U128" s="3">
        <v>121382.9921875</v>
      </c>
      <c r="AG128" s="3">
        <v>200545.203125</v>
      </c>
      <c r="AH128" s="3">
        <v>2662693.5</v>
      </c>
      <c r="AI128" s="3">
        <v>2863238.75</v>
      </c>
      <c r="AJ128" s="3">
        <v>768310.875</v>
      </c>
      <c r="AK128" s="3">
        <v>3631549.5</v>
      </c>
      <c r="AL128" s="3">
        <v>2671625.5</v>
      </c>
      <c r="AM128" s="3">
        <v>6303175</v>
      </c>
      <c r="AN128" s="3">
        <v>255720.15625</v>
      </c>
      <c r="AO128" s="3">
        <v>6558895</v>
      </c>
      <c r="AP128" s="3">
        <v>1651430</v>
      </c>
      <c r="AQ128" s="3">
        <v>8210325</v>
      </c>
      <c r="AR128" s="3">
        <v>12231042</v>
      </c>
      <c r="AS128" s="3">
        <v>0.81556010246276855</v>
      </c>
      <c r="AT128" s="3">
        <v>0.52397060394287109</v>
      </c>
      <c r="AU128" s="3">
        <v>14997107</v>
      </c>
      <c r="AV128" s="3">
        <v>28445140</v>
      </c>
      <c r="AW128" s="3">
        <v>11319478</v>
      </c>
      <c r="AX128" s="3">
        <v>79014.28125</v>
      </c>
      <c r="AY128" s="3">
        <v>5950877</v>
      </c>
      <c r="AZ128" s="3">
        <v>0</v>
      </c>
      <c r="BA128" s="3">
        <v>0</v>
      </c>
      <c r="BB128" s="3">
        <v>75.313941955566406</v>
      </c>
      <c r="BC128" s="3">
        <v>45.960674285888672</v>
      </c>
      <c r="BD128" s="3">
        <v>189.802490234375</v>
      </c>
      <c r="BE128" s="3">
        <v>143.25863647460938</v>
      </c>
    </row>
    <row r="129" spans="1:57" x14ac:dyDescent="0.25">
      <c r="A129" s="3">
        <v>105257602</v>
      </c>
      <c r="B129" s="3" t="s">
        <v>378</v>
      </c>
      <c r="C129" s="3" t="s">
        <v>604</v>
      </c>
      <c r="D129" s="50" t="s">
        <v>934</v>
      </c>
      <c r="E129" s="50">
        <v>2740246.75</v>
      </c>
      <c r="F129" s="50">
        <v>716689.0625</v>
      </c>
      <c r="G129" s="50">
        <v>734431.125</v>
      </c>
      <c r="H129" s="50">
        <v>1272992</v>
      </c>
      <c r="I129" s="50">
        <v>309882.65625</v>
      </c>
      <c r="J129" s="50">
        <v>1844671.625</v>
      </c>
      <c r="K129" s="50">
        <v>430173.15625</v>
      </c>
      <c r="L129" s="50"/>
      <c r="M129" s="50">
        <v>2740246.75</v>
      </c>
      <c r="N129" s="50">
        <v>2740246.75</v>
      </c>
      <c r="O129" s="50">
        <v>716689.0625</v>
      </c>
      <c r="P129" s="50">
        <v>716689.0625</v>
      </c>
      <c r="Q129" s="50">
        <v>897638.125</v>
      </c>
      <c r="R129" s="50">
        <v>1555879</v>
      </c>
      <c r="S129" s="3">
        <v>309882.65625</v>
      </c>
      <c r="T129" s="3">
        <v>1844671.625</v>
      </c>
      <c r="U129" s="3">
        <v>430173.15625</v>
      </c>
      <c r="AG129" s="3">
        <v>716689.0625</v>
      </c>
      <c r="AH129" s="3">
        <v>4753294.5</v>
      </c>
      <c r="AI129" s="3">
        <v>5469983.5</v>
      </c>
      <c r="AJ129" s="3">
        <v>2561360.75</v>
      </c>
      <c r="AK129" s="3">
        <v>8031344</v>
      </c>
      <c r="AL129" s="3">
        <v>4296126</v>
      </c>
      <c r="AM129" s="3">
        <v>12327470</v>
      </c>
      <c r="AN129" s="3">
        <v>1026571.75</v>
      </c>
      <c r="AO129" s="3">
        <v>13354042</v>
      </c>
      <c r="AP129" s="3">
        <v>2740246.75</v>
      </c>
      <c r="AQ129" s="3">
        <v>16094289</v>
      </c>
      <c r="AR129" s="3">
        <v>24949382</v>
      </c>
      <c r="AS129" s="3">
        <v>0.7403719425201416</v>
      </c>
      <c r="AT129" s="3">
        <v>0.30096668004989624</v>
      </c>
      <c r="AU129" s="3">
        <v>33698444</v>
      </c>
      <c r="AV129" s="3">
        <v>110688368</v>
      </c>
      <c r="AW129" s="3">
        <v>21256950</v>
      </c>
      <c r="AX129" s="3">
        <v>307467.6875</v>
      </c>
      <c r="AY129" s="3">
        <v>61050227</v>
      </c>
      <c r="AZ129" s="3">
        <v>0</v>
      </c>
      <c r="BA129" s="3">
        <v>0</v>
      </c>
      <c r="BB129" s="3">
        <v>198.55818176269531</v>
      </c>
      <c r="BC129" s="3">
        <v>26.120937347412109</v>
      </c>
      <c r="BD129" s="3">
        <v>109.59995269775391</v>
      </c>
      <c r="BE129" s="3">
        <v>69.13555908203125</v>
      </c>
    </row>
    <row r="130" spans="1:57" x14ac:dyDescent="0.25">
      <c r="A130" s="3">
        <v>105258303</v>
      </c>
      <c r="B130" s="3" t="s">
        <v>286</v>
      </c>
      <c r="C130" s="3" t="s">
        <v>604</v>
      </c>
      <c r="D130" s="50" t="s">
        <v>934</v>
      </c>
      <c r="E130" s="50">
        <v>1529434.75</v>
      </c>
      <c r="F130" s="50">
        <v>223430.546875</v>
      </c>
      <c r="G130" s="50">
        <v>437983.0625</v>
      </c>
      <c r="H130" s="50">
        <v>652526.125</v>
      </c>
      <c r="I130" s="50">
        <v>83928.546875</v>
      </c>
      <c r="J130" s="50">
        <v>638884.9375</v>
      </c>
      <c r="K130" s="50">
        <v>136361.421875</v>
      </c>
      <c r="L130" s="50"/>
      <c r="M130" s="50">
        <v>1529434.75</v>
      </c>
      <c r="N130" s="50">
        <v>1529434.75</v>
      </c>
      <c r="O130" s="50">
        <v>223430.546875</v>
      </c>
      <c r="P130" s="50">
        <v>223430.546875</v>
      </c>
      <c r="Q130" s="50">
        <v>535312.625</v>
      </c>
      <c r="R130" s="50">
        <v>797531.875</v>
      </c>
      <c r="S130" s="3">
        <v>83928.546875</v>
      </c>
      <c r="T130" s="3">
        <v>638884.9375</v>
      </c>
      <c r="U130" s="3">
        <v>136361.421875</v>
      </c>
      <c r="AG130" s="3">
        <v>223430.546875</v>
      </c>
      <c r="AH130" s="3">
        <v>2402251</v>
      </c>
      <c r="AI130" s="3">
        <v>2625681.5</v>
      </c>
      <c r="AJ130" s="3">
        <v>862315.5</v>
      </c>
      <c r="AK130" s="3">
        <v>3487997</v>
      </c>
      <c r="AL130" s="3">
        <v>2326966.5</v>
      </c>
      <c r="AM130" s="3">
        <v>5814963.5</v>
      </c>
      <c r="AN130" s="3">
        <v>307359.09375</v>
      </c>
      <c r="AO130" s="3">
        <v>6122322.5</v>
      </c>
      <c r="AP130" s="3">
        <v>1529434.75</v>
      </c>
      <c r="AQ130" s="3">
        <v>7651757</v>
      </c>
      <c r="AR130" s="3">
        <v>12424164</v>
      </c>
      <c r="AS130" s="3">
        <v>0.76786553859710693</v>
      </c>
      <c r="AT130" s="3">
        <v>0.51217025518417358</v>
      </c>
      <c r="AU130" s="3">
        <v>16180130</v>
      </c>
      <c r="AV130" s="3">
        <v>31299492</v>
      </c>
      <c r="AW130" s="3">
        <v>10530663</v>
      </c>
      <c r="AX130" s="3">
        <v>86943.03125</v>
      </c>
      <c r="AY130" s="3">
        <v>8957935</v>
      </c>
      <c r="AZ130" s="3">
        <v>0</v>
      </c>
      <c r="BA130" s="3">
        <v>0</v>
      </c>
      <c r="BB130" s="3">
        <v>103.03223419189453</v>
      </c>
      <c r="BC130" s="3">
        <v>40.118190765380859</v>
      </c>
      <c r="BD130" s="3">
        <v>186.10037231445313</v>
      </c>
      <c r="BE130" s="3">
        <v>121.12141418457031</v>
      </c>
    </row>
    <row r="131" spans="1:57" x14ac:dyDescent="0.25">
      <c r="A131" s="3">
        <v>105258503</v>
      </c>
      <c r="B131" s="3" t="s">
        <v>179</v>
      </c>
      <c r="C131" s="3" t="s">
        <v>604</v>
      </c>
      <c r="D131" s="50" t="s">
        <v>934</v>
      </c>
      <c r="E131" s="50">
        <v>1550221.375</v>
      </c>
      <c r="F131" s="50">
        <v>226589.546875</v>
      </c>
      <c r="G131" s="50">
        <v>292167.65625</v>
      </c>
      <c r="H131" s="50">
        <v>269779.5</v>
      </c>
      <c r="I131" s="50">
        <v>198733.96875</v>
      </c>
      <c r="J131" s="50">
        <v>486888</v>
      </c>
      <c r="K131" s="50">
        <v>96252.875</v>
      </c>
      <c r="L131" s="50">
        <v>36353.8515625</v>
      </c>
      <c r="M131" s="50">
        <v>1550221.375</v>
      </c>
      <c r="N131" s="50">
        <v>1550221.375</v>
      </c>
      <c r="O131" s="50">
        <v>226589.546875</v>
      </c>
      <c r="P131" s="50">
        <v>226589.546875</v>
      </c>
      <c r="Q131" s="50">
        <v>357093.78125</v>
      </c>
      <c r="R131" s="50">
        <v>329730.5</v>
      </c>
      <c r="S131" s="3">
        <v>198733.96875</v>
      </c>
      <c r="T131" s="3">
        <v>486888</v>
      </c>
      <c r="U131" s="3">
        <v>96252.875</v>
      </c>
      <c r="V131" s="3">
        <v>36353.8515625</v>
      </c>
      <c r="W131" s="3">
        <v>36353.8515625</v>
      </c>
      <c r="AG131" s="3">
        <v>226589.546875</v>
      </c>
      <c r="AH131" s="3">
        <v>2151341.5</v>
      </c>
      <c r="AI131" s="3">
        <v>2377931</v>
      </c>
      <c r="AJ131" s="3">
        <v>713477.5625</v>
      </c>
      <c r="AK131" s="3">
        <v>3091408.5</v>
      </c>
      <c r="AL131" s="3">
        <v>1916305.75</v>
      </c>
      <c r="AM131" s="3">
        <v>5007714</v>
      </c>
      <c r="AN131" s="3">
        <v>425323.5</v>
      </c>
      <c r="AO131" s="3">
        <v>5433037.5</v>
      </c>
      <c r="AP131" s="3">
        <v>1586575.25</v>
      </c>
      <c r="AQ131" s="3">
        <v>7019613</v>
      </c>
      <c r="AR131" s="3">
        <v>13146259</v>
      </c>
      <c r="AS131" s="3">
        <v>0.85230773687362671</v>
      </c>
      <c r="AT131" s="3">
        <v>0.64297133684158325</v>
      </c>
      <c r="AU131" s="3">
        <v>15424310</v>
      </c>
      <c r="AV131" s="3">
        <v>24488762</v>
      </c>
      <c r="AW131" s="3">
        <v>14801992</v>
      </c>
      <c r="AX131" s="3">
        <v>68024.3359375</v>
      </c>
      <c r="AY131" s="3">
        <v>4631676</v>
      </c>
      <c r="AZ131" s="3">
        <v>0</v>
      </c>
      <c r="BA131" s="3">
        <v>0</v>
      </c>
      <c r="BB131" s="3">
        <v>68.088516235351563</v>
      </c>
      <c r="BC131" s="3">
        <v>45.445625305175781</v>
      </c>
      <c r="BD131" s="3">
        <v>226.74693298339844</v>
      </c>
      <c r="BE131" s="3">
        <v>217.59848022460938</v>
      </c>
    </row>
    <row r="132" spans="1:57" x14ac:dyDescent="0.25">
      <c r="A132" s="3">
        <v>105259103</v>
      </c>
      <c r="B132" s="3" t="s">
        <v>319</v>
      </c>
      <c r="C132" s="3" t="s">
        <v>604</v>
      </c>
      <c r="D132" s="50" t="s">
        <v>934</v>
      </c>
      <c r="E132" s="50">
        <v>1612909.375</v>
      </c>
      <c r="F132" s="50">
        <v>178994.703125</v>
      </c>
      <c r="G132" s="50">
        <v>245374.609375</v>
      </c>
      <c r="H132" s="50">
        <v>254706.296875</v>
      </c>
      <c r="I132" s="50">
        <v>162440.4375</v>
      </c>
      <c r="J132" s="50">
        <v>488115.90625</v>
      </c>
      <c r="K132" s="50">
        <v>101123.9375</v>
      </c>
      <c r="L132" s="50">
        <v>16508.25</v>
      </c>
      <c r="M132" s="50">
        <v>1612909.375</v>
      </c>
      <c r="N132" s="50">
        <v>1612909.375</v>
      </c>
      <c r="O132" s="50">
        <v>178994.703125</v>
      </c>
      <c r="P132" s="50">
        <v>178994.703125</v>
      </c>
      <c r="Q132" s="50">
        <v>299902.28125</v>
      </c>
      <c r="R132" s="50">
        <v>311307.6875</v>
      </c>
      <c r="S132" s="3">
        <v>162440.4375</v>
      </c>
      <c r="T132" s="3">
        <v>488115.90625</v>
      </c>
      <c r="U132" s="3">
        <v>101123.9375</v>
      </c>
      <c r="V132" s="3">
        <v>16508.25</v>
      </c>
      <c r="W132" s="3">
        <v>16508.25</v>
      </c>
      <c r="AG132" s="3">
        <v>178994.703125</v>
      </c>
      <c r="AH132" s="3">
        <v>2147688.25</v>
      </c>
      <c r="AI132" s="3">
        <v>2326683</v>
      </c>
      <c r="AJ132" s="3">
        <v>667110.625</v>
      </c>
      <c r="AK132" s="3">
        <v>2993793.5</v>
      </c>
      <c r="AL132" s="3">
        <v>1940725.25</v>
      </c>
      <c r="AM132" s="3">
        <v>4934519</v>
      </c>
      <c r="AN132" s="3">
        <v>341435.125</v>
      </c>
      <c r="AO132" s="3">
        <v>5275954</v>
      </c>
      <c r="AP132" s="3">
        <v>1629417.625</v>
      </c>
      <c r="AQ132" s="3">
        <v>6905371.5</v>
      </c>
      <c r="AR132" s="3">
        <v>12741335</v>
      </c>
      <c r="AS132" s="3">
        <v>0.82924175262451172</v>
      </c>
      <c r="AT132" s="3">
        <v>0.71641260385513306</v>
      </c>
      <c r="AU132" s="3">
        <v>15365043</v>
      </c>
      <c r="AV132" s="3">
        <v>21261762</v>
      </c>
      <c r="AW132" s="3">
        <v>6883231</v>
      </c>
      <c r="AX132" s="3">
        <v>59060.44921875</v>
      </c>
      <c r="AY132" s="3">
        <v>2714284</v>
      </c>
      <c r="AZ132" s="3">
        <v>0</v>
      </c>
      <c r="BA132" s="3">
        <v>0</v>
      </c>
      <c r="BB132" s="3">
        <v>45.957725524902344</v>
      </c>
      <c r="BC132" s="3">
        <v>50.690326690673828</v>
      </c>
      <c r="BD132" s="3">
        <v>260.15789794921875</v>
      </c>
      <c r="BE132" s="3">
        <v>116.54552459716797</v>
      </c>
    </row>
    <row r="133" spans="1:57" x14ac:dyDescent="0.25">
      <c r="A133" s="3">
        <v>105259703</v>
      </c>
      <c r="B133" s="3" t="s">
        <v>209</v>
      </c>
      <c r="C133" s="3" t="s">
        <v>604</v>
      </c>
      <c r="D133" s="50" t="s">
        <v>934</v>
      </c>
      <c r="E133" s="50">
        <v>1221773</v>
      </c>
      <c r="F133" s="50">
        <v>209616.453125</v>
      </c>
      <c r="G133" s="50">
        <v>363308.3125</v>
      </c>
      <c r="H133" s="50">
        <v>297259.1875</v>
      </c>
      <c r="I133" s="50">
        <v>111332.7734375</v>
      </c>
      <c r="J133" s="50">
        <v>493953.40625</v>
      </c>
      <c r="K133" s="50">
        <v>104264.328125</v>
      </c>
      <c r="L133" s="50"/>
      <c r="M133" s="50">
        <v>1221773</v>
      </c>
      <c r="N133" s="50">
        <v>1221773</v>
      </c>
      <c r="O133" s="50">
        <v>209616.453125</v>
      </c>
      <c r="P133" s="50">
        <v>209616.453125</v>
      </c>
      <c r="Q133" s="50">
        <v>444043.53125</v>
      </c>
      <c r="R133" s="50">
        <v>363316.8125</v>
      </c>
      <c r="S133" s="3">
        <v>111332.7734375</v>
      </c>
      <c r="T133" s="3">
        <v>493953.40625</v>
      </c>
      <c r="U133" s="3">
        <v>104264.328125</v>
      </c>
      <c r="AG133" s="3">
        <v>209616.453125</v>
      </c>
      <c r="AH133" s="3">
        <v>1734629.375</v>
      </c>
      <c r="AI133" s="3">
        <v>1944245.875</v>
      </c>
      <c r="AJ133" s="3">
        <v>703569.875</v>
      </c>
      <c r="AK133" s="3">
        <v>2647815.75</v>
      </c>
      <c r="AL133" s="3">
        <v>1585089.75</v>
      </c>
      <c r="AM133" s="3">
        <v>4232905.5</v>
      </c>
      <c r="AN133" s="3">
        <v>320949.21875</v>
      </c>
      <c r="AO133" s="3">
        <v>4553854.5</v>
      </c>
      <c r="AP133" s="3">
        <v>1221773</v>
      </c>
      <c r="AQ133" s="3">
        <v>5775627.5</v>
      </c>
      <c r="AR133" s="3">
        <v>10279693</v>
      </c>
      <c r="AS133" s="3">
        <v>0.79504328966140747</v>
      </c>
      <c r="AT133" s="3">
        <v>0.45779064297676086</v>
      </c>
      <c r="AU133" s="3">
        <v>12929727</v>
      </c>
      <c r="AV133" s="3">
        <v>28429102</v>
      </c>
      <c r="AW133" s="3">
        <v>5485522</v>
      </c>
      <c r="AX133" s="3">
        <v>78969.7265625</v>
      </c>
      <c r="AY133" s="3">
        <v>12935120</v>
      </c>
      <c r="AZ133" s="3">
        <v>0</v>
      </c>
      <c r="BA133" s="3">
        <v>0</v>
      </c>
      <c r="BB133" s="3">
        <v>163.7984619140625</v>
      </c>
      <c r="BC133" s="3">
        <v>33.529502868652344</v>
      </c>
      <c r="BD133" s="3">
        <v>163.73017883300781</v>
      </c>
      <c r="BE133" s="3">
        <v>69.463607788085938</v>
      </c>
    </row>
    <row r="134" spans="1:57" x14ac:dyDescent="0.25">
      <c r="A134" s="3">
        <v>105628007</v>
      </c>
      <c r="B134" s="3" t="s">
        <v>532</v>
      </c>
      <c r="C134" s="3" t="s">
        <v>605</v>
      </c>
      <c r="D134" s="50" t="s">
        <v>934</v>
      </c>
      <c r="E134" s="50"/>
      <c r="F134" s="50"/>
      <c r="G134" s="50"/>
      <c r="H134" s="50"/>
      <c r="I134" s="50"/>
      <c r="J134" s="50"/>
      <c r="K134" s="50"/>
      <c r="L134" s="50">
        <v>93502.6484375</v>
      </c>
      <c r="M134" s="50"/>
      <c r="N134" s="50"/>
      <c r="O134" s="50"/>
      <c r="P134" s="50"/>
      <c r="Q134" s="50"/>
      <c r="R134" s="50"/>
      <c r="V134" s="3">
        <v>93502.6484375</v>
      </c>
      <c r="W134" s="3">
        <v>93502.6484375</v>
      </c>
      <c r="AG134" s="3">
        <v>0</v>
      </c>
      <c r="AH134" s="3">
        <v>93502.6484375</v>
      </c>
      <c r="AI134" s="3">
        <v>93502.6484375</v>
      </c>
      <c r="AJ134" s="3">
        <v>0</v>
      </c>
      <c r="AK134" s="3">
        <v>93502.6484375</v>
      </c>
      <c r="AL134" s="3">
        <v>93502.6484375</v>
      </c>
      <c r="AM134" s="3">
        <v>187005.296875</v>
      </c>
      <c r="AN134" s="3">
        <v>0</v>
      </c>
      <c r="AO134" s="3">
        <v>187005.296875</v>
      </c>
      <c r="AP134" s="3">
        <v>93502.6484375</v>
      </c>
      <c r="AQ134" s="3">
        <v>280507.9375</v>
      </c>
      <c r="BA134" s="3">
        <v>1</v>
      </c>
    </row>
    <row r="135" spans="1:57" x14ac:dyDescent="0.25">
      <c r="A135" s="3">
        <v>105628302</v>
      </c>
      <c r="B135" s="3" t="s">
        <v>274</v>
      </c>
      <c r="C135" s="3" t="s">
        <v>604</v>
      </c>
      <c r="D135" s="50" t="s">
        <v>934</v>
      </c>
      <c r="E135" s="50">
        <v>4430263</v>
      </c>
      <c r="F135" s="50">
        <v>820708.5</v>
      </c>
      <c r="G135" s="50">
        <v>2083208.875</v>
      </c>
      <c r="H135" s="50">
        <v>886928.875</v>
      </c>
      <c r="I135" s="50">
        <v>712883.375</v>
      </c>
      <c r="J135" s="50">
        <v>1770150.625</v>
      </c>
      <c r="K135" s="50">
        <v>343779.46875</v>
      </c>
      <c r="L135" s="50"/>
      <c r="M135" s="50">
        <v>4430263</v>
      </c>
      <c r="N135" s="50">
        <v>4430263</v>
      </c>
      <c r="O135" s="50">
        <v>820708.5</v>
      </c>
      <c r="P135" s="50">
        <v>820708.5</v>
      </c>
      <c r="Q135" s="50">
        <v>2546144.25</v>
      </c>
      <c r="R135" s="50">
        <v>1084024.125</v>
      </c>
      <c r="S135" s="3">
        <v>712883.375</v>
      </c>
      <c r="T135" s="3">
        <v>1770150.625</v>
      </c>
      <c r="U135" s="3">
        <v>343779.46875</v>
      </c>
      <c r="AG135" s="3">
        <v>820708.5</v>
      </c>
      <c r="AH135" s="3">
        <v>6373855</v>
      </c>
      <c r="AI135" s="3">
        <v>7194563.5</v>
      </c>
      <c r="AJ135" s="3">
        <v>2590859</v>
      </c>
      <c r="AK135" s="3">
        <v>9785422</v>
      </c>
      <c r="AL135" s="3">
        <v>5514287</v>
      </c>
      <c r="AM135" s="3">
        <v>15299709</v>
      </c>
      <c r="AN135" s="3">
        <v>1533591.875</v>
      </c>
      <c r="AO135" s="3">
        <v>16833300</v>
      </c>
      <c r="AP135" s="3">
        <v>4430263</v>
      </c>
      <c r="AQ135" s="3">
        <v>21263564</v>
      </c>
      <c r="AR135" s="3">
        <v>40769420</v>
      </c>
      <c r="AS135" s="3">
        <v>0.81954139471054077</v>
      </c>
      <c r="AT135" s="3">
        <v>0.55654054880142212</v>
      </c>
      <c r="AU135" s="3">
        <v>49746628</v>
      </c>
      <c r="AV135" s="3">
        <v>88216120</v>
      </c>
      <c r="AW135" s="3">
        <v>22822364</v>
      </c>
      <c r="AX135" s="3">
        <v>245044.78125</v>
      </c>
      <c r="AY135" s="3">
        <v>19817208</v>
      </c>
      <c r="AZ135" s="3">
        <v>0</v>
      </c>
      <c r="BA135" s="3">
        <v>0</v>
      </c>
      <c r="BB135" s="3">
        <v>80.871780395507813</v>
      </c>
      <c r="BC135" s="3">
        <v>39.933200836181641</v>
      </c>
      <c r="BD135" s="3">
        <v>203.01036071777344</v>
      </c>
      <c r="BE135" s="3">
        <v>93.135482788085938</v>
      </c>
    </row>
    <row r="136" spans="1:57" x14ac:dyDescent="0.25">
      <c r="A136" s="3">
        <v>106000000</v>
      </c>
      <c r="B136" s="3" t="s">
        <v>597</v>
      </c>
      <c r="C136" s="3" t="s">
        <v>606</v>
      </c>
      <c r="D136" s="50" t="s">
        <v>933</v>
      </c>
      <c r="E136" s="50"/>
      <c r="F136" s="50"/>
      <c r="G136" s="50"/>
      <c r="H136" s="50"/>
      <c r="I136" s="50"/>
      <c r="J136" s="50">
        <v>581206.5625</v>
      </c>
      <c r="K136" s="50">
        <v>109777.40625</v>
      </c>
      <c r="L136" s="50"/>
      <c r="M136" s="50"/>
      <c r="N136" s="50"/>
      <c r="O136" s="50"/>
      <c r="P136" s="50"/>
      <c r="Q136" s="50"/>
      <c r="R136" s="50"/>
      <c r="T136" s="3">
        <v>581206.5625</v>
      </c>
      <c r="U136" s="3">
        <v>109777.40625</v>
      </c>
      <c r="X136" s="3">
        <v>8086.33349609375</v>
      </c>
      <c r="Y136" s="3">
        <v>518894.96875</v>
      </c>
      <c r="Z136" s="3">
        <v>518894.96875</v>
      </c>
      <c r="AA136" s="3">
        <v>389594.5625</v>
      </c>
      <c r="AB136" s="3">
        <v>389594.5625</v>
      </c>
      <c r="AC136" s="3">
        <v>389594.5625</v>
      </c>
      <c r="AD136" s="3">
        <v>389594.5625</v>
      </c>
      <c r="AE136" s="3">
        <v>389594.5625</v>
      </c>
      <c r="AF136" s="3">
        <v>389594.5625</v>
      </c>
      <c r="AG136" s="3">
        <v>389594.5625</v>
      </c>
      <c r="AH136" s="3">
        <v>1026353.25</v>
      </c>
      <c r="AI136" s="3">
        <v>1415947.75</v>
      </c>
      <c r="AJ136" s="3">
        <v>970801.125</v>
      </c>
      <c r="AK136" s="3">
        <v>2386749</v>
      </c>
      <c r="AL136" s="3">
        <v>389594.5625</v>
      </c>
      <c r="AM136" s="3">
        <v>2776343.5</v>
      </c>
      <c r="AN136" s="3">
        <v>908489.5</v>
      </c>
      <c r="AO136" s="3">
        <v>3684833</v>
      </c>
      <c r="AP136" s="3">
        <v>389594.5625</v>
      </c>
      <c r="AQ136" s="3">
        <v>4074427.5</v>
      </c>
      <c r="AR136" s="3">
        <v>6198776</v>
      </c>
      <c r="AS136" s="3">
        <v>0.47616595029830933</v>
      </c>
      <c r="AT136" s="3">
        <v>0.42108935117721558</v>
      </c>
      <c r="AU136" s="3">
        <v>13018100</v>
      </c>
      <c r="AV136" s="3">
        <v>30531570</v>
      </c>
      <c r="AW136" s="3">
        <v>6696357</v>
      </c>
      <c r="AX136" s="3">
        <v>84809.9140625</v>
      </c>
      <c r="BA136" s="3">
        <v>0</v>
      </c>
      <c r="BC136" s="3">
        <v>28.142333984375</v>
      </c>
      <c r="BD136" s="3">
        <v>153.49739074707031</v>
      </c>
      <c r="BE136" s="3">
        <v>78.957244873046875</v>
      </c>
    </row>
    <row r="137" spans="1:57" x14ac:dyDescent="0.25">
      <c r="A137" s="3">
        <v>106160303</v>
      </c>
      <c r="B137" s="3" t="s">
        <v>250</v>
      </c>
      <c r="C137" s="3" t="s">
        <v>604</v>
      </c>
      <c r="D137" s="50" t="s">
        <v>933</v>
      </c>
      <c r="E137" s="50">
        <v>951938.25</v>
      </c>
      <c r="F137" s="50">
        <v>122581.046875</v>
      </c>
      <c r="G137" s="50">
        <v>205452.640625</v>
      </c>
      <c r="H137" s="50">
        <v>68170.046875</v>
      </c>
      <c r="I137" s="50">
        <v>182931.640625</v>
      </c>
      <c r="J137" s="50">
        <v>295088.34375</v>
      </c>
      <c r="K137" s="50">
        <v>64741.73828125</v>
      </c>
      <c r="L137" s="50"/>
      <c r="M137" s="50">
        <v>951938.25</v>
      </c>
      <c r="N137" s="50">
        <v>951938.25</v>
      </c>
      <c r="O137" s="50">
        <v>122581.046875</v>
      </c>
      <c r="P137" s="50">
        <v>122581.046875</v>
      </c>
      <c r="Q137" s="50">
        <v>251108.796875</v>
      </c>
      <c r="R137" s="50">
        <v>83318.953125</v>
      </c>
      <c r="S137" s="3">
        <v>182931.640625</v>
      </c>
      <c r="T137" s="3">
        <v>295088.34375</v>
      </c>
      <c r="U137" s="3">
        <v>64741.73828125</v>
      </c>
      <c r="AG137" s="3">
        <v>122581.046875</v>
      </c>
      <c r="AH137" s="3">
        <v>1267781.75</v>
      </c>
      <c r="AI137" s="3">
        <v>1390362.75</v>
      </c>
      <c r="AJ137" s="3">
        <v>417669.375</v>
      </c>
      <c r="AK137" s="3">
        <v>1808032.125</v>
      </c>
      <c r="AL137" s="3">
        <v>1035257.1875</v>
      </c>
      <c r="AM137" s="3">
        <v>2843289.25</v>
      </c>
      <c r="AN137" s="3">
        <v>305512.6875</v>
      </c>
      <c r="AO137" s="3">
        <v>3148802</v>
      </c>
      <c r="AP137" s="3">
        <v>951938.25</v>
      </c>
      <c r="AQ137" s="3">
        <v>4100740.25</v>
      </c>
      <c r="AR137" s="3">
        <v>8414946</v>
      </c>
      <c r="AS137" s="3">
        <v>0.81072813272476196</v>
      </c>
      <c r="AT137" s="3">
        <v>0.64079487323760986</v>
      </c>
      <c r="AU137" s="3">
        <v>10379492</v>
      </c>
      <c r="AV137" s="3">
        <v>16624098</v>
      </c>
      <c r="AW137" s="3">
        <v>2959080</v>
      </c>
      <c r="AX137" s="3">
        <v>46178.05078125</v>
      </c>
      <c r="AY137" s="3">
        <v>3543808</v>
      </c>
      <c r="AZ137" s="3">
        <v>0</v>
      </c>
      <c r="BA137" s="3">
        <v>0</v>
      </c>
      <c r="BB137" s="3">
        <v>76.742263793945313</v>
      </c>
      <c r="BC137" s="3">
        <v>39.153495788574219</v>
      </c>
      <c r="BD137" s="3">
        <v>224.7711181640625</v>
      </c>
      <c r="BE137" s="3">
        <v>64.079795837402344</v>
      </c>
    </row>
    <row r="138" spans="1:57" x14ac:dyDescent="0.25">
      <c r="A138" s="3">
        <v>106161203</v>
      </c>
      <c r="B138" s="3" t="s">
        <v>169</v>
      </c>
      <c r="C138" s="3" t="s">
        <v>604</v>
      </c>
      <c r="D138" s="50" t="s">
        <v>933</v>
      </c>
      <c r="E138" s="50">
        <v>622775.125</v>
      </c>
      <c r="F138" s="50">
        <v>115787.703125</v>
      </c>
      <c r="G138" s="50">
        <v>164750.015625</v>
      </c>
      <c r="H138" s="50">
        <v>221962.5</v>
      </c>
      <c r="I138" s="50">
        <v>68611.015625</v>
      </c>
      <c r="J138" s="50">
        <v>273655.3125</v>
      </c>
      <c r="K138" s="50">
        <v>60064.91015625</v>
      </c>
      <c r="L138" s="50"/>
      <c r="M138" s="50">
        <v>622775.125</v>
      </c>
      <c r="N138" s="50">
        <v>622775.125</v>
      </c>
      <c r="O138" s="50">
        <v>115787.703125</v>
      </c>
      <c r="P138" s="50">
        <v>115787.703125</v>
      </c>
      <c r="Q138" s="50">
        <v>201361.125</v>
      </c>
      <c r="R138" s="50">
        <v>271287.5</v>
      </c>
      <c r="S138" s="3">
        <v>68611.015625</v>
      </c>
      <c r="T138" s="3">
        <v>273655.3125</v>
      </c>
      <c r="U138" s="3">
        <v>60064.91015625</v>
      </c>
      <c r="AG138" s="3">
        <v>115787.703125</v>
      </c>
      <c r="AH138" s="3">
        <v>973413.5625</v>
      </c>
      <c r="AI138" s="3">
        <v>1089201.25</v>
      </c>
      <c r="AJ138" s="3">
        <v>389443</v>
      </c>
      <c r="AK138" s="3">
        <v>1478644.25</v>
      </c>
      <c r="AL138" s="3">
        <v>894062.625</v>
      </c>
      <c r="AM138" s="3">
        <v>2372707</v>
      </c>
      <c r="AN138" s="3">
        <v>184398.71875</v>
      </c>
      <c r="AO138" s="3">
        <v>2557105.75</v>
      </c>
      <c r="AP138" s="3">
        <v>622775.125</v>
      </c>
      <c r="AQ138" s="3">
        <v>3179881</v>
      </c>
      <c r="AR138" s="3">
        <v>4833040.5</v>
      </c>
      <c r="AS138" s="3">
        <v>0.66254317760467529</v>
      </c>
      <c r="AT138" s="3">
        <v>0.42520597577095032</v>
      </c>
      <c r="AU138" s="3">
        <v>7294680</v>
      </c>
      <c r="AV138" s="3">
        <v>15856286</v>
      </c>
      <c r="AW138" s="3">
        <v>10763931</v>
      </c>
      <c r="AX138" s="3">
        <v>44045.23828125</v>
      </c>
      <c r="AY138" s="3">
        <v>6308660</v>
      </c>
      <c r="AZ138" s="3">
        <v>0</v>
      </c>
      <c r="BA138" s="3">
        <v>0</v>
      </c>
      <c r="BB138" s="3">
        <v>143.23136901855469</v>
      </c>
      <c r="BC138" s="3">
        <v>33.571033477783203</v>
      </c>
      <c r="BD138" s="3">
        <v>165.61790466308594</v>
      </c>
      <c r="BE138" s="3">
        <v>244.38352966308594</v>
      </c>
    </row>
    <row r="139" spans="1:57" x14ac:dyDescent="0.25">
      <c r="A139" s="3">
        <v>106161357</v>
      </c>
      <c r="B139" s="3" t="s">
        <v>533</v>
      </c>
      <c r="C139" s="3" t="s">
        <v>605</v>
      </c>
      <c r="D139" s="50" t="s">
        <v>933</v>
      </c>
      <c r="E139" s="50"/>
      <c r="F139" s="50"/>
      <c r="G139" s="50"/>
      <c r="H139" s="50"/>
      <c r="I139" s="50"/>
      <c r="J139" s="50">
        <v>71503.15625</v>
      </c>
      <c r="K139" s="50">
        <v>13451.216796875</v>
      </c>
      <c r="L139" s="50">
        <v>105946.6484375</v>
      </c>
      <c r="M139" s="50"/>
      <c r="N139" s="50"/>
      <c r="O139" s="50"/>
      <c r="P139" s="50"/>
      <c r="Q139" s="50"/>
      <c r="R139" s="50"/>
      <c r="T139" s="3">
        <v>71503.15625</v>
      </c>
      <c r="U139" s="3">
        <v>13451.216796875</v>
      </c>
      <c r="V139" s="3">
        <v>105946.6484375</v>
      </c>
      <c r="W139" s="3">
        <v>105946.6484375</v>
      </c>
      <c r="AG139" s="3">
        <v>0</v>
      </c>
      <c r="AH139" s="3">
        <v>119397.8671875</v>
      </c>
      <c r="AI139" s="3">
        <v>119397.8671875</v>
      </c>
      <c r="AJ139" s="3">
        <v>71503.15625</v>
      </c>
      <c r="AK139" s="3">
        <v>190901.03125</v>
      </c>
      <c r="AL139" s="3">
        <v>105946.6484375</v>
      </c>
      <c r="AM139" s="3">
        <v>296847.6875</v>
      </c>
      <c r="AN139" s="3">
        <v>0</v>
      </c>
      <c r="AO139" s="3">
        <v>296847.6875</v>
      </c>
      <c r="AP139" s="3">
        <v>105946.6484375</v>
      </c>
      <c r="AQ139" s="3">
        <v>402794.34375</v>
      </c>
      <c r="AR139" s="3">
        <v>536026.5</v>
      </c>
      <c r="AS139" s="3">
        <v>0.61716544628143311</v>
      </c>
      <c r="AT139" s="3">
        <v>0.28242000937461853</v>
      </c>
      <c r="AU139" s="3">
        <v>868529.6875</v>
      </c>
      <c r="AV139" s="3">
        <v>3047173.5</v>
      </c>
      <c r="AW139" s="3">
        <v>604986</v>
      </c>
      <c r="AX139" s="3">
        <v>8464.37109375</v>
      </c>
      <c r="BA139" s="3">
        <v>0</v>
      </c>
      <c r="BC139" s="3">
        <v>22.55348014831543</v>
      </c>
      <c r="BD139" s="3">
        <v>102.61006927490234</v>
      </c>
      <c r="BE139" s="3">
        <v>71.474418640136719</v>
      </c>
    </row>
    <row r="140" spans="1:57" x14ac:dyDescent="0.25">
      <c r="A140" s="3">
        <v>106161703</v>
      </c>
      <c r="B140" s="3" t="s">
        <v>258</v>
      </c>
      <c r="C140" s="3" t="s">
        <v>604</v>
      </c>
      <c r="D140" s="50" t="s">
        <v>933</v>
      </c>
      <c r="E140" s="50">
        <v>899452.1875</v>
      </c>
      <c r="F140" s="50">
        <v>138404.84375</v>
      </c>
      <c r="G140" s="50">
        <v>259040.75</v>
      </c>
      <c r="H140" s="50">
        <v>195252.296875</v>
      </c>
      <c r="I140" s="50">
        <v>160966.1875</v>
      </c>
      <c r="J140" s="50">
        <v>342382.96875</v>
      </c>
      <c r="K140" s="50">
        <v>73710.015625</v>
      </c>
      <c r="L140" s="50">
        <v>15943.9501953125</v>
      </c>
      <c r="M140" s="50">
        <v>899452.1875</v>
      </c>
      <c r="N140" s="50">
        <v>899452.1875</v>
      </c>
      <c r="O140" s="50">
        <v>138404.84375</v>
      </c>
      <c r="P140" s="50">
        <v>138404.84375</v>
      </c>
      <c r="Q140" s="50">
        <v>316605.34375</v>
      </c>
      <c r="R140" s="50">
        <v>238641.703125</v>
      </c>
      <c r="S140" s="3">
        <v>160966.1875</v>
      </c>
      <c r="T140" s="3">
        <v>342382.96875</v>
      </c>
      <c r="U140" s="3">
        <v>73710.015625</v>
      </c>
      <c r="V140" s="3">
        <v>15943.9501953125</v>
      </c>
      <c r="W140" s="3">
        <v>15943.9501953125</v>
      </c>
      <c r="AG140" s="3">
        <v>138404.84375</v>
      </c>
      <c r="AH140" s="3">
        <v>1345324.75</v>
      </c>
      <c r="AI140" s="3">
        <v>1483729.625</v>
      </c>
      <c r="AJ140" s="3">
        <v>480787.8125</v>
      </c>
      <c r="AK140" s="3">
        <v>1964517.5</v>
      </c>
      <c r="AL140" s="3">
        <v>1154037.875</v>
      </c>
      <c r="AM140" s="3">
        <v>3118555.5</v>
      </c>
      <c r="AN140" s="3">
        <v>299371.03125</v>
      </c>
      <c r="AO140" s="3">
        <v>3417926.5</v>
      </c>
      <c r="AP140" s="3">
        <v>915396.125</v>
      </c>
      <c r="AQ140" s="3">
        <v>4333322.5</v>
      </c>
      <c r="AR140" s="3">
        <v>7779582.5</v>
      </c>
      <c r="AS140" s="3">
        <v>0.8274085521697998</v>
      </c>
      <c r="AT140" s="3">
        <v>0.53664553165435791</v>
      </c>
      <c r="AU140" s="3">
        <v>9402347</v>
      </c>
      <c r="AV140" s="3">
        <v>17764602</v>
      </c>
      <c r="AW140" s="3">
        <v>3142386</v>
      </c>
      <c r="AX140" s="3">
        <v>49346.1171875</v>
      </c>
      <c r="AY140" s="3">
        <v>4289324</v>
      </c>
      <c r="AZ140" s="3">
        <v>0</v>
      </c>
      <c r="BA140" s="3">
        <v>0</v>
      </c>
      <c r="BB140" s="3">
        <v>86.923233032226563</v>
      </c>
      <c r="BC140" s="3">
        <v>39.810985565185547</v>
      </c>
      <c r="BD140" s="3">
        <v>190.53874206542969</v>
      </c>
      <c r="BE140" s="3">
        <v>63.680511474609375</v>
      </c>
    </row>
    <row r="141" spans="1:57" x14ac:dyDescent="0.25">
      <c r="A141" s="3">
        <v>106166503</v>
      </c>
      <c r="B141" s="3" t="s">
        <v>217</v>
      </c>
      <c r="C141" s="3" t="s">
        <v>604</v>
      </c>
      <c r="D141" s="50" t="s">
        <v>933</v>
      </c>
      <c r="E141" s="50">
        <v>1260368.875</v>
      </c>
      <c r="F141" s="50">
        <v>161831.25</v>
      </c>
      <c r="G141" s="50">
        <v>208495.078125</v>
      </c>
      <c r="H141" s="50">
        <v>342069.75</v>
      </c>
      <c r="I141" s="50">
        <v>155136.46875</v>
      </c>
      <c r="J141" s="50">
        <v>377729.3125</v>
      </c>
      <c r="K141" s="50">
        <v>81640.859375</v>
      </c>
      <c r="L141" s="50"/>
      <c r="M141" s="50">
        <v>1260368.875</v>
      </c>
      <c r="N141" s="50">
        <v>1260368.875</v>
      </c>
      <c r="O141" s="50">
        <v>161831.25</v>
      </c>
      <c r="P141" s="50">
        <v>161831.25</v>
      </c>
      <c r="Q141" s="50">
        <v>254827.3125</v>
      </c>
      <c r="R141" s="50">
        <v>418085.25</v>
      </c>
      <c r="S141" s="3">
        <v>155136.46875</v>
      </c>
      <c r="T141" s="3">
        <v>377729.3125</v>
      </c>
      <c r="U141" s="3">
        <v>81640.859375</v>
      </c>
      <c r="AG141" s="3">
        <v>161831.25</v>
      </c>
      <c r="AH141" s="3">
        <v>1839216</v>
      </c>
      <c r="AI141" s="3">
        <v>2001047.25</v>
      </c>
      <c r="AJ141" s="3">
        <v>539560.5625</v>
      </c>
      <c r="AK141" s="3">
        <v>2540607.75</v>
      </c>
      <c r="AL141" s="3">
        <v>1678454.125</v>
      </c>
      <c r="AM141" s="3">
        <v>4219062</v>
      </c>
      <c r="AN141" s="3">
        <v>316967.71875</v>
      </c>
      <c r="AO141" s="3">
        <v>4536029.5</v>
      </c>
      <c r="AP141" s="3">
        <v>1260368.875</v>
      </c>
      <c r="AQ141" s="3">
        <v>5796398.5</v>
      </c>
      <c r="AR141" s="3">
        <v>9964187</v>
      </c>
      <c r="AS141" s="3">
        <v>0.85387331247329712</v>
      </c>
      <c r="AT141" s="3">
        <v>0.63711071014404297</v>
      </c>
      <c r="AU141" s="3">
        <v>11669397</v>
      </c>
      <c r="AV141" s="3">
        <v>17959738</v>
      </c>
      <c r="AW141" s="3">
        <v>6673690</v>
      </c>
      <c r="AX141" s="3">
        <v>49888.16015625</v>
      </c>
      <c r="AY141" s="3">
        <v>3829638</v>
      </c>
      <c r="AZ141" s="3">
        <v>0</v>
      </c>
      <c r="BA141" s="3">
        <v>0</v>
      </c>
      <c r="BB141" s="3">
        <v>76.76446533203125</v>
      </c>
      <c r="BC141" s="3">
        <v>50.926067352294922</v>
      </c>
      <c r="BD141" s="3">
        <v>233.91114807128906</v>
      </c>
      <c r="BE141" s="3">
        <v>133.77302551269531</v>
      </c>
    </row>
    <row r="142" spans="1:57" x14ac:dyDescent="0.25">
      <c r="A142" s="3">
        <v>106167504</v>
      </c>
      <c r="B142" s="3" t="s">
        <v>20</v>
      </c>
      <c r="C142" s="3" t="s">
        <v>604</v>
      </c>
      <c r="D142" s="50" t="s">
        <v>933</v>
      </c>
      <c r="E142" s="50">
        <v>581931.4375</v>
      </c>
      <c r="F142" s="50">
        <v>75033.296875</v>
      </c>
      <c r="G142" s="50">
        <v>106210.6953125</v>
      </c>
      <c r="H142" s="50">
        <v>148812.75</v>
      </c>
      <c r="I142" s="50">
        <v>78763.078125</v>
      </c>
      <c r="J142" s="50">
        <v>243408.3125</v>
      </c>
      <c r="K142" s="50">
        <v>47958.1328125</v>
      </c>
      <c r="L142" s="50"/>
      <c r="M142" s="50">
        <v>581931.4375</v>
      </c>
      <c r="N142" s="50">
        <v>581931.4375</v>
      </c>
      <c r="O142" s="50">
        <v>75033.296875</v>
      </c>
      <c r="P142" s="50">
        <v>75033.296875</v>
      </c>
      <c r="Q142" s="50">
        <v>129813.0625</v>
      </c>
      <c r="R142" s="50">
        <v>181882.25</v>
      </c>
      <c r="S142" s="3">
        <v>78763.078125</v>
      </c>
      <c r="T142" s="3">
        <v>243408.3125</v>
      </c>
      <c r="U142" s="3">
        <v>47958.1328125</v>
      </c>
      <c r="AG142" s="3">
        <v>75033.296875</v>
      </c>
      <c r="AH142" s="3">
        <v>857465.375</v>
      </c>
      <c r="AI142" s="3">
        <v>932498.6875</v>
      </c>
      <c r="AJ142" s="3">
        <v>318441.625</v>
      </c>
      <c r="AK142" s="3">
        <v>1250940.25</v>
      </c>
      <c r="AL142" s="3">
        <v>763813.6875</v>
      </c>
      <c r="AM142" s="3">
        <v>2014754</v>
      </c>
      <c r="AN142" s="3">
        <v>153796.375</v>
      </c>
      <c r="AO142" s="3">
        <v>2168550.5</v>
      </c>
      <c r="AP142" s="3">
        <v>581931.4375</v>
      </c>
      <c r="AQ142" s="3">
        <v>2750482</v>
      </c>
      <c r="AR142" s="3">
        <v>4850542</v>
      </c>
      <c r="AS142" s="3">
        <v>0.79747068881988525</v>
      </c>
      <c r="AT142" s="3">
        <v>0.57537156343460083</v>
      </c>
      <c r="AU142" s="3">
        <v>6082408</v>
      </c>
      <c r="AV142" s="3">
        <v>10550945</v>
      </c>
      <c r="AW142" s="3">
        <v>2118211</v>
      </c>
      <c r="AX142" s="3">
        <v>29308.1796875</v>
      </c>
      <c r="AY142" s="3">
        <v>3080583</v>
      </c>
      <c r="AZ142" s="3">
        <v>0</v>
      </c>
      <c r="BA142" s="3">
        <v>0</v>
      </c>
      <c r="BB142" s="3">
        <v>105.11000823974609</v>
      </c>
      <c r="BC142" s="3">
        <v>42.682289123535156</v>
      </c>
      <c r="BD142" s="3">
        <v>207.53277587890625</v>
      </c>
      <c r="BE142" s="3">
        <v>72.273712158203125</v>
      </c>
    </row>
    <row r="143" spans="1:57" x14ac:dyDescent="0.25">
      <c r="A143" s="3">
        <v>106168003</v>
      </c>
      <c r="B143" s="3" t="s">
        <v>219</v>
      </c>
      <c r="C143" s="3" t="s">
        <v>604</v>
      </c>
      <c r="D143" s="50" t="s">
        <v>933</v>
      </c>
      <c r="E143" s="50">
        <v>1508350.75</v>
      </c>
      <c r="F143" s="50">
        <v>180367.65625</v>
      </c>
      <c r="G143" s="50">
        <v>187569.375</v>
      </c>
      <c r="H143" s="50">
        <v>395361.4375</v>
      </c>
      <c r="I143" s="50">
        <v>251520.734375</v>
      </c>
      <c r="J143" s="50">
        <v>435428.0625</v>
      </c>
      <c r="K143" s="50">
        <v>90391.3046875</v>
      </c>
      <c r="L143" s="50"/>
      <c r="M143" s="50">
        <v>1508350.75</v>
      </c>
      <c r="N143" s="50">
        <v>1508350.75</v>
      </c>
      <c r="O143" s="50">
        <v>180367.65625</v>
      </c>
      <c r="P143" s="50">
        <v>180367.65625</v>
      </c>
      <c r="Q143" s="50">
        <v>229251.46875</v>
      </c>
      <c r="R143" s="50">
        <v>483219.5625</v>
      </c>
      <c r="S143" s="3">
        <v>251520.734375</v>
      </c>
      <c r="T143" s="3">
        <v>435428.0625</v>
      </c>
      <c r="U143" s="3">
        <v>90391.3046875</v>
      </c>
      <c r="AG143" s="3">
        <v>180367.65625</v>
      </c>
      <c r="AH143" s="3">
        <v>2245624.25</v>
      </c>
      <c r="AI143" s="3">
        <v>2425992</v>
      </c>
      <c r="AJ143" s="3">
        <v>615795.75</v>
      </c>
      <c r="AK143" s="3">
        <v>3041787.75</v>
      </c>
      <c r="AL143" s="3">
        <v>1991570.25</v>
      </c>
      <c r="AM143" s="3">
        <v>5033358</v>
      </c>
      <c r="AN143" s="3">
        <v>431888.375</v>
      </c>
      <c r="AO143" s="3">
        <v>5465246.5</v>
      </c>
      <c r="AP143" s="3">
        <v>1508350.75</v>
      </c>
      <c r="AQ143" s="3">
        <v>6973597</v>
      </c>
      <c r="AR143" s="3">
        <v>12148251</v>
      </c>
      <c r="AS143" s="3">
        <v>0.87191039323806763</v>
      </c>
      <c r="AT143" s="3">
        <v>0.70199614763259888</v>
      </c>
      <c r="AU143" s="3">
        <v>13932912</v>
      </c>
      <c r="AV143" s="3">
        <v>19561668</v>
      </c>
      <c r="AW143" s="3">
        <v>5427599</v>
      </c>
      <c r="AX143" s="3">
        <v>54337.96484375</v>
      </c>
      <c r="AY143" s="3">
        <v>3485887</v>
      </c>
      <c r="AZ143" s="3">
        <v>0</v>
      </c>
      <c r="BA143" s="3">
        <v>0</v>
      </c>
      <c r="BB143" s="3">
        <v>64.151962280273438</v>
      </c>
      <c r="BC143" s="3">
        <v>55.979053497314453</v>
      </c>
      <c r="BD143" s="3">
        <v>256.412109375</v>
      </c>
      <c r="BE143" s="3">
        <v>99.885948181152344</v>
      </c>
    </row>
    <row r="144" spans="1:57" x14ac:dyDescent="0.25">
      <c r="A144" s="3">
        <v>106169003</v>
      </c>
      <c r="B144" s="3" t="s">
        <v>429</v>
      </c>
      <c r="C144" s="3" t="s">
        <v>604</v>
      </c>
      <c r="D144" s="50" t="s">
        <v>933</v>
      </c>
      <c r="E144" s="50">
        <v>1001972.375</v>
      </c>
      <c r="F144" s="50">
        <v>137239.046875</v>
      </c>
      <c r="G144" s="50">
        <v>104879.421875</v>
      </c>
      <c r="H144" s="50">
        <v>256347</v>
      </c>
      <c r="I144" s="50">
        <v>118712.59375</v>
      </c>
      <c r="J144" s="50">
        <v>303761.03125</v>
      </c>
      <c r="K144" s="50">
        <v>65836.546875</v>
      </c>
      <c r="L144" s="50"/>
      <c r="M144" s="50">
        <v>1001972.375</v>
      </c>
      <c r="N144" s="50">
        <v>1001972.375</v>
      </c>
      <c r="O144" s="50">
        <v>137239.046875</v>
      </c>
      <c r="P144" s="50">
        <v>137239.046875</v>
      </c>
      <c r="Q144" s="50">
        <v>128185.9609375</v>
      </c>
      <c r="R144" s="50">
        <v>313313</v>
      </c>
      <c r="S144" s="3">
        <v>118712.59375</v>
      </c>
      <c r="T144" s="3">
        <v>303761.03125</v>
      </c>
      <c r="U144" s="3">
        <v>65836.546875</v>
      </c>
      <c r="AG144" s="3">
        <v>137239.046875</v>
      </c>
      <c r="AH144" s="3">
        <v>1442868.5</v>
      </c>
      <c r="AI144" s="3">
        <v>1580107.5</v>
      </c>
      <c r="AJ144" s="3">
        <v>441000.0625</v>
      </c>
      <c r="AK144" s="3">
        <v>2021107.5</v>
      </c>
      <c r="AL144" s="3">
        <v>1315285.375</v>
      </c>
      <c r="AM144" s="3">
        <v>3336393</v>
      </c>
      <c r="AN144" s="3">
        <v>255951.640625</v>
      </c>
      <c r="AO144" s="3">
        <v>3592344.75</v>
      </c>
      <c r="AP144" s="3">
        <v>1001972.375</v>
      </c>
      <c r="AQ144" s="3">
        <v>4594317</v>
      </c>
      <c r="AR144" s="3">
        <v>7832335.5</v>
      </c>
      <c r="AS144" s="3">
        <v>0.85114282369613647</v>
      </c>
      <c r="AT144" s="3">
        <v>0.66234725713729858</v>
      </c>
      <c r="AU144" s="3">
        <v>9202140</v>
      </c>
      <c r="AV144" s="3">
        <v>14188588</v>
      </c>
      <c r="AW144" s="3">
        <v>5326197</v>
      </c>
      <c r="AX144" s="3">
        <v>39412.74609375</v>
      </c>
      <c r="AY144" s="3">
        <v>1919745</v>
      </c>
      <c r="AZ144" s="3">
        <v>0</v>
      </c>
      <c r="BA144" s="3">
        <v>0</v>
      </c>
      <c r="BB144" s="3">
        <v>48.708736419677734</v>
      </c>
      <c r="BC144" s="3">
        <v>51.280555725097656</v>
      </c>
      <c r="BD144" s="3">
        <v>233.4813232421875</v>
      </c>
      <c r="BE144" s="3">
        <v>135.13894653320313</v>
      </c>
    </row>
    <row r="145" spans="1:57" x14ac:dyDescent="0.25">
      <c r="A145" s="3">
        <v>106172003</v>
      </c>
      <c r="B145" s="3" t="s">
        <v>460</v>
      </c>
      <c r="C145" s="3" t="s">
        <v>604</v>
      </c>
      <c r="D145" s="50" t="s">
        <v>935</v>
      </c>
      <c r="E145" s="50">
        <v>2985114</v>
      </c>
      <c r="F145" s="50">
        <v>594700.9375</v>
      </c>
      <c r="G145" s="50">
        <v>1461752.125</v>
      </c>
      <c r="H145" s="50">
        <v>1571675.375</v>
      </c>
      <c r="I145" s="50">
        <v>500902.15625</v>
      </c>
      <c r="J145" s="50">
        <v>837938.75</v>
      </c>
      <c r="K145" s="50">
        <v>245897.796875</v>
      </c>
      <c r="L145" s="50"/>
      <c r="M145" s="50">
        <v>2985114</v>
      </c>
      <c r="N145" s="50">
        <v>2985114</v>
      </c>
      <c r="O145" s="50">
        <v>594700.9375</v>
      </c>
      <c r="P145" s="50">
        <v>594700.9375</v>
      </c>
      <c r="Q145" s="50">
        <v>1786585.75</v>
      </c>
      <c r="R145" s="50">
        <v>1920936.625</v>
      </c>
      <c r="S145" s="3">
        <v>500902.15625</v>
      </c>
      <c r="T145" s="3">
        <v>837938.75</v>
      </c>
      <c r="U145" s="3">
        <v>245897.796875</v>
      </c>
      <c r="AG145" s="3">
        <v>594700.9375</v>
      </c>
      <c r="AH145" s="3">
        <v>5303589.5</v>
      </c>
      <c r="AI145" s="3">
        <v>5898290.5</v>
      </c>
      <c r="AJ145" s="3">
        <v>1432639.75</v>
      </c>
      <c r="AK145" s="3">
        <v>7330930</v>
      </c>
      <c r="AL145" s="3">
        <v>4906050.5</v>
      </c>
      <c r="AM145" s="3">
        <v>12236980</v>
      </c>
      <c r="AN145" s="3">
        <v>1095603.125</v>
      </c>
      <c r="AO145" s="3">
        <v>13332583</v>
      </c>
      <c r="AP145" s="3">
        <v>2985114</v>
      </c>
      <c r="AQ145" s="3">
        <v>16317697</v>
      </c>
      <c r="AR145" s="3">
        <v>26627902</v>
      </c>
      <c r="AS145" s="3">
        <v>0.81078678369522095</v>
      </c>
      <c r="AT145" s="3">
        <v>0.50236433744430542</v>
      </c>
      <c r="AU145" s="3">
        <v>32842052</v>
      </c>
      <c r="AV145" s="3">
        <v>62663900</v>
      </c>
      <c r="AW145" s="3">
        <v>31290532</v>
      </c>
      <c r="AX145" s="3">
        <v>174066.390625</v>
      </c>
      <c r="AY145" s="3">
        <v>19747917</v>
      </c>
      <c r="AZ145" s="3">
        <v>0</v>
      </c>
      <c r="BA145" s="3">
        <v>0</v>
      </c>
      <c r="BB145" s="3">
        <v>113.45048522949219</v>
      </c>
      <c r="BC145" s="3">
        <v>42.115711212158203</v>
      </c>
      <c r="BD145" s="3">
        <v>188.67543029785156</v>
      </c>
      <c r="BE145" s="3">
        <v>179.76205444335938</v>
      </c>
    </row>
    <row r="146" spans="1:57" x14ac:dyDescent="0.25">
      <c r="A146" s="3">
        <v>106272003</v>
      </c>
      <c r="B146" s="3" t="s">
        <v>501</v>
      </c>
      <c r="C146" s="3" t="s">
        <v>604</v>
      </c>
      <c r="D146" s="50" t="s">
        <v>934</v>
      </c>
      <c r="E146" s="50">
        <v>570752.125</v>
      </c>
      <c r="F146" s="50">
        <v>75531.6015625</v>
      </c>
      <c r="G146" s="50">
        <v>182992.015625</v>
      </c>
      <c r="H146" s="50">
        <v>45920.69921875</v>
      </c>
      <c r="I146" s="50">
        <v>151807.515625</v>
      </c>
      <c r="J146" s="50">
        <v>206989.53125</v>
      </c>
      <c r="K146" s="50">
        <v>43409.546875</v>
      </c>
      <c r="L146" s="50"/>
      <c r="M146" s="50">
        <v>570752.125</v>
      </c>
      <c r="N146" s="50">
        <v>570752.125</v>
      </c>
      <c r="O146" s="50">
        <v>75531.6015625</v>
      </c>
      <c r="P146" s="50">
        <v>75531.6015625</v>
      </c>
      <c r="Q146" s="50">
        <v>223656.921875</v>
      </c>
      <c r="R146" s="50">
        <v>56125.30078125</v>
      </c>
      <c r="S146" s="3">
        <v>151807.515625</v>
      </c>
      <c r="T146" s="3">
        <v>206989.53125</v>
      </c>
      <c r="U146" s="3">
        <v>43409.546875</v>
      </c>
      <c r="AG146" s="3">
        <v>75531.6015625</v>
      </c>
      <c r="AH146" s="3">
        <v>811889.875</v>
      </c>
      <c r="AI146" s="3">
        <v>887421.5</v>
      </c>
      <c r="AJ146" s="3">
        <v>282521.125</v>
      </c>
      <c r="AK146" s="3">
        <v>1169942.625</v>
      </c>
      <c r="AL146" s="3">
        <v>626877.4375</v>
      </c>
      <c r="AM146" s="3">
        <v>1796820</v>
      </c>
      <c r="AN146" s="3">
        <v>227339.125</v>
      </c>
      <c r="AO146" s="3">
        <v>2024159.125</v>
      </c>
      <c r="AP146" s="3">
        <v>570752.125</v>
      </c>
      <c r="AQ146" s="3">
        <v>2594911.25</v>
      </c>
      <c r="AR146" s="3">
        <v>4822508</v>
      </c>
      <c r="AS146" s="3">
        <v>0.79993510246276855</v>
      </c>
      <c r="AT146" s="3">
        <v>0.40955230593681335</v>
      </c>
      <c r="AU146" s="3">
        <v>6028624</v>
      </c>
      <c r="AV146" s="3">
        <v>14155969</v>
      </c>
      <c r="AW146" s="3">
        <v>5750488</v>
      </c>
      <c r="AX146" s="3">
        <v>39322.13671875</v>
      </c>
      <c r="AY146" s="3">
        <v>5771649</v>
      </c>
      <c r="AZ146" s="3">
        <v>0</v>
      </c>
      <c r="BA146" s="3">
        <v>0</v>
      </c>
      <c r="BB146" s="3">
        <v>146.77862548828125</v>
      </c>
      <c r="BC146" s="3">
        <v>29.752773284912109</v>
      </c>
      <c r="BD146" s="3">
        <v>153.31375122070313</v>
      </c>
      <c r="BE146" s="3">
        <v>146.240478515625</v>
      </c>
    </row>
    <row r="147" spans="1:57" x14ac:dyDescent="0.25">
      <c r="A147" s="3">
        <v>106330703</v>
      </c>
      <c r="B147" s="3" t="s">
        <v>151</v>
      </c>
      <c r="C147" s="3" t="s">
        <v>604</v>
      </c>
      <c r="D147" s="50" t="s">
        <v>936</v>
      </c>
      <c r="E147" s="50">
        <v>1208507.75</v>
      </c>
      <c r="F147" s="50">
        <v>132091.796875</v>
      </c>
      <c r="G147" s="50">
        <v>275985.1875</v>
      </c>
      <c r="H147" s="50">
        <v>365349.15625</v>
      </c>
      <c r="I147" s="50">
        <v>122671.1171875</v>
      </c>
      <c r="J147" s="50">
        <v>384575.3125</v>
      </c>
      <c r="K147" s="50">
        <v>77994.96875</v>
      </c>
      <c r="L147" s="50">
        <v>15049.650390625</v>
      </c>
      <c r="M147" s="50">
        <v>1208507.75</v>
      </c>
      <c r="N147" s="50">
        <v>1208507.75</v>
      </c>
      <c r="O147" s="50">
        <v>132091.796875</v>
      </c>
      <c r="P147" s="50">
        <v>132091.796875</v>
      </c>
      <c r="Q147" s="50">
        <v>337315.21875</v>
      </c>
      <c r="R147" s="50">
        <v>446537.84375</v>
      </c>
      <c r="S147" s="3">
        <v>122671.1171875</v>
      </c>
      <c r="T147" s="3">
        <v>384575.3125</v>
      </c>
      <c r="U147" s="3">
        <v>77994.96875</v>
      </c>
      <c r="V147" s="3">
        <v>15049.650390625</v>
      </c>
      <c r="W147" s="3">
        <v>15049.650390625</v>
      </c>
      <c r="AG147" s="3">
        <v>132091.796875</v>
      </c>
      <c r="AH147" s="3">
        <v>1789572.625</v>
      </c>
      <c r="AI147" s="3">
        <v>1921664.375</v>
      </c>
      <c r="AJ147" s="3">
        <v>516667.125</v>
      </c>
      <c r="AK147" s="3">
        <v>2438331.5</v>
      </c>
      <c r="AL147" s="3">
        <v>1670095.25</v>
      </c>
      <c r="AM147" s="3">
        <v>4108426.75</v>
      </c>
      <c r="AN147" s="3">
        <v>254762.90625</v>
      </c>
      <c r="AO147" s="3">
        <v>4363189.5</v>
      </c>
      <c r="AP147" s="3">
        <v>1223557.375</v>
      </c>
      <c r="AQ147" s="3">
        <v>5586747</v>
      </c>
      <c r="AR147" s="3">
        <v>9682518</v>
      </c>
      <c r="AS147" s="3">
        <v>0.84586995840072632</v>
      </c>
      <c r="AT147" s="3">
        <v>0.66158884763717651</v>
      </c>
      <c r="AU147" s="3">
        <v>11446816</v>
      </c>
      <c r="AV147" s="3">
        <v>17264210</v>
      </c>
      <c r="AW147" s="3">
        <v>9274926</v>
      </c>
      <c r="AX147" s="3">
        <v>47956.140625</v>
      </c>
      <c r="AY147" s="3">
        <v>2923394</v>
      </c>
      <c r="AZ147" s="3">
        <v>0</v>
      </c>
      <c r="BA147" s="3">
        <v>0</v>
      </c>
      <c r="BB147" s="3">
        <v>60.959743499755859</v>
      </c>
      <c r="BC147" s="3">
        <v>50.84503173828125</v>
      </c>
      <c r="BD147" s="3">
        <v>238.69343566894531</v>
      </c>
      <c r="BE147" s="3">
        <v>193.40434265136719</v>
      </c>
    </row>
    <row r="148" spans="1:57" x14ac:dyDescent="0.25">
      <c r="A148" s="3">
        <v>106330803</v>
      </c>
      <c r="B148" s="3" t="s">
        <v>487</v>
      </c>
      <c r="C148" s="3" t="s">
        <v>604</v>
      </c>
      <c r="D148" s="50" t="s">
        <v>936</v>
      </c>
      <c r="E148" s="50">
        <v>1575804.625</v>
      </c>
      <c r="F148" s="50">
        <v>217045.046875</v>
      </c>
      <c r="G148" s="50">
        <v>523710.4375</v>
      </c>
      <c r="H148" s="50">
        <v>784757.6875</v>
      </c>
      <c r="I148" s="50">
        <v>254263.8125</v>
      </c>
      <c r="J148" s="50">
        <v>497647.28125</v>
      </c>
      <c r="K148" s="50">
        <v>97455.140625</v>
      </c>
      <c r="L148" s="50"/>
      <c r="M148" s="50">
        <v>1575804.625</v>
      </c>
      <c r="N148" s="50">
        <v>1575804.625</v>
      </c>
      <c r="O148" s="50">
        <v>217045.046875</v>
      </c>
      <c r="P148" s="50">
        <v>217045.046875</v>
      </c>
      <c r="Q148" s="50">
        <v>640090.5</v>
      </c>
      <c r="R148" s="50">
        <v>959148.3125</v>
      </c>
      <c r="S148" s="3">
        <v>254263.8125</v>
      </c>
      <c r="T148" s="3">
        <v>497647.28125</v>
      </c>
      <c r="U148" s="3">
        <v>97455.140625</v>
      </c>
      <c r="AG148" s="3">
        <v>217045.046875</v>
      </c>
      <c r="AH148" s="3">
        <v>2712281.25</v>
      </c>
      <c r="AI148" s="3">
        <v>2929326.25</v>
      </c>
      <c r="AJ148" s="3">
        <v>714692.3125</v>
      </c>
      <c r="AK148" s="3">
        <v>3644018.5</v>
      </c>
      <c r="AL148" s="3">
        <v>2534953</v>
      </c>
      <c r="AM148" s="3">
        <v>6178971.5</v>
      </c>
      <c r="AN148" s="3">
        <v>471308.875</v>
      </c>
      <c r="AO148" s="3">
        <v>6650280.5</v>
      </c>
      <c r="AP148" s="3">
        <v>1575804.625</v>
      </c>
      <c r="AQ148" s="3">
        <v>8226085</v>
      </c>
      <c r="AR148" s="3">
        <v>13620767</v>
      </c>
      <c r="AS148" s="3">
        <v>0.83503240346908569</v>
      </c>
      <c r="AT148" s="3">
        <v>0.57815325260162354</v>
      </c>
      <c r="AU148" s="3">
        <v>16311663</v>
      </c>
      <c r="AV148" s="3">
        <v>28088956</v>
      </c>
      <c r="AW148" s="3">
        <v>13154570</v>
      </c>
      <c r="AX148" s="3">
        <v>78024.875</v>
      </c>
      <c r="AY148" s="3">
        <v>6598756</v>
      </c>
      <c r="AZ148" s="3">
        <v>0</v>
      </c>
      <c r="BA148" s="3">
        <v>0</v>
      </c>
      <c r="BB148" s="3">
        <v>84.572463989257813</v>
      </c>
      <c r="BC148" s="3">
        <v>46.703292846679688</v>
      </c>
      <c r="BD148" s="3">
        <v>209.05722045898438</v>
      </c>
      <c r="BE148" s="3">
        <v>168.59457397460938</v>
      </c>
    </row>
    <row r="149" spans="1:57" x14ac:dyDescent="0.25">
      <c r="A149" s="3">
        <v>106333407</v>
      </c>
      <c r="B149" s="3" t="s">
        <v>546</v>
      </c>
      <c r="C149" s="3" t="s">
        <v>605</v>
      </c>
      <c r="D149" s="50" t="s">
        <v>936</v>
      </c>
      <c r="E149" s="50"/>
      <c r="F149" s="50"/>
      <c r="G149" s="50"/>
      <c r="H149" s="50"/>
      <c r="I149" s="50"/>
      <c r="J149" s="50">
        <v>206010.5</v>
      </c>
      <c r="K149" s="50">
        <v>43408.42578125</v>
      </c>
      <c r="L149" s="50">
        <v>144496.953125</v>
      </c>
      <c r="M149" s="50"/>
      <c r="N149" s="50"/>
      <c r="O149" s="50"/>
      <c r="P149" s="50"/>
      <c r="Q149" s="50"/>
      <c r="R149" s="50"/>
      <c r="T149" s="3">
        <v>206010.5</v>
      </c>
      <c r="U149" s="3">
        <v>43408.42578125</v>
      </c>
      <c r="V149" s="3">
        <v>144496.953125</v>
      </c>
      <c r="W149" s="3">
        <v>144496.953125</v>
      </c>
      <c r="AG149" s="3">
        <v>0</v>
      </c>
      <c r="AH149" s="3">
        <v>187905.375</v>
      </c>
      <c r="AI149" s="3">
        <v>187905.375</v>
      </c>
      <c r="AJ149" s="3">
        <v>206010.5</v>
      </c>
      <c r="AK149" s="3">
        <v>393915.875</v>
      </c>
      <c r="AL149" s="3">
        <v>144496.953125</v>
      </c>
      <c r="AM149" s="3">
        <v>538412.8125</v>
      </c>
      <c r="AN149" s="3">
        <v>0</v>
      </c>
      <c r="AO149" s="3">
        <v>538412.8125</v>
      </c>
      <c r="AP149" s="3">
        <v>144496.953125</v>
      </c>
      <c r="AQ149" s="3">
        <v>682909.75</v>
      </c>
      <c r="AR149" s="3">
        <v>687721.5</v>
      </c>
      <c r="AS149" s="3">
        <v>0.42100536823272705</v>
      </c>
      <c r="AT149" s="3">
        <v>0.17390139400959015</v>
      </c>
      <c r="AU149" s="3">
        <v>1633521.875</v>
      </c>
      <c r="AV149" s="3">
        <v>9384076</v>
      </c>
      <c r="AW149" s="3">
        <v>509637</v>
      </c>
      <c r="AX149" s="3">
        <v>26066.876953125</v>
      </c>
      <c r="BA149" s="3">
        <v>0</v>
      </c>
      <c r="BC149" s="3">
        <v>15.111740112304688</v>
      </c>
      <c r="BD149" s="3">
        <v>62.666572570800781</v>
      </c>
      <c r="BE149" s="3">
        <v>19.55113410949707</v>
      </c>
    </row>
    <row r="150" spans="1:57" x14ac:dyDescent="0.25">
      <c r="A150" s="3">
        <v>106338003</v>
      </c>
      <c r="B150" s="3" t="s">
        <v>225</v>
      </c>
      <c r="C150" s="3" t="s">
        <v>604</v>
      </c>
      <c r="D150" s="50" t="s">
        <v>936</v>
      </c>
      <c r="E150" s="50">
        <v>2707329.25</v>
      </c>
      <c r="F150" s="50">
        <v>348010.34375</v>
      </c>
      <c r="G150" s="50">
        <v>818351.8125</v>
      </c>
      <c r="H150" s="50">
        <v>479638.8125</v>
      </c>
      <c r="I150" s="50">
        <v>610347.5625</v>
      </c>
      <c r="J150" s="50">
        <v>730058.1875</v>
      </c>
      <c r="K150" s="50">
        <v>159831.765625</v>
      </c>
      <c r="L150" s="50"/>
      <c r="M150" s="50">
        <v>2707329.25</v>
      </c>
      <c r="N150" s="50">
        <v>2707329.25</v>
      </c>
      <c r="O150" s="50">
        <v>348010.34375</v>
      </c>
      <c r="P150" s="50">
        <v>348010.34375</v>
      </c>
      <c r="Q150" s="50">
        <v>1000207.8125</v>
      </c>
      <c r="R150" s="50">
        <v>586225.1875</v>
      </c>
      <c r="S150" s="3">
        <v>610347.5625</v>
      </c>
      <c r="T150" s="3">
        <v>730058.1875</v>
      </c>
      <c r="U150" s="3">
        <v>159831.765625</v>
      </c>
      <c r="AG150" s="3">
        <v>348010.34375</v>
      </c>
      <c r="AH150" s="3">
        <v>3957147.25</v>
      </c>
      <c r="AI150" s="3">
        <v>4305157.5</v>
      </c>
      <c r="AJ150" s="3">
        <v>1078068.5</v>
      </c>
      <c r="AK150" s="3">
        <v>5383226</v>
      </c>
      <c r="AL150" s="3">
        <v>3293554.5</v>
      </c>
      <c r="AM150" s="3">
        <v>8676780</v>
      </c>
      <c r="AN150" s="3">
        <v>958357.875</v>
      </c>
      <c r="AO150" s="3">
        <v>9635138</v>
      </c>
      <c r="AP150" s="3">
        <v>2707329.25</v>
      </c>
      <c r="AQ150" s="3">
        <v>12342467</v>
      </c>
      <c r="AR150" s="3">
        <v>23313320</v>
      </c>
      <c r="AS150" s="3">
        <v>0.84514188766479492</v>
      </c>
      <c r="AT150" s="3">
        <v>0.61723160743713379</v>
      </c>
      <c r="AU150" s="3">
        <v>27585096</v>
      </c>
      <c r="AV150" s="3">
        <v>43385972</v>
      </c>
      <c r="AW150" s="3">
        <v>16297416</v>
      </c>
      <c r="AX150" s="3">
        <v>120516.5859375</v>
      </c>
      <c r="AY150" s="3">
        <v>7300182</v>
      </c>
      <c r="AZ150" s="3">
        <v>0</v>
      </c>
      <c r="BA150" s="3">
        <v>0</v>
      </c>
      <c r="BB150" s="3">
        <v>60.574085235595703</v>
      </c>
      <c r="BC150" s="3">
        <v>44.667926788330078</v>
      </c>
      <c r="BD150" s="3">
        <v>228.89045715332031</v>
      </c>
      <c r="BE150" s="3">
        <v>135.22964477539063</v>
      </c>
    </row>
    <row r="151" spans="1:57" x14ac:dyDescent="0.25">
      <c r="A151" s="3">
        <v>106611303</v>
      </c>
      <c r="B151" s="3" t="s">
        <v>226</v>
      </c>
      <c r="C151" s="3" t="s">
        <v>604</v>
      </c>
      <c r="D151" s="50" t="s">
        <v>934</v>
      </c>
      <c r="E151" s="50">
        <v>1185682.625</v>
      </c>
      <c r="F151" s="50">
        <v>168648.15625</v>
      </c>
      <c r="G151" s="50">
        <v>429741.59375</v>
      </c>
      <c r="H151" s="50">
        <v>442759.0625</v>
      </c>
      <c r="I151" s="50">
        <v>147364.765625</v>
      </c>
      <c r="J151" s="50">
        <v>424629.21875</v>
      </c>
      <c r="K151" s="50">
        <v>93267.6484375</v>
      </c>
      <c r="L151" s="50"/>
      <c r="M151" s="50">
        <v>1185682.625</v>
      </c>
      <c r="N151" s="50">
        <v>1185682.625</v>
      </c>
      <c r="O151" s="50">
        <v>168648.15625</v>
      </c>
      <c r="P151" s="50">
        <v>168648.15625</v>
      </c>
      <c r="Q151" s="50">
        <v>525239.6875</v>
      </c>
      <c r="R151" s="50">
        <v>541149.9375</v>
      </c>
      <c r="S151" s="3">
        <v>147364.765625</v>
      </c>
      <c r="T151" s="3">
        <v>424629.21875</v>
      </c>
      <c r="U151" s="3">
        <v>93267.6484375</v>
      </c>
      <c r="AG151" s="3">
        <v>168648.15625</v>
      </c>
      <c r="AH151" s="3">
        <v>1869074.125</v>
      </c>
      <c r="AI151" s="3">
        <v>2037722.25</v>
      </c>
      <c r="AJ151" s="3">
        <v>593277.375</v>
      </c>
      <c r="AK151" s="3">
        <v>2630999.5</v>
      </c>
      <c r="AL151" s="3">
        <v>1726832.5</v>
      </c>
      <c r="AM151" s="3">
        <v>4357832</v>
      </c>
      <c r="AN151" s="3">
        <v>316012.9375</v>
      </c>
      <c r="AO151" s="3">
        <v>4673845</v>
      </c>
      <c r="AP151" s="3">
        <v>1185682.625</v>
      </c>
      <c r="AQ151" s="3">
        <v>5859527.5</v>
      </c>
      <c r="AR151" s="3">
        <v>10094268</v>
      </c>
      <c r="AS151" s="3">
        <v>0.80642247200012207</v>
      </c>
      <c r="AT151" s="3">
        <v>0.5406489372253418</v>
      </c>
      <c r="AU151" s="3">
        <v>12517345</v>
      </c>
      <c r="AV151" s="3">
        <v>22931772</v>
      </c>
      <c r="AW151" s="3">
        <v>3808060</v>
      </c>
      <c r="AX151" s="3">
        <v>63699.3671875</v>
      </c>
      <c r="AY151" s="3">
        <v>6270717</v>
      </c>
      <c r="AZ151" s="3">
        <v>0</v>
      </c>
      <c r="BA151" s="3">
        <v>0</v>
      </c>
      <c r="BB151" s="3">
        <v>98.442375183105469</v>
      </c>
      <c r="BC151" s="3">
        <v>41.303386688232422</v>
      </c>
      <c r="BD151" s="3">
        <v>196.50657653808594</v>
      </c>
      <c r="BE151" s="3">
        <v>59.781757354736328</v>
      </c>
    </row>
    <row r="152" spans="1:57" x14ac:dyDescent="0.25">
      <c r="A152" s="3">
        <v>106612203</v>
      </c>
      <c r="B152" s="3" t="s">
        <v>276</v>
      </c>
      <c r="C152" s="3" t="s">
        <v>604</v>
      </c>
      <c r="D152" s="50" t="s">
        <v>934</v>
      </c>
      <c r="E152" s="50">
        <v>2060589.125</v>
      </c>
      <c r="F152" s="50">
        <v>332531.09375</v>
      </c>
      <c r="G152" s="50">
        <v>690086</v>
      </c>
      <c r="H152" s="50">
        <v>772519.5</v>
      </c>
      <c r="I152" s="50">
        <v>284272.40625</v>
      </c>
      <c r="J152" s="50">
        <v>797742.625</v>
      </c>
      <c r="K152" s="50">
        <v>160348.234375</v>
      </c>
      <c r="L152" s="50"/>
      <c r="M152" s="50">
        <v>2060589.125</v>
      </c>
      <c r="N152" s="50">
        <v>2060589.125</v>
      </c>
      <c r="O152" s="50">
        <v>332531.09375</v>
      </c>
      <c r="P152" s="50">
        <v>332531.09375</v>
      </c>
      <c r="Q152" s="50">
        <v>843438.4375</v>
      </c>
      <c r="R152" s="50">
        <v>944190.5</v>
      </c>
      <c r="S152" s="3">
        <v>284272.40625</v>
      </c>
      <c r="T152" s="3">
        <v>797742.625</v>
      </c>
      <c r="U152" s="3">
        <v>160348.234375</v>
      </c>
      <c r="AG152" s="3">
        <v>332531.09375</v>
      </c>
      <c r="AH152" s="3">
        <v>3277729.25</v>
      </c>
      <c r="AI152" s="3">
        <v>3610260.25</v>
      </c>
      <c r="AJ152" s="3">
        <v>1130273.75</v>
      </c>
      <c r="AK152" s="3">
        <v>4740534</v>
      </c>
      <c r="AL152" s="3">
        <v>3004779.5</v>
      </c>
      <c r="AM152" s="3">
        <v>7745313.5</v>
      </c>
      <c r="AN152" s="3">
        <v>616803.5</v>
      </c>
      <c r="AO152" s="3">
        <v>8362117</v>
      </c>
      <c r="AP152" s="3">
        <v>2060589.125</v>
      </c>
      <c r="AQ152" s="3">
        <v>10422706</v>
      </c>
      <c r="AR152" s="3">
        <v>17638474</v>
      </c>
      <c r="AS152" s="3">
        <v>0.82921051979064941</v>
      </c>
      <c r="AT152" s="3">
        <v>0.58697837591171265</v>
      </c>
      <c r="AU152" s="3">
        <v>21271406</v>
      </c>
      <c r="AV152" s="3">
        <v>37360432</v>
      </c>
      <c r="AW152" s="3">
        <v>9187917</v>
      </c>
      <c r="AX152" s="3">
        <v>103778.9765625</v>
      </c>
      <c r="AY152" s="3">
        <v>8893451</v>
      </c>
      <c r="AZ152" s="3">
        <v>0</v>
      </c>
      <c r="BA152" s="3">
        <v>0</v>
      </c>
      <c r="BB152" s="3">
        <v>85.696075439453125</v>
      </c>
      <c r="BC152" s="3">
        <v>45.679134368896484</v>
      </c>
      <c r="BD152" s="3">
        <v>204.96835327148438</v>
      </c>
      <c r="BE152" s="3">
        <v>88.53350830078125</v>
      </c>
    </row>
    <row r="153" spans="1:57" x14ac:dyDescent="0.25">
      <c r="A153" s="3">
        <v>106616203</v>
      </c>
      <c r="B153" s="3" t="s">
        <v>3</v>
      </c>
      <c r="C153" s="3" t="s">
        <v>604</v>
      </c>
      <c r="D153" s="50" t="s">
        <v>934</v>
      </c>
      <c r="E153" s="50">
        <v>2565669.25</v>
      </c>
      <c r="F153" s="50">
        <v>315938.5625</v>
      </c>
      <c r="G153" s="50">
        <v>773275.8125</v>
      </c>
      <c r="H153" s="50">
        <v>774063.4375</v>
      </c>
      <c r="I153" s="50">
        <v>231188.015625</v>
      </c>
      <c r="J153" s="50">
        <v>799331.375</v>
      </c>
      <c r="K153" s="50">
        <v>167259.5625</v>
      </c>
      <c r="L153" s="50"/>
      <c r="M153" s="50">
        <v>2565669.25</v>
      </c>
      <c r="N153" s="50">
        <v>2565669.25</v>
      </c>
      <c r="O153" s="50">
        <v>315938.5625</v>
      </c>
      <c r="P153" s="50">
        <v>315938.5625</v>
      </c>
      <c r="Q153" s="50">
        <v>945114.9375</v>
      </c>
      <c r="R153" s="50">
        <v>946077.5625</v>
      </c>
      <c r="S153" s="3">
        <v>231188.015625</v>
      </c>
      <c r="T153" s="3">
        <v>799331.375</v>
      </c>
      <c r="U153" s="3">
        <v>167259.5625</v>
      </c>
      <c r="AG153" s="3">
        <v>315938.5625</v>
      </c>
      <c r="AH153" s="3">
        <v>3738180.25</v>
      </c>
      <c r="AI153" s="3">
        <v>4054118.75</v>
      </c>
      <c r="AJ153" s="3">
        <v>1115270</v>
      </c>
      <c r="AK153" s="3">
        <v>5169389</v>
      </c>
      <c r="AL153" s="3">
        <v>3511746.75</v>
      </c>
      <c r="AM153" s="3">
        <v>8681136</v>
      </c>
      <c r="AN153" s="3">
        <v>547126.5625</v>
      </c>
      <c r="AO153" s="3">
        <v>9228263</v>
      </c>
      <c r="AP153" s="3">
        <v>2565669.25</v>
      </c>
      <c r="AQ153" s="3">
        <v>11793932</v>
      </c>
      <c r="AR153" s="3">
        <v>20258240</v>
      </c>
      <c r="AS153" s="3">
        <v>0.78796303272247314</v>
      </c>
      <c r="AT153" s="3">
        <v>0.68733012676239014</v>
      </c>
      <c r="AU153" s="3">
        <v>25709632</v>
      </c>
      <c r="AV153" s="3">
        <v>36216888</v>
      </c>
      <c r="AW153" s="3">
        <v>14562861</v>
      </c>
      <c r="AX153" s="3">
        <v>100602.46875</v>
      </c>
      <c r="AY153" s="3">
        <v>4578366</v>
      </c>
      <c r="AZ153" s="3">
        <v>0</v>
      </c>
      <c r="BA153" s="3">
        <v>0</v>
      </c>
      <c r="BB153" s="3">
        <v>45.509479522705078</v>
      </c>
      <c r="BC153" s="3">
        <v>51.384315490722656</v>
      </c>
      <c r="BD153" s="3">
        <v>255.55667114257813</v>
      </c>
      <c r="BE153" s="3">
        <v>144.75650024414063</v>
      </c>
    </row>
    <row r="154" spans="1:57" x14ac:dyDescent="0.25">
      <c r="A154" s="3">
        <v>106617203</v>
      </c>
      <c r="B154" s="3" t="s">
        <v>304</v>
      </c>
      <c r="C154" s="3" t="s">
        <v>604</v>
      </c>
      <c r="D154" s="50" t="s">
        <v>934</v>
      </c>
      <c r="E154" s="50">
        <v>2614102.75</v>
      </c>
      <c r="F154" s="50">
        <v>333495.4375</v>
      </c>
      <c r="G154" s="50">
        <v>363756.4375</v>
      </c>
      <c r="H154" s="50">
        <v>734984.5625</v>
      </c>
      <c r="I154" s="50">
        <v>232183.84375</v>
      </c>
      <c r="J154" s="50">
        <v>922285.1875</v>
      </c>
      <c r="K154" s="50">
        <v>189795.53125</v>
      </c>
      <c r="L154" s="50">
        <v>7290</v>
      </c>
      <c r="M154" s="50">
        <v>2614102.75</v>
      </c>
      <c r="N154" s="50">
        <v>2614102.75</v>
      </c>
      <c r="O154" s="50">
        <v>333495.4375</v>
      </c>
      <c r="P154" s="50">
        <v>333495.4375</v>
      </c>
      <c r="Q154" s="50">
        <v>444591.21875</v>
      </c>
      <c r="R154" s="50">
        <v>898314.4375</v>
      </c>
      <c r="S154" s="3">
        <v>232183.84375</v>
      </c>
      <c r="T154" s="3">
        <v>922285.1875</v>
      </c>
      <c r="U154" s="3">
        <v>189795.53125</v>
      </c>
      <c r="V154" s="3">
        <v>7290</v>
      </c>
      <c r="W154" s="3">
        <v>7290</v>
      </c>
      <c r="AG154" s="3">
        <v>333495.4375</v>
      </c>
      <c r="AH154" s="3">
        <v>3778356.5</v>
      </c>
      <c r="AI154" s="3">
        <v>4111852</v>
      </c>
      <c r="AJ154" s="3">
        <v>1255780.625</v>
      </c>
      <c r="AK154" s="3">
        <v>5367632.5</v>
      </c>
      <c r="AL154" s="3">
        <v>3519707.25</v>
      </c>
      <c r="AM154" s="3">
        <v>8887340</v>
      </c>
      <c r="AN154" s="3">
        <v>565679.25</v>
      </c>
      <c r="AO154" s="3">
        <v>9453019</v>
      </c>
      <c r="AP154" s="3">
        <v>2621392.75</v>
      </c>
      <c r="AQ154" s="3">
        <v>12074412</v>
      </c>
      <c r="AR154" s="3">
        <v>19586954</v>
      </c>
      <c r="AS154" s="3">
        <v>0.81458359956741333</v>
      </c>
      <c r="AT154" s="3">
        <v>0.62845510244369507</v>
      </c>
      <c r="AU154" s="3">
        <v>24045358</v>
      </c>
      <c r="AV154" s="3">
        <v>37753892</v>
      </c>
      <c r="AW154" s="3">
        <v>8208635</v>
      </c>
      <c r="AX154" s="3">
        <v>104871.921875</v>
      </c>
      <c r="AY154" s="3">
        <v>6705207</v>
      </c>
      <c r="AZ154" s="3">
        <v>0</v>
      </c>
      <c r="BA154" s="3">
        <v>0</v>
      </c>
      <c r="BB154" s="3">
        <v>63.937103271484375</v>
      </c>
      <c r="BC154" s="3">
        <v>51.182743072509766</v>
      </c>
      <c r="BD154" s="3">
        <v>229.2830810546875</v>
      </c>
      <c r="BE154" s="3">
        <v>78.27294921875</v>
      </c>
    </row>
    <row r="155" spans="1:57" x14ac:dyDescent="0.25">
      <c r="A155" s="3">
        <v>106618603</v>
      </c>
      <c r="B155" s="3" t="s">
        <v>131</v>
      </c>
      <c r="C155" s="3" t="s">
        <v>604</v>
      </c>
      <c r="D155" s="50" t="s">
        <v>934</v>
      </c>
      <c r="E155" s="50">
        <v>1134425.875</v>
      </c>
      <c r="F155" s="50">
        <v>131506.046875</v>
      </c>
      <c r="G155" s="50">
        <v>251171.0625</v>
      </c>
      <c r="H155" s="50">
        <v>240136.203125</v>
      </c>
      <c r="I155" s="50">
        <v>139285.796875</v>
      </c>
      <c r="J155" s="50">
        <v>358772.90625</v>
      </c>
      <c r="K155" s="50">
        <v>74862.671875</v>
      </c>
      <c r="L155" s="50"/>
      <c r="M155" s="50">
        <v>1134425.875</v>
      </c>
      <c r="N155" s="50">
        <v>1134425.875</v>
      </c>
      <c r="O155" s="50">
        <v>131506.046875</v>
      </c>
      <c r="P155" s="50">
        <v>131506.046875</v>
      </c>
      <c r="Q155" s="50">
        <v>306986.84375</v>
      </c>
      <c r="R155" s="50">
        <v>293499.8125</v>
      </c>
      <c r="S155" s="3">
        <v>139285.796875</v>
      </c>
      <c r="T155" s="3">
        <v>358772.90625</v>
      </c>
      <c r="U155" s="3">
        <v>74862.671875</v>
      </c>
      <c r="AG155" s="3">
        <v>131506.046875</v>
      </c>
      <c r="AH155" s="3">
        <v>1588710.5</v>
      </c>
      <c r="AI155" s="3">
        <v>1720216.5</v>
      </c>
      <c r="AJ155" s="3">
        <v>490278.9375</v>
      </c>
      <c r="AK155" s="3">
        <v>2210495.5</v>
      </c>
      <c r="AL155" s="3">
        <v>1427925.75</v>
      </c>
      <c r="AM155" s="3">
        <v>3638421.25</v>
      </c>
      <c r="AN155" s="3">
        <v>270791.84375</v>
      </c>
      <c r="AO155" s="3">
        <v>3909213</v>
      </c>
      <c r="AP155" s="3">
        <v>1134425.875</v>
      </c>
      <c r="AQ155" s="3">
        <v>5043639</v>
      </c>
      <c r="AR155" s="3">
        <v>9131246</v>
      </c>
      <c r="AS155" s="3">
        <v>0.83123749494552612</v>
      </c>
      <c r="AT155" s="3">
        <v>0.71127122640609741</v>
      </c>
      <c r="AU155" s="3">
        <v>10985123</v>
      </c>
      <c r="AV155" s="3">
        <v>15637288</v>
      </c>
      <c r="AW155" s="3">
        <v>8155063</v>
      </c>
      <c r="AX155" s="3">
        <v>43436.91015625</v>
      </c>
      <c r="AY155" s="3">
        <v>2441438</v>
      </c>
      <c r="AZ155" s="3">
        <v>0</v>
      </c>
      <c r="BA155" s="3">
        <v>0</v>
      </c>
      <c r="BB155" s="3">
        <v>56.206531524658203</v>
      </c>
      <c r="BC155" s="3">
        <v>50.889797210693359</v>
      </c>
      <c r="BD155" s="3">
        <v>252.89834594726563</v>
      </c>
      <c r="BE155" s="3">
        <v>187.74501037597656</v>
      </c>
    </row>
    <row r="156" spans="1:57" x14ac:dyDescent="0.25">
      <c r="A156" s="3">
        <v>106619107</v>
      </c>
      <c r="B156" s="3" t="s">
        <v>535</v>
      </c>
      <c r="C156" s="3" t="s">
        <v>605</v>
      </c>
      <c r="D156" s="50" t="s">
        <v>934</v>
      </c>
      <c r="E156" s="50"/>
      <c r="F156" s="50"/>
      <c r="G156" s="50"/>
      <c r="H156" s="50"/>
      <c r="I156" s="50"/>
      <c r="J156" s="50">
        <v>124981.8515625</v>
      </c>
      <c r="K156" s="50">
        <v>28039.400390625</v>
      </c>
      <c r="L156" s="50">
        <v>174549.296875</v>
      </c>
      <c r="M156" s="50"/>
      <c r="N156" s="50"/>
      <c r="O156" s="50"/>
      <c r="P156" s="50"/>
      <c r="Q156" s="50"/>
      <c r="R156" s="50"/>
      <c r="T156" s="3">
        <v>124981.8515625</v>
      </c>
      <c r="U156" s="3">
        <v>28039.400390625</v>
      </c>
      <c r="V156" s="3">
        <v>174549.296875</v>
      </c>
      <c r="W156" s="3">
        <v>174549.296875</v>
      </c>
      <c r="AG156" s="3">
        <v>0</v>
      </c>
      <c r="AH156" s="3">
        <v>202588.703125</v>
      </c>
      <c r="AI156" s="3">
        <v>202588.703125</v>
      </c>
      <c r="AJ156" s="3">
        <v>124981.8515625</v>
      </c>
      <c r="AK156" s="3">
        <v>327570.5625</v>
      </c>
      <c r="AL156" s="3">
        <v>174549.296875</v>
      </c>
      <c r="AM156" s="3">
        <v>502119.875</v>
      </c>
      <c r="AN156" s="3">
        <v>0</v>
      </c>
      <c r="AO156" s="3">
        <v>502119.875</v>
      </c>
      <c r="AP156" s="3">
        <v>174549.296875</v>
      </c>
      <c r="AQ156" s="3">
        <v>676669.1875</v>
      </c>
      <c r="AR156" s="3">
        <v>913895.8125</v>
      </c>
      <c r="AS156" s="3">
        <v>0.58228963613510132</v>
      </c>
      <c r="AT156" s="3">
        <v>0.20352433621883392</v>
      </c>
      <c r="AU156" s="3">
        <v>1569486.625</v>
      </c>
      <c r="AV156" s="3">
        <v>7640408</v>
      </c>
      <c r="AW156" s="3">
        <v>1059172</v>
      </c>
      <c r="AX156" s="3">
        <v>21223.35546875</v>
      </c>
      <c r="BA156" s="3">
        <v>0</v>
      </c>
      <c r="BC156" s="3">
        <v>15.43443775177002</v>
      </c>
      <c r="BD156" s="3">
        <v>73.950920104980469</v>
      </c>
      <c r="BE156" s="3">
        <v>49.905963897705078</v>
      </c>
    </row>
    <row r="157" spans="1:57" x14ac:dyDescent="0.25">
      <c r="A157" s="3">
        <v>107000000</v>
      </c>
      <c r="B157" s="3" t="s">
        <v>593</v>
      </c>
      <c r="C157" s="3" t="s">
        <v>606</v>
      </c>
      <c r="D157" s="50" t="s">
        <v>931</v>
      </c>
      <c r="E157" s="50"/>
      <c r="F157" s="50"/>
      <c r="G157" s="50"/>
      <c r="H157" s="50"/>
      <c r="I157" s="50"/>
      <c r="J157" s="50">
        <v>529002.875</v>
      </c>
      <c r="K157" s="50">
        <v>108942.8203125</v>
      </c>
      <c r="L157" s="50"/>
      <c r="M157" s="50"/>
      <c r="N157" s="50"/>
      <c r="O157" s="50"/>
      <c r="P157" s="50"/>
      <c r="Q157" s="50"/>
      <c r="R157" s="50"/>
      <c r="T157" s="3">
        <v>529002.875</v>
      </c>
      <c r="U157" s="3">
        <v>108942.8203125</v>
      </c>
      <c r="X157" s="3">
        <v>205720.78125</v>
      </c>
      <c r="Y157" s="3">
        <v>744471.1875</v>
      </c>
      <c r="Z157" s="3">
        <v>744471.1875</v>
      </c>
      <c r="AA157" s="3">
        <v>390590.96875</v>
      </c>
      <c r="AB157" s="3">
        <v>390590.96875</v>
      </c>
      <c r="AC157" s="3">
        <v>390590.96875</v>
      </c>
      <c r="AD157" s="3">
        <v>390590.96875</v>
      </c>
      <c r="AE157" s="3">
        <v>390590.96875</v>
      </c>
      <c r="AF157" s="3">
        <v>390590.96875</v>
      </c>
      <c r="AG157" s="3">
        <v>390590.96875</v>
      </c>
      <c r="AH157" s="3">
        <v>1449725.75</v>
      </c>
      <c r="AI157" s="3">
        <v>1840316.75</v>
      </c>
      <c r="AJ157" s="3">
        <v>919593.875</v>
      </c>
      <c r="AK157" s="3">
        <v>2759910.5</v>
      </c>
      <c r="AL157" s="3">
        <v>390590.96875</v>
      </c>
      <c r="AM157" s="3">
        <v>3150501.5</v>
      </c>
      <c r="AN157" s="3">
        <v>1135062.125</v>
      </c>
      <c r="AO157" s="3">
        <v>4285563.5</v>
      </c>
      <c r="AP157" s="3">
        <v>390590.96875</v>
      </c>
      <c r="AQ157" s="3">
        <v>4676154.5</v>
      </c>
      <c r="AR157" s="3">
        <v>7846888</v>
      </c>
      <c r="AS157" s="3">
        <v>0.67294919490814209</v>
      </c>
      <c r="AT157" s="3">
        <v>0.27791625261306763</v>
      </c>
      <c r="AU157" s="3">
        <v>11660446</v>
      </c>
      <c r="AV157" s="3">
        <v>41992604</v>
      </c>
      <c r="AW157" s="3">
        <v>4580156</v>
      </c>
      <c r="AX157" s="3">
        <v>116646.125</v>
      </c>
      <c r="BA157" s="3">
        <v>0</v>
      </c>
      <c r="BC157" s="3">
        <v>23.660541534423828</v>
      </c>
      <c r="BD157" s="3">
        <v>99.964279174804688</v>
      </c>
      <c r="BE157" s="3">
        <v>39.265392303466797</v>
      </c>
    </row>
    <row r="158" spans="1:57" x14ac:dyDescent="0.25">
      <c r="A158" s="3">
        <v>107650603</v>
      </c>
      <c r="B158" s="3" t="s">
        <v>104</v>
      </c>
      <c r="C158" s="3" t="s">
        <v>604</v>
      </c>
      <c r="D158" s="50" t="s">
        <v>931</v>
      </c>
      <c r="E158" s="50">
        <v>1750848</v>
      </c>
      <c r="F158" s="50">
        <v>301833.3125</v>
      </c>
      <c r="G158" s="50">
        <v>739648.1875</v>
      </c>
      <c r="H158" s="50">
        <v>1083971.75</v>
      </c>
      <c r="I158" s="50">
        <v>207314.796875</v>
      </c>
      <c r="J158" s="50">
        <v>835998.9375</v>
      </c>
      <c r="K158" s="50">
        <v>183913.515625</v>
      </c>
      <c r="L158" s="50"/>
      <c r="M158" s="50">
        <v>1750848</v>
      </c>
      <c r="N158" s="50">
        <v>1750848</v>
      </c>
      <c r="O158" s="50">
        <v>301833.3125</v>
      </c>
      <c r="P158" s="50">
        <v>301833.3125</v>
      </c>
      <c r="Q158" s="50">
        <v>904014.4375</v>
      </c>
      <c r="R158" s="50">
        <v>1324854.25</v>
      </c>
      <c r="S158" s="3">
        <v>207314.796875</v>
      </c>
      <c r="T158" s="3">
        <v>835998.9375</v>
      </c>
      <c r="U158" s="3">
        <v>183913.515625</v>
      </c>
      <c r="AG158" s="3">
        <v>301833.3125</v>
      </c>
      <c r="AH158" s="3">
        <v>3226048</v>
      </c>
      <c r="AI158" s="3">
        <v>3527881.25</v>
      </c>
      <c r="AJ158" s="3">
        <v>1137832.25</v>
      </c>
      <c r="AK158" s="3">
        <v>4665713.5</v>
      </c>
      <c r="AL158" s="3">
        <v>3075702.25</v>
      </c>
      <c r="AM158" s="3">
        <v>7741416</v>
      </c>
      <c r="AN158" s="3">
        <v>509148.125</v>
      </c>
      <c r="AO158" s="3">
        <v>8250564</v>
      </c>
      <c r="AP158" s="3">
        <v>1750848</v>
      </c>
      <c r="AQ158" s="3">
        <v>10001412</v>
      </c>
      <c r="AR158" s="3">
        <v>15263262</v>
      </c>
      <c r="AS158" s="3">
        <v>0.80647557973861694</v>
      </c>
      <c r="AT158" s="3">
        <v>0.44661599397659302</v>
      </c>
      <c r="AU158" s="3">
        <v>18925882</v>
      </c>
      <c r="AV158" s="3">
        <v>41334340</v>
      </c>
      <c r="AW158" s="3">
        <v>4435417</v>
      </c>
      <c r="AX158" s="3">
        <v>114817.609375</v>
      </c>
      <c r="AY158" s="3">
        <v>16498937</v>
      </c>
      <c r="AZ158" s="3">
        <v>0</v>
      </c>
      <c r="BA158" s="3">
        <v>0</v>
      </c>
      <c r="BB158" s="3">
        <v>143.69691467285156</v>
      </c>
      <c r="BC158" s="3">
        <v>40.635871887207031</v>
      </c>
      <c r="BD158" s="3">
        <v>164.83432006835938</v>
      </c>
      <c r="BE158" s="3">
        <v>38.630111694335938</v>
      </c>
    </row>
    <row r="159" spans="1:57" x14ac:dyDescent="0.25">
      <c r="A159" s="3">
        <v>107650703</v>
      </c>
      <c r="B159" s="3" t="s">
        <v>141</v>
      </c>
      <c r="C159" s="3" t="s">
        <v>604</v>
      </c>
      <c r="D159" s="50" t="s">
        <v>931</v>
      </c>
      <c r="E159" s="50">
        <v>1040306.375</v>
      </c>
      <c r="F159" s="50">
        <v>232969.046875</v>
      </c>
      <c r="G159" s="50">
        <v>550081.25</v>
      </c>
      <c r="H159" s="50">
        <v>302208.3125</v>
      </c>
      <c r="I159" s="50">
        <v>154275.28125</v>
      </c>
      <c r="J159" s="50">
        <v>637251.25</v>
      </c>
      <c r="K159" s="50">
        <v>136607.671875</v>
      </c>
      <c r="L159" s="50"/>
      <c r="M159" s="50">
        <v>1040306.375</v>
      </c>
      <c r="N159" s="50">
        <v>1040306.375</v>
      </c>
      <c r="O159" s="50">
        <v>232969.046875</v>
      </c>
      <c r="P159" s="50">
        <v>232969.046875</v>
      </c>
      <c r="Q159" s="50">
        <v>672321.5</v>
      </c>
      <c r="R159" s="50">
        <v>369365.6875</v>
      </c>
      <c r="S159" s="3">
        <v>154275.28125</v>
      </c>
      <c r="T159" s="3">
        <v>637251.25</v>
      </c>
      <c r="U159" s="3">
        <v>136607.671875</v>
      </c>
      <c r="AG159" s="3">
        <v>232969.046875</v>
      </c>
      <c r="AH159" s="3">
        <v>1633397.625</v>
      </c>
      <c r="AI159" s="3">
        <v>1866366.625</v>
      </c>
      <c r="AJ159" s="3">
        <v>870220.3125</v>
      </c>
      <c r="AK159" s="3">
        <v>2736587</v>
      </c>
      <c r="AL159" s="3">
        <v>1409672</v>
      </c>
      <c r="AM159" s="3">
        <v>4146259</v>
      </c>
      <c r="AN159" s="3">
        <v>387244.3125</v>
      </c>
      <c r="AO159" s="3">
        <v>4533503.5</v>
      </c>
      <c r="AP159" s="3">
        <v>1040306.375</v>
      </c>
      <c r="AQ159" s="3">
        <v>5573810</v>
      </c>
      <c r="AR159" s="3">
        <v>9806755</v>
      </c>
      <c r="AS159" s="3">
        <v>0.75988233089447021</v>
      </c>
      <c r="AT159" s="3">
        <v>0.39273026585578918</v>
      </c>
      <c r="AU159" s="3">
        <v>12905623</v>
      </c>
      <c r="AV159" s="3">
        <v>33098136</v>
      </c>
      <c r="AW159" s="3">
        <v>3435064</v>
      </c>
      <c r="AX159" s="3">
        <v>91939.265625</v>
      </c>
      <c r="AY159" s="3">
        <v>16749799</v>
      </c>
      <c r="AZ159" s="3">
        <v>0</v>
      </c>
      <c r="BA159" s="3">
        <v>0</v>
      </c>
      <c r="BB159" s="3">
        <v>182.18330383300781</v>
      </c>
      <c r="BC159" s="3">
        <v>29.765159606933594</v>
      </c>
      <c r="BD159" s="3">
        <v>140.37118530273438</v>
      </c>
      <c r="BE159" s="3">
        <v>37.362316131591797</v>
      </c>
    </row>
    <row r="160" spans="1:57" x14ac:dyDescent="0.25">
      <c r="A160" s="3">
        <v>107651207</v>
      </c>
      <c r="B160" s="3" t="s">
        <v>560</v>
      </c>
      <c r="C160" s="3" t="s">
        <v>605</v>
      </c>
      <c r="D160" s="50" t="s">
        <v>931</v>
      </c>
      <c r="E160" s="50"/>
      <c r="F160" s="50"/>
      <c r="G160" s="50"/>
      <c r="H160" s="50"/>
      <c r="I160" s="50"/>
      <c r="J160" s="50">
        <v>184768.40625</v>
      </c>
      <c r="K160" s="50">
        <v>40696.1484375</v>
      </c>
      <c r="L160" s="50">
        <v>299413.65625</v>
      </c>
      <c r="M160" s="50"/>
      <c r="N160" s="50"/>
      <c r="O160" s="50"/>
      <c r="P160" s="50"/>
      <c r="Q160" s="50"/>
      <c r="R160" s="50"/>
      <c r="T160" s="3">
        <v>184768.40625</v>
      </c>
      <c r="U160" s="3">
        <v>40696.1484375</v>
      </c>
      <c r="V160" s="3">
        <v>299413.65625</v>
      </c>
      <c r="W160" s="3">
        <v>299413.65625</v>
      </c>
      <c r="AG160" s="3">
        <v>0</v>
      </c>
      <c r="AH160" s="3">
        <v>340109.8125</v>
      </c>
      <c r="AI160" s="3">
        <v>340109.8125</v>
      </c>
      <c r="AJ160" s="3">
        <v>184768.40625</v>
      </c>
      <c r="AK160" s="3">
        <v>524878.25</v>
      </c>
      <c r="AL160" s="3">
        <v>299413.65625</v>
      </c>
      <c r="AM160" s="3">
        <v>824291.875</v>
      </c>
      <c r="AN160" s="3">
        <v>0</v>
      </c>
      <c r="AO160" s="3">
        <v>824291.875</v>
      </c>
      <c r="AP160" s="3">
        <v>299413.65625</v>
      </c>
      <c r="AQ160" s="3">
        <v>1123705.5</v>
      </c>
      <c r="AR160" s="3">
        <v>1384590.375</v>
      </c>
      <c r="AS160" s="3">
        <v>0.57751518487930298</v>
      </c>
      <c r="AT160" s="3">
        <v>0.23029217123985291</v>
      </c>
      <c r="AU160" s="3">
        <v>2397496</v>
      </c>
      <c r="AV160" s="3">
        <v>10325218</v>
      </c>
      <c r="AW160" s="3">
        <v>642632</v>
      </c>
      <c r="AX160" s="3">
        <v>28681.16015625</v>
      </c>
      <c r="BA160" s="3">
        <v>0</v>
      </c>
      <c r="BC160" s="3">
        <v>18.300453186035156</v>
      </c>
      <c r="BD160" s="3">
        <v>83.591316223144531</v>
      </c>
      <c r="BE160" s="3">
        <v>22.40606689453125</v>
      </c>
    </row>
    <row r="161" spans="1:57" x14ac:dyDescent="0.25">
      <c r="A161" s="3">
        <v>107651603</v>
      </c>
      <c r="B161" s="3" t="s">
        <v>170</v>
      </c>
      <c r="C161" s="3" t="s">
        <v>604</v>
      </c>
      <c r="D161" s="50" t="s">
        <v>931</v>
      </c>
      <c r="E161" s="50">
        <v>1961465</v>
      </c>
      <c r="F161" s="50">
        <v>314353.0625</v>
      </c>
      <c r="G161" s="50">
        <v>760283.125</v>
      </c>
      <c r="H161" s="50">
        <v>716500.375</v>
      </c>
      <c r="I161" s="50">
        <v>215039.109375</v>
      </c>
      <c r="J161" s="50">
        <v>689687.125</v>
      </c>
      <c r="K161" s="50">
        <v>103176.0390625</v>
      </c>
      <c r="L161" s="50">
        <v>22005</v>
      </c>
      <c r="M161" s="50">
        <v>1961465</v>
      </c>
      <c r="N161" s="50">
        <v>1961465</v>
      </c>
      <c r="O161" s="50">
        <v>314353.0625</v>
      </c>
      <c r="P161" s="50">
        <v>314353.0625</v>
      </c>
      <c r="Q161" s="50">
        <v>929234.9375</v>
      </c>
      <c r="R161" s="50">
        <v>875722.625</v>
      </c>
      <c r="S161" s="3">
        <v>215039.109375</v>
      </c>
      <c r="T161" s="3">
        <v>689687.125</v>
      </c>
      <c r="U161" s="3">
        <v>103176.0390625</v>
      </c>
      <c r="V161" s="3">
        <v>22005</v>
      </c>
      <c r="W161" s="3">
        <v>22005</v>
      </c>
      <c r="AG161" s="3">
        <v>314353.0625</v>
      </c>
      <c r="AH161" s="3">
        <v>3018185.5</v>
      </c>
      <c r="AI161" s="3">
        <v>3332538.5</v>
      </c>
      <c r="AJ161" s="3">
        <v>1004040.1875</v>
      </c>
      <c r="AK161" s="3">
        <v>4336578.5</v>
      </c>
      <c r="AL161" s="3">
        <v>2859192.5</v>
      </c>
      <c r="AM161" s="3">
        <v>7195771</v>
      </c>
      <c r="AN161" s="3">
        <v>529392.1875</v>
      </c>
      <c r="AO161" s="3">
        <v>7725163</v>
      </c>
      <c r="AP161" s="3">
        <v>1983470</v>
      </c>
      <c r="AQ161" s="3">
        <v>9708633</v>
      </c>
      <c r="AR161" s="3">
        <v>17208864</v>
      </c>
      <c r="AS161" s="3">
        <v>0.82206594944000244</v>
      </c>
      <c r="AT161" s="3">
        <v>0.48729711771011353</v>
      </c>
      <c r="AU161" s="3">
        <v>20933678</v>
      </c>
      <c r="AV161" s="3">
        <v>41119876</v>
      </c>
      <c r="AW161" s="3">
        <v>12841846</v>
      </c>
      <c r="AX161" s="3">
        <v>114221.875</v>
      </c>
      <c r="AY161" s="3">
        <v>11283715</v>
      </c>
      <c r="AZ161" s="3">
        <v>0</v>
      </c>
      <c r="BA161" s="3">
        <v>0</v>
      </c>
      <c r="BB161" s="3">
        <v>98.787689208984375</v>
      </c>
      <c r="BC161" s="3">
        <v>37.966270446777344</v>
      </c>
      <c r="BD161" s="3">
        <v>183.27206420898438</v>
      </c>
      <c r="BE161" s="3">
        <v>112.428955078125</v>
      </c>
    </row>
    <row r="162" spans="1:57" x14ac:dyDescent="0.25">
      <c r="A162" s="3">
        <v>107652207</v>
      </c>
      <c r="B162" s="3" t="s">
        <v>527</v>
      </c>
      <c r="C162" s="3" t="s">
        <v>605</v>
      </c>
      <c r="D162" s="50" t="s">
        <v>931</v>
      </c>
      <c r="E162" s="50"/>
      <c r="F162" s="50"/>
      <c r="G162" s="50"/>
      <c r="H162" s="50"/>
      <c r="I162" s="50"/>
      <c r="J162" s="50">
        <v>80840.796875</v>
      </c>
      <c r="K162" s="50">
        <v>15850.2890625</v>
      </c>
      <c r="L162" s="50">
        <v>97687.796875</v>
      </c>
      <c r="M162" s="50"/>
      <c r="N162" s="50"/>
      <c r="O162" s="50"/>
      <c r="P162" s="50"/>
      <c r="Q162" s="50"/>
      <c r="R162" s="50"/>
      <c r="T162" s="3">
        <v>80840.796875</v>
      </c>
      <c r="U162" s="3">
        <v>15850.2890625</v>
      </c>
      <c r="V162" s="3">
        <v>97687.796875</v>
      </c>
      <c r="W162" s="3">
        <v>97687.796875</v>
      </c>
      <c r="AG162" s="3">
        <v>0</v>
      </c>
      <c r="AH162" s="3">
        <v>113538.0859375</v>
      </c>
      <c r="AI162" s="3">
        <v>113538.0859375</v>
      </c>
      <c r="AJ162" s="3">
        <v>80840.796875</v>
      </c>
      <c r="AK162" s="3">
        <v>194378.875</v>
      </c>
      <c r="AL162" s="3">
        <v>97687.796875</v>
      </c>
      <c r="AM162" s="3">
        <v>292066.6875</v>
      </c>
      <c r="AN162" s="3">
        <v>0</v>
      </c>
      <c r="AO162" s="3">
        <v>292066.6875</v>
      </c>
      <c r="AP162" s="3">
        <v>97687.796875</v>
      </c>
      <c r="AQ162" s="3">
        <v>389754.5</v>
      </c>
      <c r="AR162" s="3">
        <v>582608.5625</v>
      </c>
      <c r="AS162" s="3">
        <v>0.57649856805801392</v>
      </c>
      <c r="AT162" s="3">
        <v>0.23268397152423859</v>
      </c>
      <c r="AU162" s="3">
        <v>1010598.5</v>
      </c>
      <c r="AV162" s="3">
        <v>4343223.5</v>
      </c>
      <c r="AW162" s="3">
        <v>0</v>
      </c>
      <c r="AX162" s="3">
        <v>12064.509765625</v>
      </c>
      <c r="BA162" s="3">
        <v>0</v>
      </c>
      <c r="BC162" s="3">
        <v>16.111625671386719</v>
      </c>
      <c r="BD162" s="3">
        <v>83.766227722167969</v>
      </c>
      <c r="BE162" s="3">
        <v>0</v>
      </c>
    </row>
    <row r="163" spans="1:57" x14ac:dyDescent="0.25">
      <c r="A163" s="3">
        <v>107652603</v>
      </c>
      <c r="B163" s="3" t="s">
        <v>485</v>
      </c>
      <c r="C163" s="3" t="s">
        <v>604</v>
      </c>
      <c r="D163" s="50" t="s">
        <v>931</v>
      </c>
      <c r="E163" s="50">
        <v>1269296.5</v>
      </c>
      <c r="F163" s="50">
        <v>351526.65625</v>
      </c>
      <c r="G163" s="50">
        <v>663544.6875</v>
      </c>
      <c r="H163" s="50">
        <v>173123.546875</v>
      </c>
      <c r="I163" s="50">
        <v>232699.859375</v>
      </c>
      <c r="J163" s="50">
        <v>1183732.625</v>
      </c>
      <c r="K163" s="50">
        <v>256398.3125</v>
      </c>
      <c r="L163" s="50"/>
      <c r="M163" s="50">
        <v>1269296.5</v>
      </c>
      <c r="N163" s="50">
        <v>1269296.5</v>
      </c>
      <c r="O163" s="50">
        <v>351526.65625</v>
      </c>
      <c r="P163" s="50">
        <v>351526.65625</v>
      </c>
      <c r="Q163" s="50">
        <v>810999</v>
      </c>
      <c r="R163" s="50">
        <v>211595.453125</v>
      </c>
      <c r="S163" s="3">
        <v>232699.859375</v>
      </c>
      <c r="T163" s="3">
        <v>1183732.625</v>
      </c>
      <c r="U163" s="3">
        <v>256398.3125</v>
      </c>
      <c r="AG163" s="3">
        <v>351526.65625</v>
      </c>
      <c r="AH163" s="3">
        <v>1931518.25</v>
      </c>
      <c r="AI163" s="3">
        <v>2283045</v>
      </c>
      <c r="AJ163" s="3">
        <v>1535259.25</v>
      </c>
      <c r="AK163" s="3">
        <v>3818304.25</v>
      </c>
      <c r="AL163" s="3">
        <v>1480892</v>
      </c>
      <c r="AM163" s="3">
        <v>5299196</v>
      </c>
      <c r="AN163" s="3">
        <v>584226.5</v>
      </c>
      <c r="AO163" s="3">
        <v>5883422.5</v>
      </c>
      <c r="AP163" s="3">
        <v>1269296.5</v>
      </c>
      <c r="AQ163" s="3">
        <v>7152719</v>
      </c>
      <c r="AR163" s="3">
        <v>12779950</v>
      </c>
      <c r="AS163" s="3">
        <v>0.70660066604614258</v>
      </c>
      <c r="AT163" s="3">
        <v>0.28496724367141724</v>
      </c>
      <c r="AU163" s="3">
        <v>18086524</v>
      </c>
      <c r="AV163" s="3">
        <v>63440628</v>
      </c>
      <c r="AW163" s="3">
        <v>13125372</v>
      </c>
      <c r="AX163" s="3">
        <v>176223.96875</v>
      </c>
      <c r="AY163" s="3">
        <v>38824369</v>
      </c>
      <c r="AZ163" s="3">
        <v>0</v>
      </c>
      <c r="BA163" s="3">
        <v>0</v>
      </c>
      <c r="BB163" s="3">
        <v>220.31265258789063</v>
      </c>
      <c r="BC163" s="3">
        <v>21.667337417602539</v>
      </c>
      <c r="BD163" s="3">
        <v>102.63373565673828</v>
      </c>
      <c r="BE163" s="3">
        <v>74.481193542480469</v>
      </c>
    </row>
    <row r="164" spans="1:57" x14ac:dyDescent="0.25">
      <c r="A164" s="3">
        <v>107653102</v>
      </c>
      <c r="B164" s="3" t="s">
        <v>80</v>
      </c>
      <c r="C164" s="3" t="s">
        <v>604</v>
      </c>
      <c r="D164" s="50" t="s">
        <v>931</v>
      </c>
      <c r="E164" s="50">
        <v>2045500.5</v>
      </c>
      <c r="F164" s="50">
        <v>398107.5</v>
      </c>
      <c r="G164" s="50">
        <v>592928.0625</v>
      </c>
      <c r="H164" s="50">
        <v>1334085.25</v>
      </c>
      <c r="I164" s="50">
        <v>183450.109375</v>
      </c>
      <c r="J164" s="50">
        <v>1032495.8125</v>
      </c>
      <c r="K164" s="50">
        <v>216635.4375</v>
      </c>
      <c r="L164" s="50"/>
      <c r="M164" s="50">
        <v>2045500.5</v>
      </c>
      <c r="N164" s="50">
        <v>2045500.5</v>
      </c>
      <c r="O164" s="50">
        <v>398107.5</v>
      </c>
      <c r="P164" s="50">
        <v>398107.5</v>
      </c>
      <c r="Q164" s="50">
        <v>724689.9375</v>
      </c>
      <c r="R164" s="50">
        <v>1630548.75</v>
      </c>
      <c r="S164" s="3">
        <v>183450.109375</v>
      </c>
      <c r="T164" s="3">
        <v>1032495.8125</v>
      </c>
      <c r="U164" s="3">
        <v>216635.4375</v>
      </c>
      <c r="AG164" s="3">
        <v>398107.5</v>
      </c>
      <c r="AH164" s="3">
        <v>3779671.25</v>
      </c>
      <c r="AI164" s="3">
        <v>4177778.75</v>
      </c>
      <c r="AJ164" s="3">
        <v>1430603.25</v>
      </c>
      <c r="AK164" s="3">
        <v>5608382</v>
      </c>
      <c r="AL164" s="3">
        <v>3676049.25</v>
      </c>
      <c r="AM164" s="3">
        <v>9284431</v>
      </c>
      <c r="AN164" s="3">
        <v>581557.625</v>
      </c>
      <c r="AO164" s="3">
        <v>9865989</v>
      </c>
      <c r="AP164" s="3">
        <v>2045500.5</v>
      </c>
      <c r="AQ164" s="3">
        <v>11911490</v>
      </c>
      <c r="AR164" s="3">
        <v>17192504</v>
      </c>
      <c r="AS164" s="3">
        <v>0.77354073524475098</v>
      </c>
      <c r="AT164" s="3">
        <v>0.35299241542816162</v>
      </c>
      <c r="AU164" s="3">
        <v>22225726</v>
      </c>
      <c r="AV164" s="3">
        <v>62489728</v>
      </c>
      <c r="AW164" s="3">
        <v>6648954</v>
      </c>
      <c r="AX164" s="3">
        <v>173582.578125</v>
      </c>
      <c r="AY164" s="3">
        <v>30100232</v>
      </c>
      <c r="AZ164" s="3">
        <v>0</v>
      </c>
      <c r="BA164" s="3">
        <v>0</v>
      </c>
      <c r="BB164" s="3">
        <v>173.40583801269531</v>
      </c>
      <c r="BC164" s="3">
        <v>32.309589385986328</v>
      </c>
      <c r="BD164" s="3">
        <v>128.04122924804688</v>
      </c>
      <c r="BE164" s="3">
        <v>38.304271697998047</v>
      </c>
    </row>
    <row r="165" spans="1:57" x14ac:dyDescent="0.25">
      <c r="A165" s="3">
        <v>107653203</v>
      </c>
      <c r="B165" s="3" t="s">
        <v>190</v>
      </c>
      <c r="C165" s="3" t="s">
        <v>604</v>
      </c>
      <c r="D165" s="50" t="s">
        <v>931</v>
      </c>
      <c r="E165" s="50">
        <v>1975928</v>
      </c>
      <c r="F165" s="50">
        <v>396612.59375</v>
      </c>
      <c r="G165" s="50">
        <v>649882.125</v>
      </c>
      <c r="H165" s="50">
        <v>1053802.75</v>
      </c>
      <c r="I165" s="50">
        <v>96046.515625</v>
      </c>
      <c r="J165" s="50">
        <v>857467.875</v>
      </c>
      <c r="K165" s="50">
        <v>183968.6875</v>
      </c>
      <c r="L165" s="50"/>
      <c r="M165" s="50">
        <v>1975928</v>
      </c>
      <c r="N165" s="50">
        <v>1975928</v>
      </c>
      <c r="O165" s="50">
        <v>396612.59375</v>
      </c>
      <c r="P165" s="50">
        <v>396612.59375</v>
      </c>
      <c r="Q165" s="50">
        <v>794300.375</v>
      </c>
      <c r="R165" s="50">
        <v>1287981.25</v>
      </c>
      <c r="S165" s="3">
        <v>96046.515625</v>
      </c>
      <c r="T165" s="3">
        <v>857467.875</v>
      </c>
      <c r="U165" s="3">
        <v>183968.6875</v>
      </c>
      <c r="AG165" s="3">
        <v>396612.59375</v>
      </c>
      <c r="AH165" s="3">
        <v>3309746</v>
      </c>
      <c r="AI165" s="3">
        <v>3706358.5</v>
      </c>
      <c r="AJ165" s="3">
        <v>1254080.5</v>
      </c>
      <c r="AK165" s="3">
        <v>4960439</v>
      </c>
      <c r="AL165" s="3">
        <v>3263909.25</v>
      </c>
      <c r="AM165" s="3">
        <v>8224348</v>
      </c>
      <c r="AN165" s="3">
        <v>492659.125</v>
      </c>
      <c r="AO165" s="3">
        <v>8717007</v>
      </c>
      <c r="AP165" s="3">
        <v>1975928</v>
      </c>
      <c r="AQ165" s="3">
        <v>10692935</v>
      </c>
      <c r="AR165" s="3">
        <v>16458532</v>
      </c>
      <c r="AS165" s="3">
        <v>0.79671841859817505</v>
      </c>
      <c r="AT165" s="3">
        <v>0.40646979212760925</v>
      </c>
      <c r="AU165" s="3">
        <v>20657904</v>
      </c>
      <c r="AV165" s="3">
        <v>49764416</v>
      </c>
      <c r="AW165" s="3">
        <v>6936936</v>
      </c>
      <c r="AX165" s="3">
        <v>138234.484375</v>
      </c>
      <c r="AY165" s="3">
        <v>20491926</v>
      </c>
      <c r="AZ165" s="3">
        <v>0</v>
      </c>
      <c r="BA165" s="3">
        <v>0</v>
      </c>
      <c r="BB165" s="3">
        <v>148.24032592773438</v>
      </c>
      <c r="BC165" s="3">
        <v>35.884235382080078</v>
      </c>
      <c r="BD165" s="3">
        <v>149.44102478027344</v>
      </c>
      <c r="BE165" s="3">
        <v>50.182384490966797</v>
      </c>
    </row>
    <row r="166" spans="1:57" x14ac:dyDescent="0.25">
      <c r="A166" s="3">
        <v>107653802</v>
      </c>
      <c r="B166" s="3" t="s">
        <v>394</v>
      </c>
      <c r="C166" s="3" t="s">
        <v>604</v>
      </c>
      <c r="D166" s="50" t="s">
        <v>931</v>
      </c>
      <c r="E166" s="50">
        <v>3222309.75</v>
      </c>
      <c r="F166" s="50">
        <v>614410.1875</v>
      </c>
      <c r="G166" s="50">
        <v>985913</v>
      </c>
      <c r="H166" s="50">
        <v>1274747.875</v>
      </c>
      <c r="I166" s="50">
        <v>292768.3125</v>
      </c>
      <c r="J166" s="50">
        <v>2223509.5</v>
      </c>
      <c r="K166" s="50">
        <v>361274.78125</v>
      </c>
      <c r="L166" s="50"/>
      <c r="M166" s="50">
        <v>3222309.75</v>
      </c>
      <c r="N166" s="50">
        <v>3222309.75</v>
      </c>
      <c r="O166" s="50">
        <v>614410.1875</v>
      </c>
      <c r="P166" s="50">
        <v>614410.1875</v>
      </c>
      <c r="Q166" s="50">
        <v>1205004.75</v>
      </c>
      <c r="R166" s="50">
        <v>1558025.125</v>
      </c>
      <c r="S166" s="3">
        <v>292768.3125</v>
      </c>
      <c r="T166" s="3">
        <v>2223509.5</v>
      </c>
      <c r="U166" s="3">
        <v>361274.78125</v>
      </c>
      <c r="AG166" s="3">
        <v>614410.1875</v>
      </c>
      <c r="AH166" s="3">
        <v>5151101</v>
      </c>
      <c r="AI166" s="3">
        <v>5765511</v>
      </c>
      <c r="AJ166" s="3">
        <v>2837919.75</v>
      </c>
      <c r="AK166" s="3">
        <v>8603431</v>
      </c>
      <c r="AL166" s="3">
        <v>4780335</v>
      </c>
      <c r="AM166" s="3">
        <v>13383766</v>
      </c>
      <c r="AN166" s="3">
        <v>907178.5</v>
      </c>
      <c r="AO166" s="3">
        <v>14290944</v>
      </c>
      <c r="AP166" s="3">
        <v>3222309.75</v>
      </c>
      <c r="AQ166" s="3">
        <v>17513254</v>
      </c>
      <c r="AR166" s="3">
        <v>28028336</v>
      </c>
      <c r="AS166" s="3">
        <v>0.75028324127197266</v>
      </c>
      <c r="AT166" s="3">
        <v>0.36407476663589478</v>
      </c>
      <c r="AU166" s="3">
        <v>37357008</v>
      </c>
      <c r="AV166" s="3">
        <v>101152528</v>
      </c>
      <c r="AW166" s="3">
        <v>18830424</v>
      </c>
      <c r="AX166" s="3">
        <v>280979.25</v>
      </c>
      <c r="AY166" s="3">
        <v>53348476</v>
      </c>
      <c r="AZ166" s="3">
        <v>0</v>
      </c>
      <c r="BA166" s="3">
        <v>0</v>
      </c>
      <c r="BB166" s="3">
        <v>189.86624145507813</v>
      </c>
      <c r="BC166" s="3">
        <v>30.619453430175781</v>
      </c>
      <c r="BD166" s="3">
        <v>132.95291137695313</v>
      </c>
      <c r="BE166" s="3">
        <v>67.017135620117188</v>
      </c>
    </row>
    <row r="167" spans="1:57" x14ac:dyDescent="0.25">
      <c r="A167" s="3">
        <v>107654103</v>
      </c>
      <c r="B167" s="3" t="s">
        <v>136</v>
      </c>
      <c r="C167" s="3" t="s">
        <v>604</v>
      </c>
      <c r="D167" s="50" t="s">
        <v>931</v>
      </c>
      <c r="E167" s="50">
        <v>1556303</v>
      </c>
      <c r="F167" s="50">
        <v>208923</v>
      </c>
      <c r="G167" s="50">
        <v>486517.4375</v>
      </c>
      <c r="H167" s="50">
        <v>628714.8125</v>
      </c>
      <c r="I167" s="50">
        <v>81082.0234375</v>
      </c>
      <c r="J167" s="50">
        <v>318107.6875</v>
      </c>
      <c r="K167" s="50">
        <v>67035.28125</v>
      </c>
      <c r="L167" s="50"/>
      <c r="M167" s="50">
        <v>1556303</v>
      </c>
      <c r="N167" s="50">
        <v>1556303</v>
      </c>
      <c r="O167" s="50">
        <v>208923</v>
      </c>
      <c r="P167" s="50">
        <v>208923</v>
      </c>
      <c r="Q167" s="50">
        <v>594632.4375</v>
      </c>
      <c r="R167" s="50">
        <v>768429.1875</v>
      </c>
      <c r="S167" s="3">
        <v>81082.0234375</v>
      </c>
      <c r="T167" s="3">
        <v>318107.6875</v>
      </c>
      <c r="U167" s="3">
        <v>67035.28125</v>
      </c>
      <c r="AG167" s="3">
        <v>208923</v>
      </c>
      <c r="AH167" s="3">
        <v>2333135</v>
      </c>
      <c r="AI167" s="3">
        <v>2542058</v>
      </c>
      <c r="AJ167" s="3">
        <v>527030.6875</v>
      </c>
      <c r="AK167" s="3">
        <v>3069088.75</v>
      </c>
      <c r="AL167" s="3">
        <v>2324732.25</v>
      </c>
      <c r="AM167" s="3">
        <v>5393821</v>
      </c>
      <c r="AN167" s="3">
        <v>290005.03125</v>
      </c>
      <c r="AO167" s="3">
        <v>5683826</v>
      </c>
      <c r="AP167" s="3">
        <v>1556303</v>
      </c>
      <c r="AQ167" s="3">
        <v>7240129</v>
      </c>
      <c r="AR167" s="3">
        <v>11756736</v>
      </c>
      <c r="AS167" s="3">
        <v>0.84302663803100586</v>
      </c>
      <c r="AT167" s="3">
        <v>0.62621307373046875</v>
      </c>
      <c r="AU167" s="3">
        <v>13945865</v>
      </c>
      <c r="AV167" s="3">
        <v>21754546</v>
      </c>
      <c r="AW167" s="3">
        <v>5795702</v>
      </c>
      <c r="AX167" s="3">
        <v>60429.29296875</v>
      </c>
      <c r="AY167" s="3">
        <v>3915372</v>
      </c>
      <c r="AZ167" s="3">
        <v>0</v>
      </c>
      <c r="BA167" s="3">
        <v>0</v>
      </c>
      <c r="BB167" s="3">
        <v>64.792617797851563</v>
      </c>
      <c r="BC167" s="3">
        <v>50.788097381591797</v>
      </c>
      <c r="BD167" s="3">
        <v>230.77987670898438</v>
      </c>
      <c r="BE167" s="3">
        <v>95.9088134765625</v>
      </c>
    </row>
    <row r="168" spans="1:57" x14ac:dyDescent="0.25">
      <c r="A168" s="3">
        <v>107654403</v>
      </c>
      <c r="B168" s="3" t="s">
        <v>423</v>
      </c>
      <c r="C168" s="3" t="s">
        <v>604</v>
      </c>
      <c r="D168" s="50" t="s">
        <v>931</v>
      </c>
      <c r="E168" s="50">
        <v>2797869.75</v>
      </c>
      <c r="F168" s="50">
        <v>504477.75</v>
      </c>
      <c r="G168" s="50">
        <v>914757.9375</v>
      </c>
      <c r="H168" s="50">
        <v>1067590.75</v>
      </c>
      <c r="I168" s="50">
        <v>356964.8125</v>
      </c>
      <c r="J168" s="50">
        <v>1279763.25</v>
      </c>
      <c r="K168" s="50">
        <v>232488.578125</v>
      </c>
      <c r="L168" s="50"/>
      <c r="M168" s="50">
        <v>2797869.75</v>
      </c>
      <c r="N168" s="50">
        <v>2797869.75</v>
      </c>
      <c r="O168" s="50">
        <v>504477.75</v>
      </c>
      <c r="P168" s="50">
        <v>504477.75</v>
      </c>
      <c r="Q168" s="50">
        <v>1118037.5</v>
      </c>
      <c r="R168" s="50">
        <v>1304833.25</v>
      </c>
      <c r="S168" s="3">
        <v>356964.8125</v>
      </c>
      <c r="T168" s="3">
        <v>1279763.25</v>
      </c>
      <c r="U168" s="3">
        <v>232488.578125</v>
      </c>
      <c r="AG168" s="3">
        <v>504477.75</v>
      </c>
      <c r="AH168" s="3">
        <v>4454914</v>
      </c>
      <c r="AI168" s="3">
        <v>4959392</v>
      </c>
      <c r="AJ168" s="3">
        <v>1784241</v>
      </c>
      <c r="AK168" s="3">
        <v>6743633</v>
      </c>
      <c r="AL168" s="3">
        <v>4102703</v>
      </c>
      <c r="AM168" s="3">
        <v>10846336</v>
      </c>
      <c r="AN168" s="3">
        <v>861442.5625</v>
      </c>
      <c r="AO168" s="3">
        <v>11707779</v>
      </c>
      <c r="AP168" s="3">
        <v>2797869.75</v>
      </c>
      <c r="AQ168" s="3">
        <v>14505649</v>
      </c>
      <c r="AR168" s="3">
        <v>24784282</v>
      </c>
      <c r="AS168" s="3">
        <v>0.792572021484375</v>
      </c>
      <c r="AT168" s="3">
        <v>0.49877932667732239</v>
      </c>
      <c r="AU168" s="3">
        <v>31270700</v>
      </c>
      <c r="AV168" s="3">
        <v>63198000</v>
      </c>
      <c r="AW168" s="3">
        <v>6099980</v>
      </c>
      <c r="AX168" s="3">
        <v>175550</v>
      </c>
      <c r="AY168" s="3">
        <v>24000518</v>
      </c>
      <c r="AZ168" s="3">
        <v>0</v>
      </c>
      <c r="BA168" s="3">
        <v>0</v>
      </c>
      <c r="BB168" s="3">
        <v>136.71614074707031</v>
      </c>
      <c r="BC168" s="3">
        <v>38.414314270019531</v>
      </c>
      <c r="BD168" s="3">
        <v>178.1298828125</v>
      </c>
      <c r="BE168" s="3">
        <v>34.747821807861328</v>
      </c>
    </row>
    <row r="169" spans="1:57" x14ac:dyDescent="0.25">
      <c r="A169" s="3">
        <v>107654903</v>
      </c>
      <c r="B169" s="3" t="s">
        <v>238</v>
      </c>
      <c r="C169" s="3" t="s">
        <v>604</v>
      </c>
      <c r="D169" s="50" t="s">
        <v>931</v>
      </c>
      <c r="E169" s="50">
        <v>1077085.375</v>
      </c>
      <c r="F169" s="50">
        <v>196439.703125</v>
      </c>
      <c r="G169" s="50">
        <v>257260.71875</v>
      </c>
      <c r="H169" s="50">
        <v>75338.1015625</v>
      </c>
      <c r="I169" s="50">
        <v>316093.875</v>
      </c>
      <c r="J169" s="50">
        <v>467485.125</v>
      </c>
      <c r="K169" s="50">
        <v>100015.0546875</v>
      </c>
      <c r="L169" s="50"/>
      <c r="M169" s="50">
        <v>1077085.375</v>
      </c>
      <c r="N169" s="50">
        <v>1077085.375</v>
      </c>
      <c r="O169" s="50">
        <v>196439.703125</v>
      </c>
      <c r="P169" s="50">
        <v>196439.703125</v>
      </c>
      <c r="Q169" s="50">
        <v>314429.78125</v>
      </c>
      <c r="R169" s="50">
        <v>92079.8984375</v>
      </c>
      <c r="S169" s="3">
        <v>316093.875</v>
      </c>
      <c r="T169" s="3">
        <v>467485.125</v>
      </c>
      <c r="U169" s="3">
        <v>100015.0546875</v>
      </c>
      <c r="AG169" s="3">
        <v>196439.703125</v>
      </c>
      <c r="AH169" s="3">
        <v>1568532.375</v>
      </c>
      <c r="AI169" s="3">
        <v>1764972.125</v>
      </c>
      <c r="AJ169" s="3">
        <v>663924.8125</v>
      </c>
      <c r="AK169" s="3">
        <v>2428897</v>
      </c>
      <c r="AL169" s="3">
        <v>1169165.25</v>
      </c>
      <c r="AM169" s="3">
        <v>3598062.25</v>
      </c>
      <c r="AN169" s="3">
        <v>512533.5625</v>
      </c>
      <c r="AO169" s="3">
        <v>4110595.75</v>
      </c>
      <c r="AP169" s="3">
        <v>1077085.375</v>
      </c>
      <c r="AQ169" s="3">
        <v>5187681</v>
      </c>
      <c r="AR169" s="3">
        <v>9926697</v>
      </c>
      <c r="AS169" s="3">
        <v>0.80220293998718262</v>
      </c>
      <c r="AT169" s="3">
        <v>0.36628222465515137</v>
      </c>
      <c r="AU169" s="3">
        <v>12374296</v>
      </c>
      <c r="AV169" s="3">
        <v>33211838</v>
      </c>
      <c r="AW169" s="3">
        <v>9959328</v>
      </c>
      <c r="AX169" s="3">
        <v>92255.109375</v>
      </c>
      <c r="AY169" s="3">
        <v>15052982</v>
      </c>
      <c r="AZ169" s="3">
        <v>0</v>
      </c>
      <c r="BA169" s="3">
        <v>0</v>
      </c>
      <c r="BB169" s="3">
        <v>163.16691589355469</v>
      </c>
      <c r="BC169" s="3">
        <v>26.328048706054688</v>
      </c>
      <c r="BD169" s="3">
        <v>134.13128662109375</v>
      </c>
      <c r="BE169" s="3">
        <v>107.95421600341797</v>
      </c>
    </row>
    <row r="170" spans="1:57" x14ac:dyDescent="0.25">
      <c r="A170" s="3">
        <v>107655803</v>
      </c>
      <c r="B170" s="3" t="s">
        <v>38</v>
      </c>
      <c r="C170" s="3" t="s">
        <v>604</v>
      </c>
      <c r="D170" s="50" t="s">
        <v>931</v>
      </c>
      <c r="E170" s="50">
        <v>1077213</v>
      </c>
      <c r="F170" s="50">
        <v>148656.296875</v>
      </c>
      <c r="G170" s="50">
        <v>413583.96875</v>
      </c>
      <c r="H170" s="50">
        <v>162040.953125</v>
      </c>
      <c r="I170" s="50">
        <v>53335.62890625</v>
      </c>
      <c r="J170" s="50">
        <v>361376.75</v>
      </c>
      <c r="K170" s="50">
        <v>70725.7265625</v>
      </c>
      <c r="L170" s="50"/>
      <c r="M170" s="50">
        <v>1077213</v>
      </c>
      <c r="N170" s="50">
        <v>1077213</v>
      </c>
      <c r="O170" s="50">
        <v>148656.296875</v>
      </c>
      <c r="P170" s="50">
        <v>148656.296875</v>
      </c>
      <c r="Q170" s="50">
        <v>505491.5625</v>
      </c>
      <c r="R170" s="50">
        <v>198050.046875</v>
      </c>
      <c r="S170" s="3">
        <v>53335.62890625</v>
      </c>
      <c r="T170" s="3">
        <v>361376.75</v>
      </c>
      <c r="U170" s="3">
        <v>70725.7265625</v>
      </c>
      <c r="AG170" s="3">
        <v>148656.296875</v>
      </c>
      <c r="AH170" s="3">
        <v>1363315.375</v>
      </c>
      <c r="AI170" s="3">
        <v>1511971.625</v>
      </c>
      <c r="AJ170" s="3">
        <v>510033.0625</v>
      </c>
      <c r="AK170" s="3">
        <v>2022004.75</v>
      </c>
      <c r="AL170" s="3">
        <v>1275263</v>
      </c>
      <c r="AM170" s="3">
        <v>3297267.75</v>
      </c>
      <c r="AN170" s="3">
        <v>201991.921875</v>
      </c>
      <c r="AO170" s="3">
        <v>3499259.75</v>
      </c>
      <c r="AP170" s="3">
        <v>1077213</v>
      </c>
      <c r="AQ170" s="3">
        <v>4576473</v>
      </c>
      <c r="AR170" s="3">
        <v>8681912</v>
      </c>
      <c r="AS170" s="3">
        <v>0.78180998563766479</v>
      </c>
      <c r="AT170" s="3">
        <v>0.63177990913391113</v>
      </c>
      <c r="AU170" s="3">
        <v>11104888</v>
      </c>
      <c r="AV170" s="3">
        <v>17147388</v>
      </c>
      <c r="AW170" s="3">
        <v>5626205</v>
      </c>
      <c r="AX170" s="3">
        <v>47631.6328125</v>
      </c>
      <c r="AY170" s="3">
        <v>3509024</v>
      </c>
      <c r="AZ170" s="3">
        <v>0</v>
      </c>
      <c r="BA170" s="3">
        <v>0</v>
      </c>
      <c r="BB170" s="3">
        <v>73.670036315917969</v>
      </c>
      <c r="BC170" s="3">
        <v>42.450881958007813</v>
      </c>
      <c r="BD170" s="3">
        <v>233.14103698730469</v>
      </c>
      <c r="BE170" s="3">
        <v>118.11908721923828</v>
      </c>
    </row>
    <row r="171" spans="1:57" x14ac:dyDescent="0.25">
      <c r="A171" s="3">
        <v>107655903</v>
      </c>
      <c r="B171" s="3" t="s">
        <v>206</v>
      </c>
      <c r="C171" s="3" t="s">
        <v>604</v>
      </c>
      <c r="D171" s="50" t="s">
        <v>931</v>
      </c>
      <c r="E171" s="50">
        <v>1634382.125</v>
      </c>
      <c r="F171" s="50">
        <v>270771.4375</v>
      </c>
      <c r="G171" s="50">
        <v>655118.5</v>
      </c>
      <c r="H171" s="50">
        <v>544812.75</v>
      </c>
      <c r="I171" s="50">
        <v>365045.40625</v>
      </c>
      <c r="J171" s="50">
        <v>571662.75</v>
      </c>
      <c r="K171" s="50">
        <v>125207.875</v>
      </c>
      <c r="L171" s="50"/>
      <c r="M171" s="50">
        <v>1634382.125</v>
      </c>
      <c r="N171" s="50">
        <v>1634382.125</v>
      </c>
      <c r="O171" s="50">
        <v>270771.4375</v>
      </c>
      <c r="P171" s="50">
        <v>270771.4375</v>
      </c>
      <c r="Q171" s="50">
        <v>800700.375</v>
      </c>
      <c r="R171" s="50">
        <v>665882.25</v>
      </c>
      <c r="S171" s="3">
        <v>365045.40625</v>
      </c>
      <c r="T171" s="3">
        <v>571662.75</v>
      </c>
      <c r="U171" s="3">
        <v>125207.875</v>
      </c>
      <c r="AG171" s="3">
        <v>270771.4375</v>
      </c>
      <c r="AH171" s="3">
        <v>2669448.5</v>
      </c>
      <c r="AI171" s="3">
        <v>2940220</v>
      </c>
      <c r="AJ171" s="3">
        <v>842434.1875</v>
      </c>
      <c r="AK171" s="3">
        <v>3782654.25</v>
      </c>
      <c r="AL171" s="3">
        <v>2300264.5</v>
      </c>
      <c r="AM171" s="3">
        <v>6082919</v>
      </c>
      <c r="AN171" s="3">
        <v>635816.875</v>
      </c>
      <c r="AO171" s="3">
        <v>6718736</v>
      </c>
      <c r="AP171" s="3">
        <v>1634382.125</v>
      </c>
      <c r="AQ171" s="3">
        <v>8353118</v>
      </c>
      <c r="AR171" s="3">
        <v>14341617</v>
      </c>
      <c r="AS171" s="3">
        <v>0.82890212535858154</v>
      </c>
      <c r="AT171" s="3">
        <v>0.448851078748703</v>
      </c>
      <c r="AU171" s="3">
        <v>17301942</v>
      </c>
      <c r="AV171" s="3">
        <v>37959992</v>
      </c>
      <c r="AW171" s="3">
        <v>5456799</v>
      </c>
      <c r="AX171" s="3">
        <v>105444.421875</v>
      </c>
      <c r="AY171" s="3">
        <v>13442816</v>
      </c>
      <c r="AZ171" s="3">
        <v>0</v>
      </c>
      <c r="BA171" s="3">
        <v>0</v>
      </c>
      <c r="BB171" s="3">
        <v>127.48722076416016</v>
      </c>
      <c r="BC171" s="3">
        <v>35.873439788818359</v>
      </c>
      <c r="BD171" s="3">
        <v>164.08589172363281</v>
      </c>
      <c r="BE171" s="3">
        <v>51.750476837158203</v>
      </c>
    </row>
    <row r="172" spans="1:57" x14ac:dyDescent="0.25">
      <c r="A172" s="3">
        <v>107656303</v>
      </c>
      <c r="B172" s="3" t="s">
        <v>94</v>
      </c>
      <c r="C172" s="3" t="s">
        <v>604</v>
      </c>
      <c r="D172" s="50" t="s">
        <v>931</v>
      </c>
      <c r="E172" s="50">
        <v>2651895</v>
      </c>
      <c r="F172" s="50">
        <v>451566.90625</v>
      </c>
      <c r="G172" s="50">
        <v>1003942.8125</v>
      </c>
      <c r="H172" s="50">
        <v>1284483.625</v>
      </c>
      <c r="I172" s="50">
        <v>229509.140625</v>
      </c>
      <c r="J172" s="50">
        <v>937709.0625</v>
      </c>
      <c r="K172" s="50">
        <v>197270.90625</v>
      </c>
      <c r="L172" s="50"/>
      <c r="M172" s="50">
        <v>2651895</v>
      </c>
      <c r="N172" s="50">
        <v>2651895</v>
      </c>
      <c r="O172" s="50">
        <v>451566.90625</v>
      </c>
      <c r="P172" s="50">
        <v>451566.90625</v>
      </c>
      <c r="Q172" s="50">
        <v>1227041.25</v>
      </c>
      <c r="R172" s="50">
        <v>1569924.375</v>
      </c>
      <c r="S172" s="3">
        <v>229509.140625</v>
      </c>
      <c r="T172" s="3">
        <v>937709.0625</v>
      </c>
      <c r="U172" s="3">
        <v>197270.90625</v>
      </c>
      <c r="AG172" s="3">
        <v>451566.90625</v>
      </c>
      <c r="AH172" s="3">
        <v>4363158.5</v>
      </c>
      <c r="AI172" s="3">
        <v>4814725.5</v>
      </c>
      <c r="AJ172" s="3">
        <v>1389276</v>
      </c>
      <c r="AK172" s="3">
        <v>6204001.5</v>
      </c>
      <c r="AL172" s="3">
        <v>4221819.5</v>
      </c>
      <c r="AM172" s="3">
        <v>10425821</v>
      </c>
      <c r="AN172" s="3">
        <v>681076.0625</v>
      </c>
      <c r="AO172" s="3">
        <v>11106897</v>
      </c>
      <c r="AP172" s="3">
        <v>2651895</v>
      </c>
      <c r="AQ172" s="3">
        <v>13758792</v>
      </c>
      <c r="AR172" s="3">
        <v>19814282</v>
      </c>
      <c r="AS172" s="3">
        <v>0.79389059543609619</v>
      </c>
      <c r="AT172" s="3">
        <v>0.5742347240447998</v>
      </c>
      <c r="AU172" s="3">
        <v>24958454</v>
      </c>
      <c r="AV172" s="3">
        <v>42744888</v>
      </c>
      <c r="AW172" s="3">
        <v>5482642</v>
      </c>
      <c r="AX172" s="3">
        <v>118735.796875</v>
      </c>
      <c r="AY172" s="3">
        <v>9472945</v>
      </c>
      <c r="AZ172" s="3">
        <v>0</v>
      </c>
      <c r="BA172" s="3">
        <v>0</v>
      </c>
      <c r="BB172" s="3">
        <v>79.781707763671875</v>
      </c>
      <c r="BC172" s="3">
        <v>52.250473022460938</v>
      </c>
      <c r="BD172" s="3">
        <v>210.20159912109375</v>
      </c>
      <c r="BE172" s="3">
        <v>46.175140380859375</v>
      </c>
    </row>
    <row r="173" spans="1:57" x14ac:dyDescent="0.25">
      <c r="A173" s="3">
        <v>107656407</v>
      </c>
      <c r="B173" s="3" t="s">
        <v>507</v>
      </c>
      <c r="C173" s="3" t="s">
        <v>605</v>
      </c>
      <c r="D173" s="50" t="s">
        <v>931</v>
      </c>
      <c r="E173" s="50"/>
      <c r="F173" s="50"/>
      <c r="G173" s="50"/>
      <c r="H173" s="50"/>
      <c r="I173" s="50"/>
      <c r="J173" s="50">
        <v>72540.0546875</v>
      </c>
      <c r="K173" s="50">
        <v>15959.78515625</v>
      </c>
      <c r="L173" s="50">
        <v>147930.296875</v>
      </c>
      <c r="M173" s="50"/>
      <c r="N173" s="50"/>
      <c r="O173" s="50"/>
      <c r="P173" s="50"/>
      <c r="Q173" s="50"/>
      <c r="R173" s="50"/>
      <c r="T173" s="3">
        <v>72540.0546875</v>
      </c>
      <c r="U173" s="3">
        <v>15959.78515625</v>
      </c>
      <c r="V173" s="3">
        <v>147930.296875</v>
      </c>
      <c r="W173" s="3">
        <v>147930.296875</v>
      </c>
      <c r="AG173" s="3">
        <v>0</v>
      </c>
      <c r="AH173" s="3">
        <v>163890.078125</v>
      </c>
      <c r="AI173" s="3">
        <v>163890.078125</v>
      </c>
      <c r="AJ173" s="3">
        <v>72540.0546875</v>
      </c>
      <c r="AK173" s="3">
        <v>236430.125</v>
      </c>
      <c r="AL173" s="3">
        <v>147930.296875</v>
      </c>
      <c r="AM173" s="3">
        <v>384360.4375</v>
      </c>
      <c r="AN173" s="3">
        <v>0</v>
      </c>
      <c r="AO173" s="3">
        <v>384360.4375</v>
      </c>
      <c r="AP173" s="3">
        <v>147930.296875</v>
      </c>
      <c r="AQ173" s="3">
        <v>532290.75</v>
      </c>
      <c r="AR173" s="3">
        <v>587917.0625</v>
      </c>
      <c r="AS173" s="3">
        <v>0.62095826864242554</v>
      </c>
      <c r="AT173" s="3">
        <v>0.25324589014053345</v>
      </c>
      <c r="AU173" s="3">
        <v>946790</v>
      </c>
      <c r="AV173" s="3">
        <v>3753100.5</v>
      </c>
      <c r="AW173" s="3">
        <v>262003</v>
      </c>
      <c r="AX173" s="3">
        <v>10425.279296875</v>
      </c>
      <c r="BA173" s="3">
        <v>0</v>
      </c>
      <c r="BC173" s="3">
        <v>22.67854118347168</v>
      </c>
      <c r="BD173" s="3">
        <v>90.816749572753906</v>
      </c>
      <c r="BE173" s="3">
        <v>25.131509780883789</v>
      </c>
    </row>
    <row r="174" spans="1:57" x14ac:dyDescent="0.25">
      <c r="A174" s="3">
        <v>107656502</v>
      </c>
      <c r="B174" s="3" t="s">
        <v>160</v>
      </c>
      <c r="C174" s="3" t="s">
        <v>604</v>
      </c>
      <c r="D174" s="50" t="s">
        <v>931</v>
      </c>
      <c r="E174" s="50">
        <v>2793909.25</v>
      </c>
      <c r="F174" s="50">
        <v>531763.375</v>
      </c>
      <c r="G174" s="50">
        <v>746076.0625</v>
      </c>
      <c r="H174" s="50">
        <v>2050157.25</v>
      </c>
      <c r="I174" s="50">
        <v>271889.4375</v>
      </c>
      <c r="J174" s="50">
        <v>1605526.5</v>
      </c>
      <c r="K174" s="50">
        <v>349229.90625</v>
      </c>
      <c r="L174" s="50"/>
      <c r="M174" s="50">
        <v>2793909.25</v>
      </c>
      <c r="N174" s="50">
        <v>2793909.25</v>
      </c>
      <c r="O174" s="50">
        <v>531763.375</v>
      </c>
      <c r="P174" s="50">
        <v>531763.375</v>
      </c>
      <c r="Q174" s="50">
        <v>911870.8125</v>
      </c>
      <c r="R174" s="50">
        <v>2505747.75</v>
      </c>
      <c r="S174" s="3">
        <v>271889.4375</v>
      </c>
      <c r="T174" s="3">
        <v>1605526.5</v>
      </c>
      <c r="U174" s="3">
        <v>349229.90625</v>
      </c>
      <c r="AG174" s="3">
        <v>531763.375</v>
      </c>
      <c r="AH174" s="3">
        <v>5465186</v>
      </c>
      <c r="AI174" s="3">
        <v>5996949.5</v>
      </c>
      <c r="AJ174" s="3">
        <v>2137290</v>
      </c>
      <c r="AK174" s="3">
        <v>8134239.5</v>
      </c>
      <c r="AL174" s="3">
        <v>5299657</v>
      </c>
      <c r="AM174" s="3">
        <v>13433896</v>
      </c>
      <c r="AN174" s="3">
        <v>803652.8125</v>
      </c>
      <c r="AO174" s="3">
        <v>14237549</v>
      </c>
      <c r="AP174" s="3">
        <v>2793909.25</v>
      </c>
      <c r="AQ174" s="3">
        <v>17031458</v>
      </c>
      <c r="AR174" s="3">
        <v>24244520</v>
      </c>
      <c r="AS174" s="3">
        <v>0.74852555990219116</v>
      </c>
      <c r="AT174" s="3">
        <v>0.40806964039802551</v>
      </c>
      <c r="AU174" s="3">
        <v>32389702</v>
      </c>
      <c r="AV174" s="3">
        <v>79419672</v>
      </c>
      <c r="AW174" s="3">
        <v>7725329</v>
      </c>
      <c r="AX174" s="3">
        <v>220610.203125</v>
      </c>
      <c r="AY174" s="3">
        <v>38299762</v>
      </c>
      <c r="AZ174" s="3">
        <v>0</v>
      </c>
      <c r="BA174" s="3">
        <v>0</v>
      </c>
      <c r="BB174" s="3">
        <v>173.60829162597656</v>
      </c>
      <c r="BC174" s="3">
        <v>36.871547698974609</v>
      </c>
      <c r="BD174" s="3">
        <v>146.81869506835938</v>
      </c>
      <c r="BE174" s="3">
        <v>35.01800537109375</v>
      </c>
    </row>
    <row r="175" spans="1:57" x14ac:dyDescent="0.25">
      <c r="A175" s="3">
        <v>107657103</v>
      </c>
      <c r="B175" s="3" t="s">
        <v>349</v>
      </c>
      <c r="C175" s="3" t="s">
        <v>604</v>
      </c>
      <c r="D175" s="50" t="s">
        <v>931</v>
      </c>
      <c r="E175" s="50">
        <v>2397051.5</v>
      </c>
      <c r="F175" s="50">
        <v>447576.4375</v>
      </c>
      <c r="G175" s="50">
        <v>803013.75</v>
      </c>
      <c r="H175" s="50">
        <v>418911.75</v>
      </c>
      <c r="I175" s="50">
        <v>262892.65625</v>
      </c>
      <c r="J175" s="50">
        <v>1212469.75</v>
      </c>
      <c r="K175" s="50">
        <v>268011.03125</v>
      </c>
      <c r="L175" s="50"/>
      <c r="M175" s="50">
        <v>2397051.5</v>
      </c>
      <c r="N175" s="50">
        <v>2397051.5</v>
      </c>
      <c r="O175" s="50">
        <v>447576.4375</v>
      </c>
      <c r="P175" s="50">
        <v>447576.4375</v>
      </c>
      <c r="Q175" s="50">
        <v>981461.1875</v>
      </c>
      <c r="R175" s="50">
        <v>512003.25</v>
      </c>
      <c r="S175" s="3">
        <v>262892.65625</v>
      </c>
      <c r="T175" s="3">
        <v>1212469.75</v>
      </c>
      <c r="U175" s="3">
        <v>268011.03125</v>
      </c>
      <c r="AG175" s="3">
        <v>447576.4375</v>
      </c>
      <c r="AH175" s="3">
        <v>3346867</v>
      </c>
      <c r="AI175" s="3">
        <v>3794443.5</v>
      </c>
      <c r="AJ175" s="3">
        <v>1660046.25</v>
      </c>
      <c r="AK175" s="3">
        <v>5454490</v>
      </c>
      <c r="AL175" s="3">
        <v>2909054.75</v>
      </c>
      <c r="AM175" s="3">
        <v>8363545</v>
      </c>
      <c r="AN175" s="3">
        <v>710469.125</v>
      </c>
      <c r="AO175" s="3">
        <v>9074014</v>
      </c>
      <c r="AP175" s="3">
        <v>2397051.5</v>
      </c>
      <c r="AQ175" s="3">
        <v>11471066</v>
      </c>
      <c r="AR175" s="3">
        <v>21513478</v>
      </c>
      <c r="AS175" s="3">
        <v>0.78385484218597412</v>
      </c>
      <c r="AT175" s="3">
        <v>0.40465152263641357</v>
      </c>
      <c r="AU175" s="3">
        <v>27445742</v>
      </c>
      <c r="AV175" s="3">
        <v>68148952</v>
      </c>
      <c r="AW175" s="3">
        <v>6625994</v>
      </c>
      <c r="AX175" s="3">
        <v>189302.640625</v>
      </c>
      <c r="AY175" s="3">
        <v>28616831</v>
      </c>
      <c r="AZ175" s="3">
        <v>0</v>
      </c>
      <c r="BA175" s="3">
        <v>0</v>
      </c>
      <c r="BB175" s="3">
        <v>151.16973876953125</v>
      </c>
      <c r="BC175" s="3">
        <v>28.813596725463867</v>
      </c>
      <c r="BD175" s="3">
        <v>144.98341369628906</v>
      </c>
      <c r="BE175" s="3">
        <v>35.002120971679688</v>
      </c>
    </row>
    <row r="176" spans="1:57" x14ac:dyDescent="0.25">
      <c r="A176" s="3">
        <v>107657503</v>
      </c>
      <c r="B176" s="3" t="s">
        <v>405</v>
      </c>
      <c r="C176" s="3" t="s">
        <v>604</v>
      </c>
      <c r="D176" s="50" t="s">
        <v>931</v>
      </c>
      <c r="E176" s="50">
        <v>1673117.75</v>
      </c>
      <c r="F176" s="50">
        <v>262569.59375</v>
      </c>
      <c r="G176" s="50">
        <v>735466.25</v>
      </c>
      <c r="H176" s="50">
        <v>643805.5625</v>
      </c>
      <c r="I176" s="50">
        <v>198358.625</v>
      </c>
      <c r="J176" s="50">
        <v>632121.5</v>
      </c>
      <c r="K176" s="50">
        <v>124324.6171875</v>
      </c>
      <c r="L176" s="50"/>
      <c r="M176" s="50">
        <v>1673117.75</v>
      </c>
      <c r="N176" s="50">
        <v>1673117.75</v>
      </c>
      <c r="O176" s="50">
        <v>262569.59375</v>
      </c>
      <c r="P176" s="50">
        <v>262569.59375</v>
      </c>
      <c r="Q176" s="50">
        <v>898903.1875</v>
      </c>
      <c r="R176" s="50">
        <v>786873.4375</v>
      </c>
      <c r="S176" s="3">
        <v>198358.625</v>
      </c>
      <c r="T176" s="3">
        <v>632121.5</v>
      </c>
      <c r="U176" s="3">
        <v>124324.6171875</v>
      </c>
      <c r="AG176" s="3">
        <v>262569.59375</v>
      </c>
      <c r="AH176" s="3">
        <v>2639606.5</v>
      </c>
      <c r="AI176" s="3">
        <v>2902176</v>
      </c>
      <c r="AJ176" s="3">
        <v>894691.125</v>
      </c>
      <c r="AK176" s="3">
        <v>3796867</v>
      </c>
      <c r="AL176" s="3">
        <v>2459991.25</v>
      </c>
      <c r="AM176" s="3">
        <v>6256858</v>
      </c>
      <c r="AN176" s="3">
        <v>460928.21875</v>
      </c>
      <c r="AO176" s="3">
        <v>6717786</v>
      </c>
      <c r="AP176" s="3">
        <v>1673117.75</v>
      </c>
      <c r="AQ176" s="3">
        <v>8390904</v>
      </c>
      <c r="AR176" s="3">
        <v>14483430</v>
      </c>
      <c r="AS176" s="3">
        <v>0.80569225549697876</v>
      </c>
      <c r="AT176" s="3">
        <v>0.53867679834365845</v>
      </c>
      <c r="AU176" s="3">
        <v>17976380</v>
      </c>
      <c r="AV176" s="3">
        <v>32827786</v>
      </c>
      <c r="AW176" s="3">
        <v>5464530</v>
      </c>
      <c r="AX176" s="3">
        <v>91188.296875</v>
      </c>
      <c r="AY176" s="3">
        <v>11268564</v>
      </c>
      <c r="AZ176" s="3">
        <v>0</v>
      </c>
      <c r="BA176" s="3">
        <v>0</v>
      </c>
      <c r="BB176" s="3">
        <v>123.57467651367188</v>
      </c>
      <c r="BC176" s="3">
        <v>41.637657165527344</v>
      </c>
      <c r="BD176" s="3">
        <v>197.13471984863281</v>
      </c>
      <c r="BE176" s="3">
        <v>59.92578125</v>
      </c>
    </row>
    <row r="177" spans="1:57" x14ac:dyDescent="0.25">
      <c r="A177" s="3">
        <v>107658903</v>
      </c>
      <c r="B177" s="3" t="s">
        <v>430</v>
      </c>
      <c r="C177" s="3" t="s">
        <v>604</v>
      </c>
      <c r="D177" s="50" t="s">
        <v>931</v>
      </c>
      <c r="E177" s="50">
        <v>1667253</v>
      </c>
      <c r="F177" s="50">
        <v>285349.0625</v>
      </c>
      <c r="G177" s="50">
        <v>602091.5</v>
      </c>
      <c r="H177" s="50">
        <v>677304.875</v>
      </c>
      <c r="I177" s="50">
        <v>282951.6875</v>
      </c>
      <c r="J177" s="50">
        <v>642357.8125</v>
      </c>
      <c r="K177" s="50">
        <v>135936.03125</v>
      </c>
      <c r="L177" s="50"/>
      <c r="M177" s="50">
        <v>1667253</v>
      </c>
      <c r="N177" s="50">
        <v>1667253</v>
      </c>
      <c r="O177" s="50">
        <v>285349.0625</v>
      </c>
      <c r="P177" s="50">
        <v>285349.0625</v>
      </c>
      <c r="Q177" s="50">
        <v>735889.625</v>
      </c>
      <c r="R177" s="50">
        <v>827817.125</v>
      </c>
      <c r="S177" s="3">
        <v>282951.6875</v>
      </c>
      <c r="T177" s="3">
        <v>642357.8125</v>
      </c>
      <c r="U177" s="3">
        <v>135936.03125</v>
      </c>
      <c r="AG177" s="3">
        <v>285349.0625</v>
      </c>
      <c r="AH177" s="3">
        <v>2763445.75</v>
      </c>
      <c r="AI177" s="3">
        <v>3048794.75</v>
      </c>
      <c r="AJ177" s="3">
        <v>927706.875</v>
      </c>
      <c r="AK177" s="3">
        <v>3976501.5</v>
      </c>
      <c r="AL177" s="3">
        <v>2495070</v>
      </c>
      <c r="AM177" s="3">
        <v>6471571.5</v>
      </c>
      <c r="AN177" s="3">
        <v>568300.75</v>
      </c>
      <c r="AO177" s="3">
        <v>7039872</v>
      </c>
      <c r="AP177" s="3">
        <v>1667253</v>
      </c>
      <c r="AQ177" s="3">
        <v>8707125</v>
      </c>
      <c r="AR177" s="3">
        <v>15292005</v>
      </c>
      <c r="AS177" s="3">
        <v>0.80249041318893433</v>
      </c>
      <c r="AT177" s="3">
        <v>0.53023487329483032</v>
      </c>
      <c r="AU177" s="3">
        <v>19055686</v>
      </c>
      <c r="AV177" s="3">
        <v>35290608</v>
      </c>
      <c r="AW177" s="3">
        <v>4410170</v>
      </c>
      <c r="AX177" s="3">
        <v>98029.46875</v>
      </c>
      <c r="AY177" s="3">
        <v>11129456</v>
      </c>
      <c r="AZ177" s="3">
        <v>0</v>
      </c>
      <c r="BA177" s="3">
        <v>0</v>
      </c>
      <c r="BB177" s="3">
        <v>113.53173828125</v>
      </c>
      <c r="BC177" s="3">
        <v>40.564346313476563</v>
      </c>
      <c r="BD177" s="3">
        <v>194.3873291015625</v>
      </c>
      <c r="BE177" s="3">
        <v>44.988204956054688</v>
      </c>
    </row>
    <row r="178" spans="1:57" x14ac:dyDescent="0.25">
      <c r="A178" s="3">
        <v>108000000</v>
      </c>
      <c r="B178" s="3" t="s">
        <v>599</v>
      </c>
      <c r="C178" s="3" t="s">
        <v>606</v>
      </c>
      <c r="D178" s="50" t="s">
        <v>936</v>
      </c>
      <c r="E178" s="50"/>
      <c r="F178" s="50"/>
      <c r="G178" s="50"/>
      <c r="H178" s="50"/>
      <c r="I178" s="50"/>
      <c r="J178" s="50">
        <v>600272.5625</v>
      </c>
      <c r="K178" s="50">
        <v>116405.7734375</v>
      </c>
      <c r="L178" s="50"/>
      <c r="M178" s="50"/>
      <c r="N178" s="50"/>
      <c r="O178" s="50"/>
      <c r="P178" s="50"/>
      <c r="Q178" s="50"/>
      <c r="R178" s="50"/>
      <c r="T178" s="3">
        <v>600272.5625</v>
      </c>
      <c r="U178" s="3">
        <v>116405.7734375</v>
      </c>
      <c r="X178" s="3">
        <v>411858.5625</v>
      </c>
      <c r="Y178" s="3">
        <v>772968.5</v>
      </c>
      <c r="Z178" s="3">
        <v>772968.5</v>
      </c>
      <c r="AA178" s="3">
        <v>430072</v>
      </c>
      <c r="AB178" s="3">
        <v>430072</v>
      </c>
      <c r="AC178" s="3">
        <v>430072</v>
      </c>
      <c r="AD178" s="3">
        <v>430072</v>
      </c>
      <c r="AE178" s="3">
        <v>430072</v>
      </c>
      <c r="AF178" s="3">
        <v>430072</v>
      </c>
      <c r="AG178" s="3">
        <v>430072</v>
      </c>
      <c r="AH178" s="3">
        <v>1731304.75</v>
      </c>
      <c r="AI178" s="3">
        <v>2161376.75</v>
      </c>
      <c r="AJ178" s="3">
        <v>1030344.5625</v>
      </c>
      <c r="AK178" s="3">
        <v>3191721.25</v>
      </c>
      <c r="AL178" s="3">
        <v>430072</v>
      </c>
      <c r="AM178" s="3">
        <v>3621793.25</v>
      </c>
      <c r="AN178" s="3">
        <v>1203040.5</v>
      </c>
      <c r="AO178" s="3">
        <v>4824834</v>
      </c>
      <c r="AP178" s="3">
        <v>430072</v>
      </c>
      <c r="AQ178" s="3">
        <v>5254906</v>
      </c>
      <c r="AR178" s="3">
        <v>8445895</v>
      </c>
      <c r="AS178" s="3">
        <v>0.5489574670791626</v>
      </c>
      <c r="AT178" s="3">
        <v>0.32535520195960999</v>
      </c>
      <c r="AU178" s="3">
        <v>15385336</v>
      </c>
      <c r="AV178" s="3">
        <v>47372156</v>
      </c>
      <c r="AW178" s="3">
        <v>1583450</v>
      </c>
      <c r="AX178" s="3">
        <v>131589.328125</v>
      </c>
      <c r="BA178" s="3">
        <v>0</v>
      </c>
      <c r="BC178" s="3">
        <v>24.255167007446289</v>
      </c>
      <c r="BD178" s="3">
        <v>116.91932678222656</v>
      </c>
      <c r="BE178" s="3">
        <v>12.033270835876465</v>
      </c>
    </row>
    <row r="179" spans="1:57" x14ac:dyDescent="0.25">
      <c r="A179" s="3">
        <v>108051003</v>
      </c>
      <c r="B179" s="3" t="s">
        <v>252</v>
      </c>
      <c r="C179" s="3" t="s">
        <v>604</v>
      </c>
      <c r="D179" s="50" t="s">
        <v>936</v>
      </c>
      <c r="E179" s="50">
        <v>1356015</v>
      </c>
      <c r="F179" s="50">
        <v>233925.296875</v>
      </c>
      <c r="G179" s="50">
        <v>513051.84375</v>
      </c>
      <c r="H179" s="50">
        <v>303108.3125</v>
      </c>
      <c r="I179" s="50">
        <v>298255.09375</v>
      </c>
      <c r="J179" s="50">
        <v>455239.15625</v>
      </c>
      <c r="K179" s="50">
        <v>95796.1015625</v>
      </c>
      <c r="L179" s="50"/>
      <c r="M179" s="50">
        <v>1356015</v>
      </c>
      <c r="N179" s="50">
        <v>1356015</v>
      </c>
      <c r="O179" s="50">
        <v>233925.296875</v>
      </c>
      <c r="P179" s="50">
        <v>233925.296875</v>
      </c>
      <c r="Q179" s="50">
        <v>627063.375</v>
      </c>
      <c r="R179" s="50">
        <v>370465.6875</v>
      </c>
      <c r="S179" s="3">
        <v>298255.09375</v>
      </c>
      <c r="T179" s="3">
        <v>455239.15625</v>
      </c>
      <c r="U179" s="3">
        <v>95796.1015625</v>
      </c>
      <c r="AG179" s="3">
        <v>233925.296875</v>
      </c>
      <c r="AH179" s="3">
        <v>2053174.5</v>
      </c>
      <c r="AI179" s="3">
        <v>2287099.75</v>
      </c>
      <c r="AJ179" s="3">
        <v>689164.4375</v>
      </c>
      <c r="AK179" s="3">
        <v>2976264.25</v>
      </c>
      <c r="AL179" s="3">
        <v>1726480.75</v>
      </c>
      <c r="AM179" s="3">
        <v>4702745</v>
      </c>
      <c r="AN179" s="3">
        <v>532180.375</v>
      </c>
      <c r="AO179" s="3">
        <v>5234925.5</v>
      </c>
      <c r="AP179" s="3">
        <v>1356015</v>
      </c>
      <c r="AQ179" s="3">
        <v>6590940.5</v>
      </c>
      <c r="AR179" s="3">
        <v>12274117</v>
      </c>
      <c r="AS179" s="3">
        <v>0.8115088939666748</v>
      </c>
      <c r="AT179" s="3">
        <v>0.42924875020980835</v>
      </c>
      <c r="AU179" s="3">
        <v>15125055</v>
      </c>
      <c r="AV179" s="3">
        <v>34774484</v>
      </c>
      <c r="AW179" s="3">
        <v>6276109</v>
      </c>
      <c r="AX179" s="3">
        <v>96595.7890625</v>
      </c>
      <c r="AY179" s="3">
        <v>10790441</v>
      </c>
      <c r="AZ179" s="3">
        <v>0</v>
      </c>
      <c r="BA179" s="3">
        <v>0</v>
      </c>
      <c r="BB179" s="3">
        <v>111.70716094970703</v>
      </c>
      <c r="BC179" s="3">
        <v>30.811532974243164</v>
      </c>
      <c r="BD179" s="3">
        <v>156.58088684082031</v>
      </c>
      <c r="BE179" s="3">
        <v>64.972908020019531</v>
      </c>
    </row>
    <row r="180" spans="1:57" x14ac:dyDescent="0.25">
      <c r="A180" s="3">
        <v>108051307</v>
      </c>
      <c r="B180" s="3" t="s">
        <v>573</v>
      </c>
      <c r="C180" s="3" t="s">
        <v>605</v>
      </c>
      <c r="D180" s="50" t="s">
        <v>936</v>
      </c>
      <c r="E180" s="50"/>
      <c r="F180" s="50"/>
      <c r="G180" s="50"/>
      <c r="H180" s="50"/>
      <c r="I180" s="50"/>
      <c r="J180" s="50">
        <v>42879.97265625</v>
      </c>
      <c r="K180" s="50">
        <v>8882.8505859375</v>
      </c>
      <c r="L180" s="50">
        <v>81527.8515625</v>
      </c>
      <c r="M180" s="50"/>
      <c r="N180" s="50"/>
      <c r="O180" s="50"/>
      <c r="P180" s="50"/>
      <c r="Q180" s="50"/>
      <c r="R180" s="50"/>
      <c r="T180" s="3">
        <v>42879.97265625</v>
      </c>
      <c r="U180" s="3">
        <v>8882.8505859375</v>
      </c>
      <c r="V180" s="3">
        <v>81527.8515625</v>
      </c>
      <c r="W180" s="3">
        <v>81527.8515625</v>
      </c>
      <c r="AG180" s="3">
        <v>0</v>
      </c>
      <c r="AH180" s="3">
        <v>90410.703125</v>
      </c>
      <c r="AI180" s="3">
        <v>90410.703125</v>
      </c>
      <c r="AJ180" s="3">
        <v>42879.97265625</v>
      </c>
      <c r="AK180" s="3">
        <v>133290.671875</v>
      </c>
      <c r="AL180" s="3">
        <v>81527.8515625</v>
      </c>
      <c r="AM180" s="3">
        <v>214818.53125</v>
      </c>
      <c r="AN180" s="3">
        <v>0</v>
      </c>
      <c r="AO180" s="3">
        <v>214818.53125</v>
      </c>
      <c r="AP180" s="3">
        <v>81527.8515625</v>
      </c>
      <c r="AQ180" s="3">
        <v>296346.375</v>
      </c>
      <c r="AR180" s="3">
        <v>371395.65625</v>
      </c>
      <c r="AS180" s="3">
        <v>0.55026155710220337</v>
      </c>
      <c r="AT180" s="3">
        <v>0.28776407241821289</v>
      </c>
      <c r="AU180" s="3">
        <v>674943.875</v>
      </c>
      <c r="AV180" s="3">
        <v>2251956.5</v>
      </c>
      <c r="AW180" s="3">
        <v>943564</v>
      </c>
      <c r="AX180" s="3">
        <v>6255.4345703125</v>
      </c>
      <c r="BA180" s="3">
        <v>0</v>
      </c>
      <c r="BC180" s="3">
        <v>21.307979583740234</v>
      </c>
      <c r="BD180" s="3">
        <v>107.89720153808594</v>
      </c>
      <c r="BE180" s="3">
        <v>150.83908081054688</v>
      </c>
    </row>
    <row r="181" spans="1:57" x14ac:dyDescent="0.25">
      <c r="A181" s="3">
        <v>108051503</v>
      </c>
      <c r="B181" s="3" t="s">
        <v>253</v>
      </c>
      <c r="C181" s="3" t="s">
        <v>604</v>
      </c>
      <c r="D181" s="50" t="s">
        <v>936</v>
      </c>
      <c r="E181" s="50">
        <v>1402873.75</v>
      </c>
      <c r="F181" s="50">
        <v>176694</v>
      </c>
      <c r="G181" s="50">
        <v>334580.46875</v>
      </c>
      <c r="H181" s="50">
        <v>318212.5625</v>
      </c>
      <c r="I181" s="50">
        <v>258086.140625</v>
      </c>
      <c r="J181" s="50">
        <v>401363.78125</v>
      </c>
      <c r="K181" s="50">
        <v>73321.2421875</v>
      </c>
      <c r="L181" s="50">
        <v>22217.400390625</v>
      </c>
      <c r="M181" s="50">
        <v>1402873.75</v>
      </c>
      <c r="N181" s="50">
        <v>1402873.75</v>
      </c>
      <c r="O181" s="50">
        <v>176694</v>
      </c>
      <c r="P181" s="50">
        <v>176694</v>
      </c>
      <c r="Q181" s="50">
        <v>408931.65625</v>
      </c>
      <c r="R181" s="50">
        <v>388926.4375</v>
      </c>
      <c r="S181" s="3">
        <v>258086.140625</v>
      </c>
      <c r="T181" s="3">
        <v>401363.78125</v>
      </c>
      <c r="U181" s="3">
        <v>73321.2421875</v>
      </c>
      <c r="V181" s="3">
        <v>22217.400390625</v>
      </c>
      <c r="W181" s="3">
        <v>22217.400390625</v>
      </c>
      <c r="AG181" s="3">
        <v>176694</v>
      </c>
      <c r="AH181" s="3">
        <v>2074711</v>
      </c>
      <c r="AI181" s="3">
        <v>2251405</v>
      </c>
      <c r="AJ181" s="3">
        <v>578057.75</v>
      </c>
      <c r="AK181" s="3">
        <v>2829462.75</v>
      </c>
      <c r="AL181" s="3">
        <v>1814017.625</v>
      </c>
      <c r="AM181" s="3">
        <v>4643480.5</v>
      </c>
      <c r="AN181" s="3">
        <v>434780.125</v>
      </c>
      <c r="AO181" s="3">
        <v>5078260.5</v>
      </c>
      <c r="AP181" s="3">
        <v>1425091.125</v>
      </c>
      <c r="AQ181" s="3">
        <v>6503351.5</v>
      </c>
      <c r="AR181" s="3">
        <v>12119493</v>
      </c>
      <c r="AS181" s="3">
        <v>0.81187647581100464</v>
      </c>
      <c r="AT181" s="3">
        <v>0.62414306402206421</v>
      </c>
      <c r="AU181" s="3">
        <v>14927755</v>
      </c>
      <c r="AV181" s="3">
        <v>22903774</v>
      </c>
      <c r="AW181" s="3">
        <v>13323203</v>
      </c>
      <c r="AX181" s="3">
        <v>63621.59375</v>
      </c>
      <c r="AY181" s="3">
        <v>5534408</v>
      </c>
      <c r="AZ181" s="3">
        <v>0</v>
      </c>
      <c r="BA181" s="3">
        <v>0</v>
      </c>
      <c r="BB181" s="3">
        <v>86.989456176757813</v>
      </c>
      <c r="BC181" s="3">
        <v>44.473308563232422</v>
      </c>
      <c r="BD181" s="3">
        <v>234.63346862792969</v>
      </c>
      <c r="BE181" s="3">
        <v>209.41322326660156</v>
      </c>
    </row>
    <row r="182" spans="1:57" x14ac:dyDescent="0.25">
      <c r="A182" s="3">
        <v>108053003</v>
      </c>
      <c r="B182" s="3" t="s">
        <v>75</v>
      </c>
      <c r="C182" s="3" t="s">
        <v>604</v>
      </c>
      <c r="D182" s="50" t="s">
        <v>936</v>
      </c>
      <c r="E182" s="50">
        <v>1173504.125</v>
      </c>
      <c r="F182" s="50">
        <v>172947.453125</v>
      </c>
      <c r="G182" s="50">
        <v>429031.21875</v>
      </c>
      <c r="H182" s="50">
        <v>577695.125</v>
      </c>
      <c r="I182" s="50">
        <v>267159.875</v>
      </c>
      <c r="J182" s="50">
        <v>374594.15625</v>
      </c>
      <c r="K182" s="50">
        <v>78323.53125</v>
      </c>
      <c r="L182" s="50"/>
      <c r="M182" s="50">
        <v>1173504.125</v>
      </c>
      <c r="N182" s="50">
        <v>1173504.125</v>
      </c>
      <c r="O182" s="50">
        <v>172947.453125</v>
      </c>
      <c r="P182" s="50">
        <v>172947.453125</v>
      </c>
      <c r="Q182" s="50">
        <v>524371.5</v>
      </c>
      <c r="R182" s="50">
        <v>706071.875</v>
      </c>
      <c r="S182" s="3">
        <v>267159.875</v>
      </c>
      <c r="T182" s="3">
        <v>374594.15625</v>
      </c>
      <c r="U182" s="3">
        <v>78323.53125</v>
      </c>
      <c r="AG182" s="3">
        <v>172947.453125</v>
      </c>
      <c r="AH182" s="3">
        <v>2096682.625</v>
      </c>
      <c r="AI182" s="3">
        <v>2269630</v>
      </c>
      <c r="AJ182" s="3">
        <v>547541.625</v>
      </c>
      <c r="AK182" s="3">
        <v>2817171.5</v>
      </c>
      <c r="AL182" s="3">
        <v>1879576</v>
      </c>
      <c r="AM182" s="3">
        <v>4696747.5</v>
      </c>
      <c r="AN182" s="3">
        <v>440107.3125</v>
      </c>
      <c r="AO182" s="3">
        <v>5136855</v>
      </c>
      <c r="AP182" s="3">
        <v>1173504.125</v>
      </c>
      <c r="AQ182" s="3">
        <v>6310359</v>
      </c>
      <c r="AR182" s="3">
        <v>10184847</v>
      </c>
      <c r="AS182" s="3">
        <v>0.81885457038879395</v>
      </c>
      <c r="AT182" s="3">
        <v>0.51793646812438965</v>
      </c>
      <c r="AU182" s="3">
        <v>12437919</v>
      </c>
      <c r="AV182" s="3">
        <v>23809528</v>
      </c>
      <c r="AW182" s="3">
        <v>3872928</v>
      </c>
      <c r="AX182" s="3">
        <v>66137.578125</v>
      </c>
      <c r="AY182" s="3">
        <v>6264407</v>
      </c>
      <c r="AZ182" s="3">
        <v>0</v>
      </c>
      <c r="BA182" s="3">
        <v>0</v>
      </c>
      <c r="BB182" s="3">
        <v>94.717819213867188</v>
      </c>
      <c r="BC182" s="3">
        <v>42.595626831054688</v>
      </c>
      <c r="BD182" s="3">
        <v>188.06129455566406</v>
      </c>
      <c r="BE182" s="3">
        <v>58.558662414550781</v>
      </c>
    </row>
    <row r="183" spans="1:57" x14ac:dyDescent="0.25">
      <c r="A183" s="3">
        <v>108056004</v>
      </c>
      <c r="B183" s="3" t="s">
        <v>194</v>
      </c>
      <c r="C183" s="3" t="s">
        <v>604</v>
      </c>
      <c r="D183" s="50" t="s">
        <v>936</v>
      </c>
      <c r="E183" s="50">
        <v>971736.75</v>
      </c>
      <c r="F183" s="50">
        <v>111228.8984375</v>
      </c>
      <c r="G183" s="50">
        <v>238273.671875</v>
      </c>
      <c r="H183" s="50">
        <v>247808.25</v>
      </c>
      <c r="I183" s="50">
        <v>120064.734375</v>
      </c>
      <c r="J183" s="50">
        <v>323156.25</v>
      </c>
      <c r="K183" s="50">
        <v>68483.9765625</v>
      </c>
      <c r="L183" s="50">
        <v>24360.150390625</v>
      </c>
      <c r="M183" s="50">
        <v>971736.75</v>
      </c>
      <c r="N183" s="50">
        <v>971736.75</v>
      </c>
      <c r="O183" s="50">
        <v>111228.8984375</v>
      </c>
      <c r="P183" s="50">
        <v>111228.8984375</v>
      </c>
      <c r="Q183" s="50">
        <v>291223.375</v>
      </c>
      <c r="R183" s="50">
        <v>302876.75</v>
      </c>
      <c r="S183" s="3">
        <v>120064.734375</v>
      </c>
      <c r="T183" s="3">
        <v>323156.25</v>
      </c>
      <c r="U183" s="3">
        <v>68483.9765625</v>
      </c>
      <c r="V183" s="3">
        <v>24360.150390625</v>
      </c>
      <c r="W183" s="3">
        <v>24360.150390625</v>
      </c>
      <c r="AG183" s="3">
        <v>111228.8984375</v>
      </c>
      <c r="AH183" s="3">
        <v>1432453.875</v>
      </c>
      <c r="AI183" s="3">
        <v>1543682.75</v>
      </c>
      <c r="AJ183" s="3">
        <v>434385.15625</v>
      </c>
      <c r="AK183" s="3">
        <v>1978067.875</v>
      </c>
      <c r="AL183" s="3">
        <v>1298973.625</v>
      </c>
      <c r="AM183" s="3">
        <v>3277041.5</v>
      </c>
      <c r="AN183" s="3">
        <v>231293.625</v>
      </c>
      <c r="AO183" s="3">
        <v>3508335</v>
      </c>
      <c r="AP183" s="3">
        <v>996096.875</v>
      </c>
      <c r="AQ183" s="3">
        <v>4504432</v>
      </c>
      <c r="AR183" s="3">
        <v>8200375.5</v>
      </c>
      <c r="AS183" s="3">
        <v>0.84516853094100952</v>
      </c>
      <c r="AT183" s="3">
        <v>0.60910165309906006</v>
      </c>
      <c r="AU183" s="3">
        <v>9702651</v>
      </c>
      <c r="AV183" s="3">
        <v>15766695</v>
      </c>
      <c r="AW183" s="3">
        <v>6464577</v>
      </c>
      <c r="AX183" s="3">
        <v>43796.375</v>
      </c>
      <c r="AY183" s="3">
        <v>3289204</v>
      </c>
      <c r="AZ183" s="3">
        <v>0</v>
      </c>
      <c r="BA183" s="3">
        <v>0</v>
      </c>
      <c r="BB183" s="3">
        <v>75.102195739746094</v>
      </c>
      <c r="BC183" s="3">
        <v>45.165103912353516</v>
      </c>
      <c r="BD183" s="3">
        <v>221.54005432128906</v>
      </c>
      <c r="BE183" s="3">
        <v>147.60530090332031</v>
      </c>
    </row>
    <row r="184" spans="1:57" x14ac:dyDescent="0.25">
      <c r="A184" s="3">
        <v>108058003</v>
      </c>
      <c r="B184" s="3" t="s">
        <v>175</v>
      </c>
      <c r="C184" s="3" t="s">
        <v>604</v>
      </c>
      <c r="D184" s="50" t="s">
        <v>936</v>
      </c>
      <c r="E184" s="50">
        <v>1312664</v>
      </c>
      <c r="F184" s="50">
        <v>147451.046875</v>
      </c>
      <c r="G184" s="50">
        <v>249364.65625</v>
      </c>
      <c r="H184" s="50">
        <v>360768.15625</v>
      </c>
      <c r="I184" s="50">
        <v>197814.59375</v>
      </c>
      <c r="J184" s="50">
        <v>367879.5</v>
      </c>
      <c r="K184" s="50">
        <v>73303.4375</v>
      </c>
      <c r="L184" s="50"/>
      <c r="M184" s="50">
        <v>1312664</v>
      </c>
      <c r="N184" s="50">
        <v>1312664</v>
      </c>
      <c r="O184" s="50">
        <v>147451.046875</v>
      </c>
      <c r="P184" s="50">
        <v>147451.046875</v>
      </c>
      <c r="Q184" s="50">
        <v>304779.03125</v>
      </c>
      <c r="R184" s="50">
        <v>440938.84375</v>
      </c>
      <c r="S184" s="3">
        <v>197814.59375</v>
      </c>
      <c r="T184" s="3">
        <v>367879.5</v>
      </c>
      <c r="U184" s="3">
        <v>73303.4375</v>
      </c>
      <c r="AG184" s="3">
        <v>147451.046875</v>
      </c>
      <c r="AH184" s="3">
        <v>1944550.25</v>
      </c>
      <c r="AI184" s="3">
        <v>2092001.25</v>
      </c>
      <c r="AJ184" s="3">
        <v>515330.5625</v>
      </c>
      <c r="AK184" s="3">
        <v>2607331.75</v>
      </c>
      <c r="AL184" s="3">
        <v>1753602.875</v>
      </c>
      <c r="AM184" s="3">
        <v>4360934.5</v>
      </c>
      <c r="AN184" s="3">
        <v>345265.625</v>
      </c>
      <c r="AO184" s="3">
        <v>4706200</v>
      </c>
      <c r="AP184" s="3">
        <v>1312664</v>
      </c>
      <c r="AQ184" s="3">
        <v>6018864</v>
      </c>
      <c r="AR184" s="3">
        <v>10646367</v>
      </c>
      <c r="AS184" s="3">
        <v>0.82815653085708618</v>
      </c>
      <c r="AT184" s="3">
        <v>0.56259292364120483</v>
      </c>
      <c r="AU184" s="3">
        <v>12855501</v>
      </c>
      <c r="AV184" s="3">
        <v>21880808</v>
      </c>
      <c r="AW184" s="3">
        <v>8803578</v>
      </c>
      <c r="AX184" s="3">
        <v>60780.0234375</v>
      </c>
      <c r="AY184" s="3">
        <v>4534881</v>
      </c>
      <c r="AZ184" s="3">
        <v>0</v>
      </c>
      <c r="BA184" s="3">
        <v>0</v>
      </c>
      <c r="BB184" s="3">
        <v>74.611373901367188</v>
      </c>
      <c r="BC184" s="3">
        <v>42.897838592529297</v>
      </c>
      <c r="BD184" s="3">
        <v>211.50865173339844</v>
      </c>
      <c r="BE184" s="3">
        <v>144.84327697753906</v>
      </c>
    </row>
    <row r="185" spans="1:57" x14ac:dyDescent="0.25">
      <c r="A185" s="3">
        <v>108070502</v>
      </c>
      <c r="B185" s="3" t="s">
        <v>71</v>
      </c>
      <c r="C185" s="3" t="s">
        <v>604</v>
      </c>
      <c r="D185" s="50" t="s">
        <v>935</v>
      </c>
      <c r="E185" s="50">
        <v>7423725</v>
      </c>
      <c r="F185" s="50">
        <v>1057641</v>
      </c>
      <c r="G185" s="50">
        <v>1388030.25</v>
      </c>
      <c r="H185" s="50">
        <v>3385712.75</v>
      </c>
      <c r="I185" s="50">
        <v>385148.125</v>
      </c>
      <c r="J185" s="50">
        <v>2899437</v>
      </c>
      <c r="K185" s="50">
        <v>519379.71875</v>
      </c>
      <c r="L185" s="50"/>
      <c r="M185" s="50">
        <v>7423725</v>
      </c>
      <c r="N185" s="50">
        <v>7423725</v>
      </c>
      <c r="O185" s="50">
        <v>1057641</v>
      </c>
      <c r="P185" s="50">
        <v>1057641</v>
      </c>
      <c r="Q185" s="50">
        <v>1696481.25</v>
      </c>
      <c r="R185" s="50">
        <v>4138093.25</v>
      </c>
      <c r="S185" s="3">
        <v>385148.125</v>
      </c>
      <c r="T185" s="3">
        <v>2899437</v>
      </c>
      <c r="U185" s="3">
        <v>519379.71875</v>
      </c>
      <c r="AG185" s="3">
        <v>1057641</v>
      </c>
      <c r="AH185" s="3">
        <v>11713966</v>
      </c>
      <c r="AI185" s="3">
        <v>12771607</v>
      </c>
      <c r="AJ185" s="3">
        <v>3957078</v>
      </c>
      <c r="AK185" s="3">
        <v>16728685</v>
      </c>
      <c r="AL185" s="3">
        <v>11561818</v>
      </c>
      <c r="AM185" s="3">
        <v>28290504</v>
      </c>
      <c r="AN185" s="3">
        <v>1442789.125</v>
      </c>
      <c r="AO185" s="3">
        <v>29733294</v>
      </c>
      <c r="AP185" s="3">
        <v>7423725</v>
      </c>
      <c r="AQ185" s="3">
        <v>37157020</v>
      </c>
      <c r="AR185" s="3">
        <v>56658492</v>
      </c>
      <c r="AS185" s="3">
        <v>0.776542067527771</v>
      </c>
      <c r="AT185" s="3">
        <v>0.53864932060241699</v>
      </c>
      <c r="AU185" s="3">
        <v>72962552</v>
      </c>
      <c r="AV185" s="3">
        <v>135763024</v>
      </c>
      <c r="AW185" s="3">
        <v>34783440</v>
      </c>
      <c r="AX185" s="3">
        <v>377119.5</v>
      </c>
      <c r="AY185" s="3">
        <v>19291109</v>
      </c>
      <c r="AZ185" s="3">
        <v>0</v>
      </c>
      <c r="BA185" s="3">
        <v>0</v>
      </c>
      <c r="BB185" s="3">
        <v>51.153835296630859</v>
      </c>
      <c r="BC185" s="3">
        <v>44.359107971191406</v>
      </c>
      <c r="BD185" s="3">
        <v>193.47329711914063</v>
      </c>
      <c r="BE185" s="3">
        <v>92.234527587890625</v>
      </c>
    </row>
    <row r="186" spans="1:57" x14ac:dyDescent="0.25">
      <c r="A186" s="3">
        <v>108070607</v>
      </c>
      <c r="B186" s="3" t="s">
        <v>545</v>
      </c>
      <c r="C186" s="3" t="s">
        <v>605</v>
      </c>
      <c r="D186" s="50" t="s">
        <v>935</v>
      </c>
      <c r="E186" s="50"/>
      <c r="F186" s="50"/>
      <c r="G186" s="50"/>
      <c r="H186" s="50"/>
      <c r="I186" s="50"/>
      <c r="J186" s="50">
        <v>219783.734375</v>
      </c>
      <c r="K186" s="50">
        <v>47116.421875</v>
      </c>
      <c r="L186" s="50">
        <v>261797.09375</v>
      </c>
      <c r="M186" s="50"/>
      <c r="N186" s="50"/>
      <c r="O186" s="50"/>
      <c r="P186" s="50"/>
      <c r="Q186" s="50"/>
      <c r="R186" s="50"/>
      <c r="T186" s="3">
        <v>219783.734375</v>
      </c>
      <c r="U186" s="3">
        <v>47116.421875</v>
      </c>
      <c r="V186" s="3">
        <v>261797.09375</v>
      </c>
      <c r="W186" s="3">
        <v>261797.09375</v>
      </c>
      <c r="AG186" s="3">
        <v>0</v>
      </c>
      <c r="AH186" s="3">
        <v>308913.5</v>
      </c>
      <c r="AI186" s="3">
        <v>308913.5</v>
      </c>
      <c r="AJ186" s="3">
        <v>219783.734375</v>
      </c>
      <c r="AK186" s="3">
        <v>528697.25</v>
      </c>
      <c r="AL186" s="3">
        <v>261797.09375</v>
      </c>
      <c r="AM186" s="3">
        <v>790494.375</v>
      </c>
      <c r="AN186" s="3">
        <v>0</v>
      </c>
      <c r="AO186" s="3">
        <v>790494.375</v>
      </c>
      <c r="AP186" s="3">
        <v>261797.09375</v>
      </c>
      <c r="AQ186" s="3">
        <v>1052291.5</v>
      </c>
      <c r="AR186" s="3">
        <v>1490386.375</v>
      </c>
      <c r="AS186" s="3">
        <v>0.56773614883422852</v>
      </c>
      <c r="AT186" s="3">
        <v>0.22043235599994659</v>
      </c>
      <c r="AU186" s="3">
        <v>2625139</v>
      </c>
      <c r="AV186" s="3">
        <v>11909046</v>
      </c>
      <c r="AW186" s="3">
        <v>0</v>
      </c>
      <c r="AX186" s="3">
        <v>33080.68359375</v>
      </c>
      <c r="BA186" s="3">
        <v>0</v>
      </c>
      <c r="BC186" s="3">
        <v>15.982053756713867</v>
      </c>
      <c r="BD186" s="3">
        <v>79.355644226074219</v>
      </c>
      <c r="BE186" s="3">
        <v>0</v>
      </c>
    </row>
    <row r="187" spans="1:57" x14ac:dyDescent="0.25">
      <c r="A187" s="3">
        <v>108071003</v>
      </c>
      <c r="B187" s="3" t="s">
        <v>288</v>
      </c>
      <c r="C187" s="3" t="s">
        <v>604</v>
      </c>
      <c r="D187" s="50" t="s">
        <v>935</v>
      </c>
      <c r="E187" s="50">
        <v>1165822.375</v>
      </c>
      <c r="F187" s="50">
        <v>151965.453125</v>
      </c>
      <c r="G187" s="50">
        <v>282512.3125</v>
      </c>
      <c r="H187" s="50">
        <v>268987.9375</v>
      </c>
      <c r="I187" s="50">
        <v>81621.3984375</v>
      </c>
      <c r="J187" s="50">
        <v>423764.1875</v>
      </c>
      <c r="K187" s="50">
        <v>91816.2265625</v>
      </c>
      <c r="L187" s="50">
        <v>11319.2998046875</v>
      </c>
      <c r="M187" s="50">
        <v>1165822.375</v>
      </c>
      <c r="N187" s="50">
        <v>1165822.375</v>
      </c>
      <c r="O187" s="50">
        <v>151965.453125</v>
      </c>
      <c r="P187" s="50">
        <v>151965.453125</v>
      </c>
      <c r="Q187" s="50">
        <v>345292.8125</v>
      </c>
      <c r="R187" s="50">
        <v>328763.0625</v>
      </c>
      <c r="S187" s="3">
        <v>81621.3984375</v>
      </c>
      <c r="T187" s="3">
        <v>423764.1875</v>
      </c>
      <c r="U187" s="3">
        <v>91816.2265625</v>
      </c>
      <c r="V187" s="3">
        <v>11319.2998046875</v>
      </c>
      <c r="W187" s="3">
        <v>11319.2998046875</v>
      </c>
      <c r="AG187" s="3">
        <v>151965.453125</v>
      </c>
      <c r="AH187" s="3">
        <v>1619567.125</v>
      </c>
      <c r="AI187" s="3">
        <v>1771532.625</v>
      </c>
      <c r="AJ187" s="3">
        <v>575729.625</v>
      </c>
      <c r="AK187" s="3">
        <v>2347262.25</v>
      </c>
      <c r="AL187" s="3">
        <v>1505904.75</v>
      </c>
      <c r="AM187" s="3">
        <v>3853167</v>
      </c>
      <c r="AN187" s="3">
        <v>233586.84375</v>
      </c>
      <c r="AO187" s="3">
        <v>4086753.75</v>
      </c>
      <c r="AP187" s="3">
        <v>1177141.625</v>
      </c>
      <c r="AQ187" s="3">
        <v>5263895.5</v>
      </c>
      <c r="AR187" s="3">
        <v>9534919</v>
      </c>
      <c r="AS187" s="3">
        <v>0.80798768997192383</v>
      </c>
      <c r="AT187" s="3">
        <v>0.51357460021972656</v>
      </c>
      <c r="AU187" s="3">
        <v>11800822</v>
      </c>
      <c r="AV187" s="3">
        <v>23232554</v>
      </c>
      <c r="AW187" s="3">
        <v>2420650</v>
      </c>
      <c r="AX187" s="3">
        <v>64534.87109375</v>
      </c>
      <c r="AY187" s="3">
        <v>6007704</v>
      </c>
      <c r="AZ187" s="3">
        <v>0</v>
      </c>
      <c r="BA187" s="3">
        <v>0</v>
      </c>
      <c r="BB187" s="3">
        <v>93.092369079589844</v>
      </c>
      <c r="BC187" s="3">
        <v>36.371997833251953</v>
      </c>
      <c r="BD187" s="3">
        <v>182.859619140625</v>
      </c>
      <c r="BE187" s="3">
        <v>37.509178161621094</v>
      </c>
    </row>
    <row r="188" spans="1:57" x14ac:dyDescent="0.25">
      <c r="A188" s="3">
        <v>108071504</v>
      </c>
      <c r="B188" s="3" t="s">
        <v>474</v>
      </c>
      <c r="C188" s="3" t="s">
        <v>604</v>
      </c>
      <c r="D188" s="50" t="s">
        <v>935</v>
      </c>
      <c r="E188" s="50">
        <v>978354.625</v>
      </c>
      <c r="F188" s="50">
        <v>115183.203125</v>
      </c>
      <c r="G188" s="50">
        <v>248482.609375</v>
      </c>
      <c r="H188" s="50">
        <v>319635.4375</v>
      </c>
      <c r="I188" s="50">
        <v>94205.5390625</v>
      </c>
      <c r="J188" s="50">
        <v>299902.84375</v>
      </c>
      <c r="K188" s="50">
        <v>59071.01171875</v>
      </c>
      <c r="L188" s="50"/>
      <c r="M188" s="50">
        <v>978354.625</v>
      </c>
      <c r="N188" s="50">
        <v>978354.625</v>
      </c>
      <c r="O188" s="50">
        <v>115183.203125</v>
      </c>
      <c r="P188" s="50">
        <v>115183.203125</v>
      </c>
      <c r="Q188" s="50">
        <v>303700.96875</v>
      </c>
      <c r="R188" s="50">
        <v>390665.5625</v>
      </c>
      <c r="S188" s="3">
        <v>94205.5390625</v>
      </c>
      <c r="T188" s="3">
        <v>299902.84375</v>
      </c>
      <c r="U188" s="3">
        <v>59071.01171875</v>
      </c>
      <c r="AG188" s="3">
        <v>115183.203125</v>
      </c>
      <c r="AH188" s="3">
        <v>1451266.5</v>
      </c>
      <c r="AI188" s="3">
        <v>1566449.75</v>
      </c>
      <c r="AJ188" s="3">
        <v>415086.0625</v>
      </c>
      <c r="AK188" s="3">
        <v>1981535.75</v>
      </c>
      <c r="AL188" s="3">
        <v>1369020.25</v>
      </c>
      <c r="AM188" s="3">
        <v>3350556</v>
      </c>
      <c r="AN188" s="3">
        <v>209388.75</v>
      </c>
      <c r="AO188" s="3">
        <v>3559944.75</v>
      </c>
      <c r="AP188" s="3">
        <v>978354.625</v>
      </c>
      <c r="AQ188" s="3">
        <v>4538299.5</v>
      </c>
      <c r="AR188" s="3">
        <v>7718245</v>
      </c>
      <c r="AS188" s="3">
        <v>0.82922708988189697</v>
      </c>
      <c r="AT188" s="3">
        <v>0.64342367649078369</v>
      </c>
      <c r="AU188" s="3">
        <v>9307758</v>
      </c>
      <c r="AV188" s="3">
        <v>14414719</v>
      </c>
      <c r="AW188" s="3">
        <v>4795525</v>
      </c>
      <c r="AX188" s="3">
        <v>40040.88671875</v>
      </c>
      <c r="AY188" s="3">
        <v>2936270</v>
      </c>
      <c r="AZ188" s="3">
        <v>0</v>
      </c>
      <c r="BA188" s="3">
        <v>0</v>
      </c>
      <c r="BB188" s="3">
        <v>73.331794738769531</v>
      </c>
      <c r="BC188" s="3">
        <v>49.487808227539063</v>
      </c>
      <c r="BD188" s="3">
        <v>232.45634460449219</v>
      </c>
      <c r="BE188" s="3">
        <v>119.76570129394531</v>
      </c>
    </row>
    <row r="189" spans="1:57" x14ac:dyDescent="0.25">
      <c r="A189" s="3">
        <v>108073503</v>
      </c>
      <c r="B189" s="3" t="s">
        <v>70</v>
      </c>
      <c r="C189" s="3" t="s">
        <v>604</v>
      </c>
      <c r="D189" s="50" t="s">
        <v>935</v>
      </c>
      <c r="E189" s="50">
        <v>2072122.625</v>
      </c>
      <c r="F189" s="50">
        <v>381439.9375</v>
      </c>
      <c r="G189" s="50">
        <v>445789.5625</v>
      </c>
      <c r="H189" s="50">
        <v>357709.9375</v>
      </c>
      <c r="I189" s="50">
        <v>182026.5</v>
      </c>
      <c r="J189" s="50">
        <v>859496.0625</v>
      </c>
      <c r="K189" s="50">
        <v>186148.34375</v>
      </c>
      <c r="L189" s="50"/>
      <c r="M189" s="50">
        <v>2072122.625</v>
      </c>
      <c r="N189" s="50">
        <v>2072122.625</v>
      </c>
      <c r="O189" s="50">
        <v>381439.9375</v>
      </c>
      <c r="P189" s="50">
        <v>381439.9375</v>
      </c>
      <c r="Q189" s="50">
        <v>544853.875</v>
      </c>
      <c r="R189" s="50">
        <v>437201.0625</v>
      </c>
      <c r="S189" s="3">
        <v>182026.5</v>
      </c>
      <c r="T189" s="3">
        <v>859496.0625</v>
      </c>
      <c r="U189" s="3">
        <v>186148.34375</v>
      </c>
      <c r="AG189" s="3">
        <v>381439.9375</v>
      </c>
      <c r="AH189" s="3">
        <v>2798007.25</v>
      </c>
      <c r="AI189" s="3">
        <v>3179447.25</v>
      </c>
      <c r="AJ189" s="3">
        <v>1240936</v>
      </c>
      <c r="AK189" s="3">
        <v>4420383</v>
      </c>
      <c r="AL189" s="3">
        <v>2509323.75</v>
      </c>
      <c r="AM189" s="3">
        <v>6929707</v>
      </c>
      <c r="AN189" s="3">
        <v>563466.4375</v>
      </c>
      <c r="AO189" s="3">
        <v>7493173.5</v>
      </c>
      <c r="AP189" s="3">
        <v>2072122.625</v>
      </c>
      <c r="AQ189" s="3">
        <v>9565296</v>
      </c>
      <c r="AR189" s="3">
        <v>17725690</v>
      </c>
      <c r="AS189" s="3">
        <v>0.79533219337463379</v>
      </c>
      <c r="AT189" s="3">
        <v>0.3878958523273468</v>
      </c>
      <c r="AU189" s="3">
        <v>22287152</v>
      </c>
      <c r="AV189" s="3">
        <v>57314728</v>
      </c>
      <c r="AW189" s="3">
        <v>10762914</v>
      </c>
      <c r="AX189" s="3">
        <v>159207.578125</v>
      </c>
      <c r="AY189" s="3">
        <v>22820229</v>
      </c>
      <c r="AZ189" s="3">
        <v>0</v>
      </c>
      <c r="BA189" s="3">
        <v>0</v>
      </c>
      <c r="BB189" s="3">
        <v>143.33631896972656</v>
      </c>
      <c r="BC189" s="3">
        <v>27.764904022216797</v>
      </c>
      <c r="BD189" s="3">
        <v>139.98800659179688</v>
      </c>
      <c r="BE189" s="3">
        <v>67.60302734375</v>
      </c>
    </row>
    <row r="190" spans="1:57" x14ac:dyDescent="0.25">
      <c r="A190" s="3">
        <v>108077503</v>
      </c>
      <c r="B190" s="3" t="s">
        <v>6</v>
      </c>
      <c r="C190" s="3" t="s">
        <v>604</v>
      </c>
      <c r="D190" s="50" t="s">
        <v>935</v>
      </c>
      <c r="E190" s="50">
        <v>1335932.125</v>
      </c>
      <c r="F190" s="50">
        <v>213485.09375</v>
      </c>
      <c r="G190" s="50">
        <v>299423.65625</v>
      </c>
      <c r="H190" s="50">
        <v>546257.25</v>
      </c>
      <c r="I190" s="50">
        <v>231746.765625</v>
      </c>
      <c r="J190" s="50">
        <v>508890.78125</v>
      </c>
      <c r="K190" s="50">
        <v>108347.1015625</v>
      </c>
      <c r="L190" s="50">
        <v>14130.150390625</v>
      </c>
      <c r="M190" s="50">
        <v>1335932.125</v>
      </c>
      <c r="N190" s="50">
        <v>1335932.125</v>
      </c>
      <c r="O190" s="50">
        <v>213485.09375</v>
      </c>
      <c r="P190" s="50">
        <v>213485.09375</v>
      </c>
      <c r="Q190" s="50">
        <v>365962.25</v>
      </c>
      <c r="R190" s="50">
        <v>667647.75</v>
      </c>
      <c r="S190" s="3">
        <v>231746.765625</v>
      </c>
      <c r="T190" s="3">
        <v>508890.78125</v>
      </c>
      <c r="U190" s="3">
        <v>108347.1015625</v>
      </c>
      <c r="V190" s="3">
        <v>14130.150390625</v>
      </c>
      <c r="W190" s="3">
        <v>14130.150390625</v>
      </c>
      <c r="AG190" s="3">
        <v>213485.09375</v>
      </c>
      <c r="AH190" s="3">
        <v>2236413.5</v>
      </c>
      <c r="AI190" s="3">
        <v>2449898.5</v>
      </c>
      <c r="AJ190" s="3">
        <v>722375.875</v>
      </c>
      <c r="AK190" s="3">
        <v>3172274.5</v>
      </c>
      <c r="AL190" s="3">
        <v>2017710</v>
      </c>
      <c r="AM190" s="3">
        <v>5189984.5</v>
      </c>
      <c r="AN190" s="3">
        <v>445231.875</v>
      </c>
      <c r="AO190" s="3">
        <v>5635216.5</v>
      </c>
      <c r="AP190" s="3">
        <v>1350062.25</v>
      </c>
      <c r="AQ190" s="3">
        <v>6985279</v>
      </c>
      <c r="AR190" s="3">
        <v>11715170</v>
      </c>
      <c r="AS190" s="3">
        <v>0.80689024925231934</v>
      </c>
      <c r="AT190" s="3">
        <v>0.45092567801475525</v>
      </c>
      <c r="AU190" s="3">
        <v>14518914</v>
      </c>
      <c r="AV190" s="3">
        <v>31663534</v>
      </c>
      <c r="AW190" s="3">
        <v>10260867</v>
      </c>
      <c r="AX190" s="3">
        <v>87954.2578125</v>
      </c>
      <c r="AY190" s="3">
        <v>10457664</v>
      </c>
      <c r="AZ190" s="3">
        <v>0</v>
      </c>
      <c r="BA190" s="3">
        <v>0</v>
      </c>
      <c r="BB190" s="3">
        <v>118.89889526367188</v>
      </c>
      <c r="BC190" s="3">
        <v>36.06732177734375</v>
      </c>
      <c r="BD190" s="3">
        <v>165.07347106933594</v>
      </c>
      <c r="BE190" s="3">
        <v>116.66139984130859</v>
      </c>
    </row>
    <row r="191" spans="1:57" x14ac:dyDescent="0.25">
      <c r="A191" s="3">
        <v>108078003</v>
      </c>
      <c r="B191" s="3" t="s">
        <v>263</v>
      </c>
      <c r="C191" s="3" t="s">
        <v>604</v>
      </c>
      <c r="D191" s="50" t="s">
        <v>935</v>
      </c>
      <c r="E191" s="50">
        <v>1566571.25</v>
      </c>
      <c r="F191" s="50">
        <v>253471.203125</v>
      </c>
      <c r="G191" s="50">
        <v>384195.5625</v>
      </c>
      <c r="H191" s="50">
        <v>223123.953125</v>
      </c>
      <c r="I191" s="50">
        <v>167717.875</v>
      </c>
      <c r="J191" s="50">
        <v>640071.75</v>
      </c>
      <c r="K191" s="50">
        <v>137414.578125</v>
      </c>
      <c r="L191" s="50">
        <v>19191.44921875</v>
      </c>
      <c r="M191" s="50">
        <v>1566571.25</v>
      </c>
      <c r="N191" s="50">
        <v>1566571.25</v>
      </c>
      <c r="O191" s="50">
        <v>253471.203125</v>
      </c>
      <c r="P191" s="50">
        <v>253471.203125</v>
      </c>
      <c r="Q191" s="50">
        <v>469572.3125</v>
      </c>
      <c r="R191" s="50">
        <v>272707.0625</v>
      </c>
      <c r="S191" s="3">
        <v>167717.875</v>
      </c>
      <c r="T191" s="3">
        <v>640071.75</v>
      </c>
      <c r="U191" s="3">
        <v>137414.578125</v>
      </c>
      <c r="V191" s="3">
        <v>19191.44921875</v>
      </c>
      <c r="W191" s="3">
        <v>19191.44921875</v>
      </c>
      <c r="AG191" s="3">
        <v>253471.203125</v>
      </c>
      <c r="AH191" s="3">
        <v>2114019.25</v>
      </c>
      <c r="AI191" s="3">
        <v>2367490.5</v>
      </c>
      <c r="AJ191" s="3">
        <v>893542.9375</v>
      </c>
      <c r="AK191" s="3">
        <v>3261033.5</v>
      </c>
      <c r="AL191" s="3">
        <v>1858469.75</v>
      </c>
      <c r="AM191" s="3">
        <v>5119503</v>
      </c>
      <c r="AN191" s="3">
        <v>421189.0625</v>
      </c>
      <c r="AO191" s="3">
        <v>5540692</v>
      </c>
      <c r="AP191" s="3">
        <v>1585762.75</v>
      </c>
      <c r="AQ191" s="3">
        <v>7126455</v>
      </c>
      <c r="AR191" s="3">
        <v>13593177</v>
      </c>
      <c r="AS191" s="3">
        <v>0.79469341039657593</v>
      </c>
      <c r="AT191" s="3">
        <v>0.60983288288116455</v>
      </c>
      <c r="AU191" s="3">
        <v>17104932</v>
      </c>
      <c r="AV191" s="3">
        <v>27432424</v>
      </c>
      <c r="AW191" s="3">
        <v>10754447</v>
      </c>
      <c r="AX191" s="3">
        <v>76201.1796875</v>
      </c>
      <c r="AY191" s="3">
        <v>6177522</v>
      </c>
      <c r="AZ191" s="3">
        <v>0</v>
      </c>
      <c r="BA191" s="3">
        <v>0</v>
      </c>
      <c r="BB191" s="3">
        <v>81.068588256835938</v>
      </c>
      <c r="BC191" s="3">
        <v>42.795051574707031</v>
      </c>
      <c r="BD191" s="3">
        <v>224.470703125</v>
      </c>
      <c r="BE191" s="3">
        <v>141.13229370117188</v>
      </c>
    </row>
    <row r="192" spans="1:57" x14ac:dyDescent="0.25">
      <c r="A192" s="3">
        <v>108079004</v>
      </c>
      <c r="B192" s="3" t="s">
        <v>327</v>
      </c>
      <c r="C192" s="3" t="s">
        <v>604</v>
      </c>
      <c r="D192" s="50" t="s">
        <v>935</v>
      </c>
      <c r="E192" s="50">
        <v>623606.875</v>
      </c>
      <c r="F192" s="50">
        <v>68706.8984375</v>
      </c>
      <c r="G192" s="50">
        <v>158788.6875</v>
      </c>
      <c r="H192" s="50">
        <v>290543.40625</v>
      </c>
      <c r="I192" s="50">
        <v>49268.90234375</v>
      </c>
      <c r="J192" s="50">
        <v>181867.9375</v>
      </c>
      <c r="K192" s="50">
        <v>38933</v>
      </c>
      <c r="L192" s="50">
        <v>8680.349609375</v>
      </c>
      <c r="M192" s="50">
        <v>623606.875</v>
      </c>
      <c r="N192" s="50">
        <v>623606.875</v>
      </c>
      <c r="O192" s="50">
        <v>68706.8984375</v>
      </c>
      <c r="P192" s="50">
        <v>68706.8984375</v>
      </c>
      <c r="Q192" s="50">
        <v>194075.078125</v>
      </c>
      <c r="R192" s="50">
        <v>355108.59375</v>
      </c>
      <c r="S192" s="3">
        <v>49268.90234375</v>
      </c>
      <c r="T192" s="3">
        <v>181867.9375</v>
      </c>
      <c r="U192" s="3">
        <v>38933</v>
      </c>
      <c r="V192" s="3">
        <v>8680.349609375</v>
      </c>
      <c r="W192" s="3">
        <v>8680.349609375</v>
      </c>
      <c r="AG192" s="3">
        <v>68706.8984375</v>
      </c>
      <c r="AH192" s="3">
        <v>1011032.5</v>
      </c>
      <c r="AI192" s="3">
        <v>1079739.375</v>
      </c>
      <c r="AJ192" s="3">
        <v>250574.84375</v>
      </c>
      <c r="AK192" s="3">
        <v>1330314.25</v>
      </c>
      <c r="AL192" s="3">
        <v>987395.875</v>
      </c>
      <c r="AM192" s="3">
        <v>2317710</v>
      </c>
      <c r="AN192" s="3">
        <v>117975.796875</v>
      </c>
      <c r="AO192" s="3">
        <v>2435685.75</v>
      </c>
      <c r="AP192" s="3">
        <v>632287.25</v>
      </c>
      <c r="AQ192" s="3">
        <v>3067973</v>
      </c>
      <c r="AR192" s="3">
        <v>4776215.5</v>
      </c>
      <c r="AS192" s="3">
        <v>0.83551305532455444</v>
      </c>
      <c r="AT192" s="3">
        <v>0.65561604499816895</v>
      </c>
      <c r="AU192" s="3">
        <v>5716506</v>
      </c>
      <c r="AV192" s="3">
        <v>8514050</v>
      </c>
      <c r="AW192" s="3">
        <v>4531710</v>
      </c>
      <c r="AX192" s="3">
        <v>23650.138671875</v>
      </c>
      <c r="AY192" s="3">
        <v>1607019</v>
      </c>
      <c r="AZ192" s="3">
        <v>0</v>
      </c>
      <c r="BA192" s="3">
        <v>0</v>
      </c>
      <c r="BB192" s="3">
        <v>67.949661254882813</v>
      </c>
      <c r="BC192" s="3">
        <v>56.249744415283203</v>
      </c>
      <c r="BD192" s="3">
        <v>241.7113037109375</v>
      </c>
      <c r="BE192" s="3">
        <v>191.61451721191406</v>
      </c>
    </row>
    <row r="193" spans="1:57" x14ac:dyDescent="0.25">
      <c r="A193" s="3">
        <v>108110307</v>
      </c>
      <c r="B193" s="3" t="s">
        <v>513</v>
      </c>
      <c r="C193" s="3" t="s">
        <v>605</v>
      </c>
      <c r="D193" s="50" t="s">
        <v>936</v>
      </c>
      <c r="E193" s="50"/>
      <c r="F193" s="50"/>
      <c r="G193" s="50"/>
      <c r="H193" s="50"/>
      <c r="I193" s="50"/>
      <c r="J193" s="50">
        <v>125511.03125</v>
      </c>
      <c r="K193" s="50">
        <v>26247.92578125</v>
      </c>
      <c r="L193" s="50">
        <v>197190.90625</v>
      </c>
      <c r="M193" s="50"/>
      <c r="N193" s="50"/>
      <c r="O193" s="50"/>
      <c r="P193" s="50"/>
      <c r="Q193" s="50"/>
      <c r="R193" s="50"/>
      <c r="T193" s="3">
        <v>125511.03125</v>
      </c>
      <c r="U193" s="3">
        <v>26247.92578125</v>
      </c>
      <c r="V193" s="3">
        <v>197190.90625</v>
      </c>
      <c r="W193" s="3">
        <v>197190.90625</v>
      </c>
      <c r="AG193" s="3">
        <v>0</v>
      </c>
      <c r="AH193" s="3">
        <v>223438.828125</v>
      </c>
      <c r="AI193" s="3">
        <v>223438.828125</v>
      </c>
      <c r="AJ193" s="3">
        <v>125511.03125</v>
      </c>
      <c r="AK193" s="3">
        <v>348949.875</v>
      </c>
      <c r="AL193" s="3">
        <v>197190.90625</v>
      </c>
      <c r="AM193" s="3">
        <v>546140.75</v>
      </c>
      <c r="AN193" s="3">
        <v>0</v>
      </c>
      <c r="AO193" s="3">
        <v>546140.75</v>
      </c>
      <c r="AP193" s="3">
        <v>197190.90625</v>
      </c>
      <c r="AQ193" s="3">
        <v>743331.625</v>
      </c>
      <c r="AR193" s="3">
        <v>802641.0625</v>
      </c>
      <c r="AS193" s="3">
        <v>0.55130094289779663</v>
      </c>
      <c r="AT193" s="3">
        <v>0.2539195716381073</v>
      </c>
      <c r="AU193" s="3">
        <v>1455903.625</v>
      </c>
      <c r="AV193" s="3">
        <v>5634485.5</v>
      </c>
      <c r="AW193" s="3">
        <v>764059</v>
      </c>
      <c r="AX193" s="3">
        <v>15651.3486328125</v>
      </c>
      <c r="BA193" s="3">
        <v>0</v>
      </c>
      <c r="BC193" s="3">
        <v>22.295194625854492</v>
      </c>
      <c r="BD193" s="3">
        <v>93.020973205566406</v>
      </c>
      <c r="BE193" s="3">
        <v>48.817455291748047</v>
      </c>
    </row>
    <row r="194" spans="1:57" x14ac:dyDescent="0.25">
      <c r="A194" s="3">
        <v>108110603</v>
      </c>
      <c r="B194" s="3" t="s">
        <v>465</v>
      </c>
      <c r="C194" s="3" t="s">
        <v>604</v>
      </c>
      <c r="D194" s="50" t="s">
        <v>936</v>
      </c>
      <c r="E194" s="50">
        <v>1029933.875</v>
      </c>
      <c r="F194" s="50">
        <v>112897.796875</v>
      </c>
      <c r="G194" s="50">
        <v>126009.6953125</v>
      </c>
      <c r="H194" s="50">
        <v>473467.5</v>
      </c>
      <c r="I194" s="50">
        <v>141895.40625</v>
      </c>
      <c r="J194" s="50">
        <v>248747.890625</v>
      </c>
      <c r="K194" s="50">
        <v>39313.21484375</v>
      </c>
      <c r="L194" s="50"/>
      <c r="M194" s="50">
        <v>1029933.875</v>
      </c>
      <c r="N194" s="50">
        <v>1029933.875</v>
      </c>
      <c r="O194" s="50">
        <v>112897.796875</v>
      </c>
      <c r="P194" s="50">
        <v>112897.796875</v>
      </c>
      <c r="Q194" s="50">
        <v>154011.84375</v>
      </c>
      <c r="R194" s="50">
        <v>578682.5</v>
      </c>
      <c r="S194" s="3">
        <v>141895.40625</v>
      </c>
      <c r="T194" s="3">
        <v>248747.890625</v>
      </c>
      <c r="U194" s="3">
        <v>39313.21484375</v>
      </c>
      <c r="AG194" s="3">
        <v>112897.796875</v>
      </c>
      <c r="AH194" s="3">
        <v>1684610</v>
      </c>
      <c r="AI194" s="3">
        <v>1797507.75</v>
      </c>
      <c r="AJ194" s="3">
        <v>361645.6875</v>
      </c>
      <c r="AK194" s="3">
        <v>2159153.5</v>
      </c>
      <c r="AL194" s="3">
        <v>1608616.375</v>
      </c>
      <c r="AM194" s="3">
        <v>3767770</v>
      </c>
      <c r="AN194" s="3">
        <v>254793.203125</v>
      </c>
      <c r="AO194" s="3">
        <v>4022563.25</v>
      </c>
      <c r="AP194" s="3">
        <v>1029933.875</v>
      </c>
      <c r="AQ194" s="3">
        <v>5052497</v>
      </c>
      <c r="AR194" s="3">
        <v>7609814</v>
      </c>
      <c r="AS194" s="3">
        <v>0.83250397443771362</v>
      </c>
      <c r="AT194" s="3">
        <v>0.63691341876983643</v>
      </c>
      <c r="AU194" s="3">
        <v>9140874</v>
      </c>
      <c r="AV194" s="3">
        <v>12727836</v>
      </c>
      <c r="AW194" s="3">
        <v>12824855</v>
      </c>
      <c r="AX194" s="3">
        <v>35355.1015625</v>
      </c>
      <c r="AY194" s="3">
        <v>1285792</v>
      </c>
      <c r="AZ194" s="3">
        <v>0</v>
      </c>
      <c r="BA194" s="3">
        <v>0</v>
      </c>
      <c r="BB194" s="3">
        <v>36.367935180664063</v>
      </c>
      <c r="BC194" s="3">
        <v>61.070491790771484</v>
      </c>
      <c r="BD194" s="3">
        <v>258.54470825195313</v>
      </c>
      <c r="BE194" s="3">
        <v>362.74411010742188</v>
      </c>
    </row>
    <row r="195" spans="1:57" x14ac:dyDescent="0.25">
      <c r="A195" s="3">
        <v>108111203</v>
      </c>
      <c r="B195" s="3" t="s">
        <v>266</v>
      </c>
      <c r="C195" s="3" t="s">
        <v>604</v>
      </c>
      <c r="D195" s="50" t="s">
        <v>936</v>
      </c>
      <c r="E195" s="50">
        <v>1607784</v>
      </c>
      <c r="F195" s="50">
        <v>189694.046875</v>
      </c>
      <c r="G195" s="50">
        <v>372774.25</v>
      </c>
      <c r="H195" s="50">
        <v>249330.15625</v>
      </c>
      <c r="I195" s="50">
        <v>230431.9375</v>
      </c>
      <c r="J195" s="50">
        <v>517418.375</v>
      </c>
      <c r="K195" s="50">
        <v>118577.25</v>
      </c>
      <c r="L195" s="50"/>
      <c r="M195" s="50">
        <v>1607784</v>
      </c>
      <c r="N195" s="50">
        <v>1607784</v>
      </c>
      <c r="O195" s="50">
        <v>189694.046875</v>
      </c>
      <c r="P195" s="50">
        <v>189694.046875</v>
      </c>
      <c r="Q195" s="50">
        <v>455613</v>
      </c>
      <c r="R195" s="50">
        <v>304736.84375</v>
      </c>
      <c r="S195" s="3">
        <v>230431.9375</v>
      </c>
      <c r="T195" s="3">
        <v>517418.375</v>
      </c>
      <c r="U195" s="3">
        <v>118577.25</v>
      </c>
      <c r="AG195" s="3">
        <v>189694.046875</v>
      </c>
      <c r="AH195" s="3">
        <v>2206123.25</v>
      </c>
      <c r="AI195" s="3">
        <v>2395817.25</v>
      </c>
      <c r="AJ195" s="3">
        <v>707112.4375</v>
      </c>
      <c r="AK195" s="3">
        <v>3102929.75</v>
      </c>
      <c r="AL195" s="3">
        <v>1912520.875</v>
      </c>
      <c r="AM195" s="3">
        <v>5015450.5</v>
      </c>
      <c r="AN195" s="3">
        <v>420126</v>
      </c>
      <c r="AO195" s="3">
        <v>5435576.5</v>
      </c>
      <c r="AP195" s="3">
        <v>1607784</v>
      </c>
      <c r="AQ195" s="3">
        <v>7043360.5</v>
      </c>
      <c r="AR195" s="3">
        <v>13425450</v>
      </c>
      <c r="AS195" s="3">
        <v>0.84295737743377686</v>
      </c>
      <c r="AT195" s="3">
        <v>0.67741692066192627</v>
      </c>
      <c r="AU195" s="3">
        <v>15926606</v>
      </c>
      <c r="AV195" s="3">
        <v>24733074</v>
      </c>
      <c r="AW195" s="3">
        <v>5060437</v>
      </c>
      <c r="AX195" s="3">
        <v>68702.984375</v>
      </c>
      <c r="AY195" s="3">
        <v>4740959</v>
      </c>
      <c r="AZ195" s="3">
        <v>0</v>
      </c>
      <c r="BA195" s="3">
        <v>0</v>
      </c>
      <c r="BB195" s="3">
        <v>69.006591796875</v>
      </c>
      <c r="BC195" s="3">
        <v>45.164409637451172</v>
      </c>
      <c r="BD195" s="3">
        <v>231.81825256347656</v>
      </c>
      <c r="BE195" s="3">
        <v>73.656730651855469</v>
      </c>
    </row>
    <row r="196" spans="1:57" x14ac:dyDescent="0.25">
      <c r="A196" s="3">
        <v>108111303</v>
      </c>
      <c r="B196" s="3" t="s">
        <v>176</v>
      </c>
      <c r="C196" s="3" t="s">
        <v>604</v>
      </c>
      <c r="D196" s="50" t="s">
        <v>936</v>
      </c>
      <c r="E196" s="50">
        <v>1250038.25</v>
      </c>
      <c r="F196" s="50">
        <v>195044.40625</v>
      </c>
      <c r="G196" s="50">
        <v>305474.1875</v>
      </c>
      <c r="H196" s="50">
        <v>207722.703125</v>
      </c>
      <c r="I196" s="50">
        <v>224488.28125</v>
      </c>
      <c r="J196" s="50">
        <v>443514.78125</v>
      </c>
      <c r="K196" s="50">
        <v>91140.125</v>
      </c>
      <c r="L196" s="50"/>
      <c r="M196" s="50">
        <v>1250038.25</v>
      </c>
      <c r="N196" s="50">
        <v>1250038.25</v>
      </c>
      <c r="O196" s="50">
        <v>195044.40625</v>
      </c>
      <c r="P196" s="50">
        <v>195044.40625</v>
      </c>
      <c r="Q196" s="50">
        <v>373357.3125</v>
      </c>
      <c r="R196" s="50">
        <v>253883.296875</v>
      </c>
      <c r="S196" s="3">
        <v>224488.28125</v>
      </c>
      <c r="T196" s="3">
        <v>443514.78125</v>
      </c>
      <c r="U196" s="3">
        <v>91140.125</v>
      </c>
      <c r="AG196" s="3">
        <v>195044.40625</v>
      </c>
      <c r="AH196" s="3">
        <v>1773389.375</v>
      </c>
      <c r="AI196" s="3">
        <v>1968433.75</v>
      </c>
      <c r="AJ196" s="3">
        <v>638559.1875</v>
      </c>
      <c r="AK196" s="3">
        <v>2606993</v>
      </c>
      <c r="AL196" s="3">
        <v>1503921.5</v>
      </c>
      <c r="AM196" s="3">
        <v>4110914.5</v>
      </c>
      <c r="AN196" s="3">
        <v>419532.6875</v>
      </c>
      <c r="AO196" s="3">
        <v>4530447</v>
      </c>
      <c r="AP196" s="3">
        <v>1250038.25</v>
      </c>
      <c r="AQ196" s="3">
        <v>5780485</v>
      </c>
      <c r="AR196" s="3">
        <v>11294168</v>
      </c>
      <c r="AS196" s="3">
        <v>0.82309770584106445</v>
      </c>
      <c r="AT196" s="3">
        <v>0.51681143045425415</v>
      </c>
      <c r="AU196" s="3">
        <v>13721540</v>
      </c>
      <c r="AV196" s="3">
        <v>28290664</v>
      </c>
      <c r="AW196" s="3">
        <v>5210111</v>
      </c>
      <c r="AX196" s="3">
        <v>78585.1796875</v>
      </c>
      <c r="AY196" s="3">
        <v>8143911</v>
      </c>
      <c r="AZ196" s="3">
        <v>0</v>
      </c>
      <c r="BA196" s="3">
        <v>0</v>
      </c>
      <c r="BB196" s="3">
        <v>103.63163757324219</v>
      </c>
      <c r="BC196" s="3">
        <v>33.174106597900391</v>
      </c>
      <c r="BD196" s="3">
        <v>174.60722351074219</v>
      </c>
      <c r="BE196" s="3">
        <v>66.298896789550781</v>
      </c>
    </row>
    <row r="197" spans="1:57" x14ac:dyDescent="0.25">
      <c r="A197" s="3">
        <v>108111403</v>
      </c>
      <c r="B197" s="3" t="s">
        <v>436</v>
      </c>
      <c r="C197" s="3" t="s">
        <v>604</v>
      </c>
      <c r="D197" s="50" t="s">
        <v>936</v>
      </c>
      <c r="E197" s="50">
        <v>983438.5625</v>
      </c>
      <c r="F197" s="50">
        <v>114294.453125</v>
      </c>
      <c r="G197" s="50">
        <v>208167.484375</v>
      </c>
      <c r="H197" s="50">
        <v>121961.703125</v>
      </c>
      <c r="I197" s="50">
        <v>123388.7578125</v>
      </c>
      <c r="J197" s="50">
        <v>279968.84375</v>
      </c>
      <c r="K197" s="50">
        <v>57104.671875</v>
      </c>
      <c r="L197" s="50"/>
      <c r="M197" s="50">
        <v>983438.5625</v>
      </c>
      <c r="N197" s="50">
        <v>983438.5625</v>
      </c>
      <c r="O197" s="50">
        <v>114294.453125</v>
      </c>
      <c r="P197" s="50">
        <v>114294.453125</v>
      </c>
      <c r="Q197" s="50">
        <v>254426.921875</v>
      </c>
      <c r="R197" s="50">
        <v>149064.296875</v>
      </c>
      <c r="S197" s="3">
        <v>123388.7578125</v>
      </c>
      <c r="T197" s="3">
        <v>279968.84375</v>
      </c>
      <c r="U197" s="3">
        <v>57104.671875</v>
      </c>
      <c r="AG197" s="3">
        <v>114294.453125</v>
      </c>
      <c r="AH197" s="3">
        <v>1285893.625</v>
      </c>
      <c r="AI197" s="3">
        <v>1400188.125</v>
      </c>
      <c r="AJ197" s="3">
        <v>394263.3125</v>
      </c>
      <c r="AK197" s="3">
        <v>1794451.5</v>
      </c>
      <c r="AL197" s="3">
        <v>1132502.875</v>
      </c>
      <c r="AM197" s="3">
        <v>2926954.5</v>
      </c>
      <c r="AN197" s="3">
        <v>237683.21875</v>
      </c>
      <c r="AO197" s="3">
        <v>3164637.75</v>
      </c>
      <c r="AP197" s="3">
        <v>983438.5625</v>
      </c>
      <c r="AQ197" s="3">
        <v>4148076.25</v>
      </c>
      <c r="AR197" s="3">
        <v>8069234.5</v>
      </c>
      <c r="AS197" s="3">
        <v>0.81757199764251709</v>
      </c>
      <c r="AT197" s="3">
        <v>0.67890745401382446</v>
      </c>
      <c r="AU197" s="3">
        <v>9869754</v>
      </c>
      <c r="AV197" s="3">
        <v>14843648</v>
      </c>
      <c r="AW197" s="3">
        <v>5094581</v>
      </c>
      <c r="AX197" s="3">
        <v>41232.35546875</v>
      </c>
      <c r="AY197" s="3">
        <v>2294982</v>
      </c>
      <c r="AZ197" s="3">
        <v>0</v>
      </c>
      <c r="BA197" s="3">
        <v>0</v>
      </c>
      <c r="BB197" s="3">
        <v>55.659736633300781</v>
      </c>
      <c r="BC197" s="3">
        <v>43.520469665527344</v>
      </c>
      <c r="BD197" s="3">
        <v>239.36915588378906</v>
      </c>
      <c r="BE197" s="3">
        <v>123.55784606933594</v>
      </c>
    </row>
    <row r="198" spans="1:57" x14ac:dyDescent="0.25">
      <c r="A198" s="3">
        <v>108112003</v>
      </c>
      <c r="B198" s="3" t="s">
        <v>251</v>
      </c>
      <c r="C198" s="3" t="s">
        <v>604</v>
      </c>
      <c r="D198" s="50" t="s">
        <v>936</v>
      </c>
      <c r="E198" s="50">
        <v>1056609.75</v>
      </c>
      <c r="F198" s="50">
        <v>121946.25</v>
      </c>
      <c r="G198" s="50">
        <v>221490.578125</v>
      </c>
      <c r="H198" s="50">
        <v>301823.5625</v>
      </c>
      <c r="I198" s="50">
        <v>94241.53125</v>
      </c>
      <c r="J198" s="50">
        <v>298360.53125</v>
      </c>
      <c r="K198" s="50">
        <v>65945.4296875</v>
      </c>
      <c r="L198" s="50"/>
      <c r="M198" s="50">
        <v>1056609.75</v>
      </c>
      <c r="N198" s="50">
        <v>1056609.75</v>
      </c>
      <c r="O198" s="50">
        <v>121946.25</v>
      </c>
      <c r="P198" s="50">
        <v>121946.25</v>
      </c>
      <c r="Q198" s="50">
        <v>270710.6875</v>
      </c>
      <c r="R198" s="50">
        <v>368895.4375</v>
      </c>
      <c r="S198" s="3">
        <v>94241.53125</v>
      </c>
      <c r="T198" s="3">
        <v>298360.53125</v>
      </c>
      <c r="U198" s="3">
        <v>65945.4296875</v>
      </c>
      <c r="AG198" s="3">
        <v>121946.25</v>
      </c>
      <c r="AH198" s="3">
        <v>1518620.125</v>
      </c>
      <c r="AI198" s="3">
        <v>1640566.375</v>
      </c>
      <c r="AJ198" s="3">
        <v>420306.78125</v>
      </c>
      <c r="AK198" s="3">
        <v>2060873.125</v>
      </c>
      <c r="AL198" s="3">
        <v>1425505.25</v>
      </c>
      <c r="AM198" s="3">
        <v>3486378.5</v>
      </c>
      <c r="AN198" s="3">
        <v>216187.78125</v>
      </c>
      <c r="AO198" s="3">
        <v>3702566.25</v>
      </c>
      <c r="AP198" s="3">
        <v>1056609.75</v>
      </c>
      <c r="AQ198" s="3">
        <v>4759176</v>
      </c>
      <c r="AR198" s="3">
        <v>7804062.5</v>
      </c>
      <c r="AS198" s="3">
        <v>0.8453248143196106</v>
      </c>
      <c r="AT198" s="3">
        <v>0.66767311096191406</v>
      </c>
      <c r="AU198" s="3">
        <v>9232028</v>
      </c>
      <c r="AV198" s="3">
        <v>12964480</v>
      </c>
      <c r="AW198" s="3">
        <v>6393489</v>
      </c>
      <c r="AX198" s="3">
        <v>36012.4453125</v>
      </c>
      <c r="AY198" s="3">
        <v>1959248</v>
      </c>
      <c r="AZ198" s="3">
        <v>0</v>
      </c>
      <c r="BA198" s="3">
        <v>0</v>
      </c>
      <c r="BB198" s="3">
        <v>54.404747009277344</v>
      </c>
      <c r="BC198" s="3">
        <v>57.226692199707031</v>
      </c>
      <c r="BD198" s="3">
        <v>256.35659790039063</v>
      </c>
      <c r="BE198" s="3">
        <v>177.53553771972656</v>
      </c>
    </row>
    <row r="199" spans="1:57" x14ac:dyDescent="0.25">
      <c r="A199" s="3">
        <v>108112203</v>
      </c>
      <c r="B199" s="3" t="s">
        <v>272</v>
      </c>
      <c r="C199" s="3" t="s">
        <v>604</v>
      </c>
      <c r="D199" s="50" t="s">
        <v>936</v>
      </c>
      <c r="E199" s="50">
        <v>2059684</v>
      </c>
      <c r="F199" s="50">
        <v>246701.25</v>
      </c>
      <c r="G199" s="50">
        <v>602794.25</v>
      </c>
      <c r="H199" s="50">
        <v>401547.15625</v>
      </c>
      <c r="I199" s="50">
        <v>263638.84375</v>
      </c>
      <c r="J199" s="50">
        <v>636296</v>
      </c>
      <c r="K199" s="50">
        <v>136043.84375</v>
      </c>
      <c r="L199" s="50"/>
      <c r="M199" s="50">
        <v>2059684</v>
      </c>
      <c r="N199" s="50">
        <v>2059684</v>
      </c>
      <c r="O199" s="50">
        <v>246701.25</v>
      </c>
      <c r="P199" s="50">
        <v>246701.25</v>
      </c>
      <c r="Q199" s="50">
        <v>736748.5625</v>
      </c>
      <c r="R199" s="50">
        <v>490779.84375</v>
      </c>
      <c r="S199" s="3">
        <v>263638.84375</v>
      </c>
      <c r="T199" s="3">
        <v>636296</v>
      </c>
      <c r="U199" s="3">
        <v>136043.84375</v>
      </c>
      <c r="AG199" s="3">
        <v>246701.25</v>
      </c>
      <c r="AH199" s="3">
        <v>2860913.75</v>
      </c>
      <c r="AI199" s="3">
        <v>3107615</v>
      </c>
      <c r="AJ199" s="3">
        <v>882997.25</v>
      </c>
      <c r="AK199" s="3">
        <v>3990612.25</v>
      </c>
      <c r="AL199" s="3">
        <v>2550463.75</v>
      </c>
      <c r="AM199" s="3">
        <v>6541076</v>
      </c>
      <c r="AN199" s="3">
        <v>510340.09375</v>
      </c>
      <c r="AO199" s="3">
        <v>7051416</v>
      </c>
      <c r="AP199" s="3">
        <v>2059684</v>
      </c>
      <c r="AQ199" s="3">
        <v>9111100</v>
      </c>
      <c r="AR199" s="3">
        <v>17443258</v>
      </c>
      <c r="AS199" s="3">
        <v>0.83252489566802979</v>
      </c>
      <c r="AT199" s="3">
        <v>0.70977991819381714</v>
      </c>
      <c r="AU199" s="3">
        <v>20952236</v>
      </c>
      <c r="AV199" s="3">
        <v>29512926</v>
      </c>
      <c r="AW199" s="3">
        <v>6224598</v>
      </c>
      <c r="AX199" s="3">
        <v>81980.3515625</v>
      </c>
      <c r="AY199" s="3">
        <v>4536000</v>
      </c>
      <c r="AZ199" s="3">
        <v>0</v>
      </c>
      <c r="BA199" s="3">
        <v>0</v>
      </c>
      <c r="BB199" s="3">
        <v>55.330329895019531</v>
      </c>
      <c r="BC199" s="3">
        <v>48.677665710449219</v>
      </c>
      <c r="BD199" s="3">
        <v>255.57630920410156</v>
      </c>
      <c r="BE199" s="3">
        <v>75.927925109863281</v>
      </c>
    </row>
    <row r="200" spans="1:57" x14ac:dyDescent="0.25">
      <c r="A200" s="3">
        <v>108112502</v>
      </c>
      <c r="B200" s="3" t="s">
        <v>372</v>
      </c>
      <c r="C200" s="3" t="s">
        <v>604</v>
      </c>
      <c r="D200" s="50" t="s">
        <v>936</v>
      </c>
      <c r="E200" s="50">
        <v>4461730</v>
      </c>
      <c r="F200" s="50">
        <v>557662.625</v>
      </c>
      <c r="G200" s="50">
        <v>997331.625</v>
      </c>
      <c r="H200" s="50">
        <v>2886359</v>
      </c>
      <c r="I200" s="50">
        <v>237101.984375</v>
      </c>
      <c r="J200" s="50">
        <v>1207177</v>
      </c>
      <c r="K200" s="50">
        <v>240148.09375</v>
      </c>
      <c r="L200" s="50">
        <v>101048.25</v>
      </c>
      <c r="M200" s="50">
        <v>4461730</v>
      </c>
      <c r="N200" s="50">
        <v>4461730</v>
      </c>
      <c r="O200" s="50">
        <v>557662.625</v>
      </c>
      <c r="P200" s="50">
        <v>557662.625</v>
      </c>
      <c r="Q200" s="50">
        <v>1218960.875</v>
      </c>
      <c r="R200" s="50">
        <v>3527772</v>
      </c>
      <c r="S200" s="3">
        <v>237101.984375</v>
      </c>
      <c r="T200" s="3">
        <v>1207177</v>
      </c>
      <c r="U200" s="3">
        <v>240148.09375</v>
      </c>
      <c r="V200" s="3">
        <v>101048.25</v>
      </c>
      <c r="W200" s="3">
        <v>101048.25</v>
      </c>
      <c r="AG200" s="3">
        <v>557662.625</v>
      </c>
      <c r="AH200" s="3">
        <v>7926387</v>
      </c>
      <c r="AI200" s="3">
        <v>8484050</v>
      </c>
      <c r="AJ200" s="3">
        <v>1764839.625</v>
      </c>
      <c r="AK200" s="3">
        <v>10248890</v>
      </c>
      <c r="AL200" s="3">
        <v>8090550</v>
      </c>
      <c r="AM200" s="3">
        <v>18339440</v>
      </c>
      <c r="AN200" s="3">
        <v>794764.625</v>
      </c>
      <c r="AO200" s="3">
        <v>19134204</v>
      </c>
      <c r="AP200" s="3">
        <v>4562778</v>
      </c>
      <c r="AQ200" s="3">
        <v>23696982</v>
      </c>
      <c r="AR200" s="3">
        <v>30429364</v>
      </c>
      <c r="AS200" s="3">
        <v>0.80134648084640503</v>
      </c>
      <c r="AT200" s="3">
        <v>0.54476654529571533</v>
      </c>
      <c r="AU200" s="3">
        <v>37972792</v>
      </c>
      <c r="AV200" s="3">
        <v>68158216</v>
      </c>
      <c r="AW200" s="3">
        <v>12411043</v>
      </c>
      <c r="AX200" s="3">
        <v>189328.375</v>
      </c>
      <c r="AY200" s="3">
        <v>6685818</v>
      </c>
      <c r="AZ200" s="3">
        <v>0</v>
      </c>
      <c r="BA200" s="3">
        <v>0</v>
      </c>
      <c r="BB200" s="3">
        <v>35.313343048095703</v>
      </c>
      <c r="BC200" s="3">
        <v>54.132877349853516</v>
      </c>
      <c r="BD200" s="3">
        <v>200.56578063964844</v>
      </c>
      <c r="BE200" s="3">
        <v>65.553001403808594</v>
      </c>
    </row>
    <row r="201" spans="1:57" x14ac:dyDescent="0.25">
      <c r="A201" s="3">
        <v>108112607</v>
      </c>
      <c r="B201" s="3" t="s">
        <v>524</v>
      </c>
      <c r="C201" s="3" t="s">
        <v>605</v>
      </c>
      <c r="D201" s="50" t="s">
        <v>936</v>
      </c>
      <c r="E201" s="50"/>
      <c r="F201" s="50"/>
      <c r="G201" s="50"/>
      <c r="H201" s="50"/>
      <c r="I201" s="50"/>
      <c r="J201" s="50">
        <v>150091.59375</v>
      </c>
      <c r="K201" s="50">
        <v>34214.12890625</v>
      </c>
      <c r="L201" s="50">
        <v>148830.59375</v>
      </c>
      <c r="M201" s="50"/>
      <c r="N201" s="50"/>
      <c r="O201" s="50"/>
      <c r="P201" s="50"/>
      <c r="Q201" s="50"/>
      <c r="R201" s="50"/>
      <c r="T201" s="3">
        <v>150091.59375</v>
      </c>
      <c r="U201" s="3">
        <v>34214.12890625</v>
      </c>
      <c r="V201" s="3">
        <v>148830.59375</v>
      </c>
      <c r="W201" s="3">
        <v>148830.59375</v>
      </c>
      <c r="AG201" s="3">
        <v>0</v>
      </c>
      <c r="AH201" s="3">
        <v>183044.71875</v>
      </c>
      <c r="AI201" s="3">
        <v>183044.71875</v>
      </c>
      <c r="AJ201" s="3">
        <v>150091.59375</v>
      </c>
      <c r="AK201" s="3">
        <v>333136.3125</v>
      </c>
      <c r="AL201" s="3">
        <v>148830.59375</v>
      </c>
      <c r="AM201" s="3">
        <v>481966.90625</v>
      </c>
      <c r="AN201" s="3">
        <v>0</v>
      </c>
      <c r="AO201" s="3">
        <v>481966.90625</v>
      </c>
      <c r="AP201" s="3">
        <v>148830.59375</v>
      </c>
      <c r="AQ201" s="3">
        <v>630797.5</v>
      </c>
      <c r="AR201" s="3">
        <v>837761.125</v>
      </c>
      <c r="AS201" s="3">
        <v>0.52022445201873779</v>
      </c>
      <c r="AT201" s="3">
        <v>0.20267421007156372</v>
      </c>
      <c r="AU201" s="3">
        <v>1610384</v>
      </c>
      <c r="AV201" s="3">
        <v>7700394.5</v>
      </c>
      <c r="AW201" s="3">
        <v>1543797</v>
      </c>
      <c r="AX201" s="3">
        <v>21389.984375</v>
      </c>
      <c r="BA201" s="3">
        <v>0</v>
      </c>
      <c r="BC201" s="3">
        <v>15.574406623840332</v>
      </c>
      <c r="BD201" s="3">
        <v>75.286827087402344</v>
      </c>
      <c r="BE201" s="3">
        <v>72.173828125</v>
      </c>
    </row>
    <row r="202" spans="1:57" x14ac:dyDescent="0.25">
      <c r="A202" s="3">
        <v>108114503</v>
      </c>
      <c r="B202" s="3" t="s">
        <v>398</v>
      </c>
      <c r="C202" s="3" t="s">
        <v>604</v>
      </c>
      <c r="D202" s="50" t="s">
        <v>936</v>
      </c>
      <c r="E202" s="50">
        <v>1524232.75</v>
      </c>
      <c r="F202" s="50">
        <v>155061.15625</v>
      </c>
      <c r="G202" s="50">
        <v>232115.015625</v>
      </c>
      <c r="H202" s="50">
        <v>407617.1875</v>
      </c>
      <c r="I202" s="50">
        <v>229685.96875</v>
      </c>
      <c r="J202" s="50">
        <v>385978.71875</v>
      </c>
      <c r="K202" s="50">
        <v>92218.3671875</v>
      </c>
      <c r="L202" s="50"/>
      <c r="M202" s="50">
        <v>1524232.75</v>
      </c>
      <c r="N202" s="50">
        <v>1524232.75</v>
      </c>
      <c r="O202" s="50">
        <v>155061.15625</v>
      </c>
      <c r="P202" s="50">
        <v>155061.15625</v>
      </c>
      <c r="Q202" s="50">
        <v>283696.125</v>
      </c>
      <c r="R202" s="50">
        <v>498198.8125</v>
      </c>
      <c r="S202" s="3">
        <v>229685.96875</v>
      </c>
      <c r="T202" s="3">
        <v>385978.71875</v>
      </c>
      <c r="U202" s="3">
        <v>92218.3671875</v>
      </c>
      <c r="AG202" s="3">
        <v>155061.15625</v>
      </c>
      <c r="AH202" s="3">
        <v>2253754.25</v>
      </c>
      <c r="AI202" s="3">
        <v>2408815.5</v>
      </c>
      <c r="AJ202" s="3">
        <v>541039.875</v>
      </c>
      <c r="AK202" s="3">
        <v>2949855.5</v>
      </c>
      <c r="AL202" s="3">
        <v>2022431.5</v>
      </c>
      <c r="AM202" s="3">
        <v>4972287</v>
      </c>
      <c r="AN202" s="3">
        <v>384747.125</v>
      </c>
      <c r="AO202" s="3">
        <v>5357034</v>
      </c>
      <c r="AP202" s="3">
        <v>1524232.75</v>
      </c>
      <c r="AQ202" s="3">
        <v>6881267</v>
      </c>
      <c r="AR202" s="3">
        <v>12149836</v>
      </c>
      <c r="AS202" s="3">
        <v>0.8394848108291626</v>
      </c>
      <c r="AT202" s="3">
        <v>0.72399437427520752</v>
      </c>
      <c r="AU202" s="3">
        <v>14472967</v>
      </c>
      <c r="AV202" s="3">
        <v>20449474</v>
      </c>
      <c r="AW202" s="3">
        <v>3280176</v>
      </c>
      <c r="AX202" s="3">
        <v>56804.09375</v>
      </c>
      <c r="AY202" s="3">
        <v>2850000</v>
      </c>
      <c r="AZ202" s="3">
        <v>0</v>
      </c>
      <c r="BA202" s="3">
        <v>0</v>
      </c>
      <c r="BB202" s="3">
        <v>50.172439575195313</v>
      </c>
      <c r="BC202" s="3">
        <v>51.930332183837891</v>
      </c>
      <c r="BD202" s="3">
        <v>254.78739929199219</v>
      </c>
      <c r="BE202" s="3">
        <v>57.745414733886719</v>
      </c>
    </row>
    <row r="203" spans="1:57" x14ac:dyDescent="0.25">
      <c r="A203" s="3">
        <v>108116003</v>
      </c>
      <c r="B203" s="3" t="s">
        <v>287</v>
      </c>
      <c r="C203" s="3" t="s">
        <v>604</v>
      </c>
      <c r="D203" s="50" t="s">
        <v>936</v>
      </c>
      <c r="E203" s="50">
        <v>1582680.125</v>
      </c>
      <c r="F203" s="50">
        <v>225356.09375</v>
      </c>
      <c r="G203" s="50">
        <v>354432.625</v>
      </c>
      <c r="H203" s="50">
        <v>457438.0625</v>
      </c>
      <c r="I203" s="50">
        <v>263403.78125</v>
      </c>
      <c r="J203" s="50">
        <v>533141.125</v>
      </c>
      <c r="K203" s="50">
        <v>110244.7890625</v>
      </c>
      <c r="L203" s="50"/>
      <c r="M203" s="50">
        <v>1582680.125</v>
      </c>
      <c r="N203" s="50">
        <v>1582680.125</v>
      </c>
      <c r="O203" s="50">
        <v>225356.09375</v>
      </c>
      <c r="P203" s="50">
        <v>225356.09375</v>
      </c>
      <c r="Q203" s="50">
        <v>433195.40625</v>
      </c>
      <c r="R203" s="50">
        <v>559090.9375</v>
      </c>
      <c r="S203" s="3">
        <v>263403.78125</v>
      </c>
      <c r="T203" s="3">
        <v>533141.125</v>
      </c>
      <c r="U203" s="3">
        <v>110244.7890625</v>
      </c>
      <c r="AG203" s="3">
        <v>225356.09375</v>
      </c>
      <c r="AH203" s="3">
        <v>2413766.75</v>
      </c>
      <c r="AI203" s="3">
        <v>2639122.75</v>
      </c>
      <c r="AJ203" s="3">
        <v>758497.25</v>
      </c>
      <c r="AK203" s="3">
        <v>3397620</v>
      </c>
      <c r="AL203" s="3">
        <v>2141771</v>
      </c>
      <c r="AM203" s="3">
        <v>5539391</v>
      </c>
      <c r="AN203" s="3">
        <v>488759.875</v>
      </c>
      <c r="AO203" s="3">
        <v>6028151</v>
      </c>
      <c r="AP203" s="3">
        <v>1582680.125</v>
      </c>
      <c r="AQ203" s="3">
        <v>7610831</v>
      </c>
      <c r="AR203" s="3">
        <v>13819637</v>
      </c>
      <c r="AS203" s="3">
        <v>0.81398105621337891</v>
      </c>
      <c r="AT203" s="3">
        <v>0.6327328085899353</v>
      </c>
      <c r="AU203" s="3">
        <v>16977836</v>
      </c>
      <c r="AV203" s="3">
        <v>26457130</v>
      </c>
      <c r="AW203" s="3">
        <v>9607878</v>
      </c>
      <c r="AX203" s="3">
        <v>73492.03125</v>
      </c>
      <c r="AY203" s="3">
        <v>5860550</v>
      </c>
      <c r="AZ203" s="3">
        <v>0</v>
      </c>
      <c r="BA203" s="3">
        <v>0</v>
      </c>
      <c r="BB203" s="3">
        <v>79.7440185546875</v>
      </c>
      <c r="BC203" s="3">
        <v>46.231136322021484</v>
      </c>
      <c r="BD203" s="3">
        <v>231.01600646972656</v>
      </c>
      <c r="BE203" s="3">
        <v>130.73359680175781</v>
      </c>
    </row>
    <row r="204" spans="1:57" x14ac:dyDescent="0.25">
      <c r="A204" s="3">
        <v>108116303</v>
      </c>
      <c r="B204" s="3" t="s">
        <v>301</v>
      </c>
      <c r="C204" s="3" t="s">
        <v>604</v>
      </c>
      <c r="D204" s="50" t="s">
        <v>936</v>
      </c>
      <c r="E204" s="50">
        <v>1136025.5</v>
      </c>
      <c r="F204" s="50">
        <v>118613.25</v>
      </c>
      <c r="G204" s="50">
        <v>246704.34375</v>
      </c>
      <c r="H204" s="50">
        <v>244827.90625</v>
      </c>
      <c r="I204" s="50">
        <v>81930.0234375</v>
      </c>
      <c r="J204" s="50">
        <v>354238.1875</v>
      </c>
      <c r="K204" s="50">
        <v>54280.234375</v>
      </c>
      <c r="L204" s="50"/>
      <c r="M204" s="50">
        <v>1136025.5</v>
      </c>
      <c r="N204" s="50">
        <v>1136025.5</v>
      </c>
      <c r="O204" s="50">
        <v>118613.25</v>
      </c>
      <c r="P204" s="50">
        <v>118613.25</v>
      </c>
      <c r="Q204" s="50">
        <v>301527.53125</v>
      </c>
      <c r="R204" s="50">
        <v>299234.09375</v>
      </c>
      <c r="S204" s="3">
        <v>81930.0234375</v>
      </c>
      <c r="T204" s="3">
        <v>354238.1875</v>
      </c>
      <c r="U204" s="3">
        <v>54280.234375</v>
      </c>
      <c r="AG204" s="3">
        <v>118613.25</v>
      </c>
      <c r="AH204" s="3">
        <v>1517063.625</v>
      </c>
      <c r="AI204" s="3">
        <v>1635676.875</v>
      </c>
      <c r="AJ204" s="3">
        <v>472851.4375</v>
      </c>
      <c r="AK204" s="3">
        <v>2108528.25</v>
      </c>
      <c r="AL204" s="3">
        <v>1435259.625</v>
      </c>
      <c r="AM204" s="3">
        <v>3543788</v>
      </c>
      <c r="AN204" s="3">
        <v>200543.28125</v>
      </c>
      <c r="AO204" s="3">
        <v>3744331.25</v>
      </c>
      <c r="AP204" s="3">
        <v>1136025.5</v>
      </c>
      <c r="AQ204" s="3">
        <v>4880357</v>
      </c>
      <c r="AR204" s="3">
        <v>8929121</v>
      </c>
      <c r="AS204" s="3">
        <v>0.83173060417175293</v>
      </c>
      <c r="AT204" s="3">
        <v>0.66146677732467651</v>
      </c>
      <c r="AU204" s="3">
        <v>10735593</v>
      </c>
      <c r="AV204" s="3">
        <v>15902510</v>
      </c>
      <c r="AW204" s="3">
        <v>7205153</v>
      </c>
      <c r="AX204" s="3">
        <v>44173.640625</v>
      </c>
      <c r="AY204" s="3">
        <v>2011900</v>
      </c>
      <c r="AZ204" s="3">
        <v>0</v>
      </c>
      <c r="BA204" s="3">
        <v>0</v>
      </c>
      <c r="BB204" s="3">
        <v>45.545261383056641</v>
      </c>
      <c r="BC204" s="3">
        <v>47.73272705078125</v>
      </c>
      <c r="BD204" s="3">
        <v>243.03166198730469</v>
      </c>
      <c r="BE204" s="3">
        <v>163.10978698730469</v>
      </c>
    </row>
    <row r="205" spans="1:57" x14ac:dyDescent="0.25">
      <c r="A205" s="3">
        <v>108116503</v>
      </c>
      <c r="B205" s="3" t="s">
        <v>322</v>
      </c>
      <c r="C205" s="3" t="s">
        <v>604</v>
      </c>
      <c r="D205" s="50" t="s">
        <v>936</v>
      </c>
      <c r="E205" s="50">
        <v>647102.25</v>
      </c>
      <c r="F205" s="50">
        <v>139686.15625</v>
      </c>
      <c r="G205" s="50">
        <v>180367.34375</v>
      </c>
      <c r="H205" s="50">
        <v>169093.34375</v>
      </c>
      <c r="I205" s="50">
        <v>77782.546875</v>
      </c>
      <c r="J205" s="50">
        <v>390852.25</v>
      </c>
      <c r="K205" s="50">
        <v>84111.9453125</v>
      </c>
      <c r="L205" s="50"/>
      <c r="M205" s="50">
        <v>647102.25</v>
      </c>
      <c r="N205" s="50">
        <v>647102.25</v>
      </c>
      <c r="O205" s="50">
        <v>139686.15625</v>
      </c>
      <c r="P205" s="50">
        <v>139686.15625</v>
      </c>
      <c r="Q205" s="50">
        <v>220448.96875</v>
      </c>
      <c r="R205" s="50">
        <v>206669.65625</v>
      </c>
      <c r="S205" s="3">
        <v>77782.546875</v>
      </c>
      <c r="T205" s="3">
        <v>390852.25</v>
      </c>
      <c r="U205" s="3">
        <v>84111.9453125</v>
      </c>
      <c r="AG205" s="3">
        <v>139686.15625</v>
      </c>
      <c r="AH205" s="3">
        <v>978090.125</v>
      </c>
      <c r="AI205" s="3">
        <v>1117776.25</v>
      </c>
      <c r="AJ205" s="3">
        <v>530538.375</v>
      </c>
      <c r="AK205" s="3">
        <v>1648314.625</v>
      </c>
      <c r="AL205" s="3">
        <v>853771.875</v>
      </c>
      <c r="AM205" s="3">
        <v>2502086.5</v>
      </c>
      <c r="AN205" s="3">
        <v>217468.703125</v>
      </c>
      <c r="AO205" s="3">
        <v>2719555.25</v>
      </c>
      <c r="AP205" s="3">
        <v>647102.25</v>
      </c>
      <c r="AQ205" s="3">
        <v>3366657.5</v>
      </c>
      <c r="AR205" s="3">
        <v>5559859.5</v>
      </c>
      <c r="AS205" s="3">
        <v>0.73080015182495117</v>
      </c>
      <c r="AT205" s="3">
        <v>0.2959977388381958</v>
      </c>
      <c r="AU205" s="3">
        <v>7607907</v>
      </c>
      <c r="AV205" s="3">
        <v>25477560</v>
      </c>
      <c r="AW205" s="3">
        <v>8840584</v>
      </c>
      <c r="AX205" s="3">
        <v>70771</v>
      </c>
      <c r="AY205" s="3">
        <v>12431299</v>
      </c>
      <c r="AZ205" s="3">
        <v>0</v>
      </c>
      <c r="BA205" s="3">
        <v>0</v>
      </c>
      <c r="BB205" s="3">
        <v>175.6552734375</v>
      </c>
      <c r="BC205" s="3">
        <v>23.29081916809082</v>
      </c>
      <c r="BD205" s="3">
        <v>107.50034332275391</v>
      </c>
      <c r="BE205" s="3">
        <v>124.91817474365234</v>
      </c>
    </row>
    <row r="206" spans="1:57" x14ac:dyDescent="0.25">
      <c r="A206" s="3">
        <v>108118503</v>
      </c>
      <c r="B206" s="3" t="s">
        <v>453</v>
      </c>
      <c r="C206" s="3" t="s">
        <v>604</v>
      </c>
      <c r="D206" s="50" t="s">
        <v>936</v>
      </c>
      <c r="E206" s="50">
        <v>762055.375</v>
      </c>
      <c r="F206" s="50">
        <v>192377.09375</v>
      </c>
      <c r="G206" s="50">
        <v>248849.859375</v>
      </c>
      <c r="H206" s="50">
        <v>893305.375</v>
      </c>
      <c r="I206" s="50">
        <v>85133.109375</v>
      </c>
      <c r="J206" s="50">
        <v>460187.03125</v>
      </c>
      <c r="K206" s="50">
        <v>95909.078125</v>
      </c>
      <c r="L206" s="50"/>
      <c r="M206" s="50">
        <v>762055.375</v>
      </c>
      <c r="N206" s="50">
        <v>762055.375</v>
      </c>
      <c r="O206" s="50">
        <v>192377.09375</v>
      </c>
      <c r="P206" s="50">
        <v>192377.09375</v>
      </c>
      <c r="Q206" s="50">
        <v>304149.84375</v>
      </c>
      <c r="R206" s="50">
        <v>1091817.625</v>
      </c>
      <c r="S206" s="3">
        <v>85133.109375</v>
      </c>
      <c r="T206" s="3">
        <v>460187.03125</v>
      </c>
      <c r="U206" s="3">
        <v>95909.078125</v>
      </c>
      <c r="AG206" s="3">
        <v>192377.09375</v>
      </c>
      <c r="AH206" s="3">
        <v>1836403</v>
      </c>
      <c r="AI206" s="3">
        <v>2028780.125</v>
      </c>
      <c r="AJ206" s="3">
        <v>652564.125</v>
      </c>
      <c r="AK206" s="3">
        <v>2681344.25</v>
      </c>
      <c r="AL206" s="3">
        <v>1853873</v>
      </c>
      <c r="AM206" s="3">
        <v>4535217</v>
      </c>
      <c r="AN206" s="3">
        <v>277510.1875</v>
      </c>
      <c r="AO206" s="3">
        <v>4812727</v>
      </c>
      <c r="AP206" s="3">
        <v>762055.375</v>
      </c>
      <c r="AQ206" s="3">
        <v>5574782.5</v>
      </c>
      <c r="AR206" s="3">
        <v>6735893</v>
      </c>
      <c r="AS206" s="3">
        <v>0.70437163114547729</v>
      </c>
      <c r="AT206" s="3">
        <v>0.38132628798484802</v>
      </c>
      <c r="AU206" s="3">
        <v>9562982</v>
      </c>
      <c r="AV206" s="3">
        <v>24976780</v>
      </c>
      <c r="AW206" s="3">
        <v>7675231</v>
      </c>
      <c r="AX206" s="3">
        <v>69379.9453125</v>
      </c>
      <c r="AY206" s="3">
        <v>11160943</v>
      </c>
      <c r="AZ206" s="3">
        <v>0</v>
      </c>
      <c r="BA206" s="3">
        <v>0</v>
      </c>
      <c r="BB206" s="3">
        <v>160.86698913574219</v>
      </c>
      <c r="BC206" s="3">
        <v>38.647251129150391</v>
      </c>
      <c r="BD206" s="3">
        <v>137.8349609375</v>
      </c>
      <c r="BE206" s="3">
        <v>110.62607574462891</v>
      </c>
    </row>
    <row r="207" spans="1:57" x14ac:dyDescent="0.25">
      <c r="A207" s="3">
        <v>108561003</v>
      </c>
      <c r="B207" s="3" t="s">
        <v>299</v>
      </c>
      <c r="C207" s="3" t="s">
        <v>604</v>
      </c>
      <c r="D207" s="50" t="s">
        <v>936</v>
      </c>
      <c r="E207" s="50">
        <v>883198.625</v>
      </c>
      <c r="F207" s="50">
        <v>99906.8984375</v>
      </c>
      <c r="G207" s="50">
        <v>159436.09375</v>
      </c>
      <c r="H207" s="50">
        <v>147303.90625</v>
      </c>
      <c r="I207" s="50">
        <v>75806.5390625</v>
      </c>
      <c r="J207" s="50">
        <v>264932.75</v>
      </c>
      <c r="K207" s="50">
        <v>57322.51953125</v>
      </c>
      <c r="L207" s="50">
        <v>6025.64990234375</v>
      </c>
      <c r="M207" s="50">
        <v>883198.625</v>
      </c>
      <c r="N207" s="50">
        <v>883198.625</v>
      </c>
      <c r="O207" s="50">
        <v>99906.8984375</v>
      </c>
      <c r="P207" s="50">
        <v>99906.8984375</v>
      </c>
      <c r="Q207" s="50">
        <v>194866.34375</v>
      </c>
      <c r="R207" s="50">
        <v>180038.09375</v>
      </c>
      <c r="S207" s="3">
        <v>75806.5390625</v>
      </c>
      <c r="T207" s="3">
        <v>264932.75</v>
      </c>
      <c r="U207" s="3">
        <v>57322.51953125</v>
      </c>
      <c r="V207" s="3">
        <v>6025.64990234375</v>
      </c>
      <c r="W207" s="3">
        <v>6025.64990234375</v>
      </c>
      <c r="AG207" s="3">
        <v>99906.8984375</v>
      </c>
      <c r="AH207" s="3">
        <v>1169657.125</v>
      </c>
      <c r="AI207" s="3">
        <v>1269564</v>
      </c>
      <c r="AJ207" s="3">
        <v>364839.65625</v>
      </c>
      <c r="AK207" s="3">
        <v>1634403.625</v>
      </c>
      <c r="AL207" s="3">
        <v>1069262.375</v>
      </c>
      <c r="AM207" s="3">
        <v>2703666</v>
      </c>
      <c r="AN207" s="3">
        <v>175713.4375</v>
      </c>
      <c r="AO207" s="3">
        <v>2879379.5</v>
      </c>
      <c r="AP207" s="3">
        <v>889224.25</v>
      </c>
      <c r="AQ207" s="3">
        <v>3768603.75</v>
      </c>
      <c r="AR207" s="3">
        <v>7028816</v>
      </c>
      <c r="AS207" s="3">
        <v>0.82943660020828247</v>
      </c>
      <c r="AT207" s="3">
        <v>0.63759273290634155</v>
      </c>
      <c r="AU207" s="3">
        <v>8474205</v>
      </c>
      <c r="AV207" s="3">
        <v>13359572</v>
      </c>
      <c r="AW207" s="3">
        <v>3064425</v>
      </c>
      <c r="AX207" s="3">
        <v>37109.921875</v>
      </c>
      <c r="AY207" s="3">
        <v>3220169</v>
      </c>
      <c r="AZ207" s="3">
        <v>0</v>
      </c>
      <c r="BA207" s="3">
        <v>0</v>
      </c>
      <c r="BB207" s="3">
        <v>86.7738037109375</v>
      </c>
      <c r="BC207" s="3">
        <v>44.042228698730469</v>
      </c>
      <c r="BD207" s="3">
        <v>228.35415649414063</v>
      </c>
      <c r="BE207" s="3">
        <v>82.576972961425781</v>
      </c>
    </row>
    <row r="208" spans="1:57" x14ac:dyDescent="0.25">
      <c r="A208" s="3">
        <v>108561803</v>
      </c>
      <c r="B208" s="3" t="s">
        <v>2</v>
      </c>
      <c r="C208" s="3" t="s">
        <v>604</v>
      </c>
      <c r="D208" s="50" t="s">
        <v>936</v>
      </c>
      <c r="E208" s="50">
        <v>1082049.875</v>
      </c>
      <c r="F208" s="50">
        <v>127179.75</v>
      </c>
      <c r="G208" s="50">
        <v>212473.40625</v>
      </c>
      <c r="H208" s="50">
        <v>135926.09375</v>
      </c>
      <c r="I208" s="50">
        <v>92822.75</v>
      </c>
      <c r="J208" s="50">
        <v>314005.5</v>
      </c>
      <c r="K208" s="50">
        <v>67668.921875</v>
      </c>
      <c r="L208" s="50"/>
      <c r="M208" s="50">
        <v>1082049.875</v>
      </c>
      <c r="N208" s="50">
        <v>1082049.875</v>
      </c>
      <c r="O208" s="50">
        <v>127179.75</v>
      </c>
      <c r="P208" s="50">
        <v>127179.75</v>
      </c>
      <c r="Q208" s="50">
        <v>259689.71875</v>
      </c>
      <c r="R208" s="50">
        <v>166131.90625</v>
      </c>
      <c r="S208" s="3">
        <v>92822.75</v>
      </c>
      <c r="T208" s="3">
        <v>314005.5</v>
      </c>
      <c r="U208" s="3">
        <v>67668.921875</v>
      </c>
      <c r="AG208" s="3">
        <v>127179.75</v>
      </c>
      <c r="AH208" s="3">
        <v>1378467.625</v>
      </c>
      <c r="AI208" s="3">
        <v>1505647.375</v>
      </c>
      <c r="AJ208" s="3">
        <v>441185.25</v>
      </c>
      <c r="AK208" s="3">
        <v>1946832.625</v>
      </c>
      <c r="AL208" s="3">
        <v>1248181.75</v>
      </c>
      <c r="AM208" s="3">
        <v>3195014.5</v>
      </c>
      <c r="AN208" s="3">
        <v>220002.5</v>
      </c>
      <c r="AO208" s="3">
        <v>3415017</v>
      </c>
      <c r="AP208" s="3">
        <v>1082049.875</v>
      </c>
      <c r="AQ208" s="3">
        <v>4497067</v>
      </c>
      <c r="AR208" s="3">
        <v>8973883</v>
      </c>
      <c r="AS208" s="3">
        <v>0.85677790641784668</v>
      </c>
      <c r="AT208" s="3">
        <v>0.67058974504470825</v>
      </c>
      <c r="AU208" s="3">
        <v>10473990</v>
      </c>
      <c r="AV208" s="3">
        <v>15827525</v>
      </c>
      <c r="AW208" s="3">
        <v>4618469</v>
      </c>
      <c r="AX208" s="3">
        <v>43965.34765625</v>
      </c>
      <c r="AY208" s="3">
        <v>3092767</v>
      </c>
      <c r="AZ208" s="3">
        <v>0</v>
      </c>
      <c r="BA208" s="3">
        <v>0</v>
      </c>
      <c r="BB208" s="3">
        <v>70.345558166503906</v>
      </c>
      <c r="BC208" s="3">
        <v>44.281070709228516</v>
      </c>
      <c r="BD208" s="3">
        <v>238.23284912109375</v>
      </c>
      <c r="BE208" s="3">
        <v>105.04793548583984</v>
      </c>
    </row>
    <row r="209" spans="1:57" x14ac:dyDescent="0.25">
      <c r="A209" s="3">
        <v>108565203</v>
      </c>
      <c r="B209" s="3" t="s">
        <v>134</v>
      </c>
      <c r="C209" s="3" t="s">
        <v>604</v>
      </c>
      <c r="D209" s="50" t="s">
        <v>936</v>
      </c>
      <c r="E209" s="50">
        <v>1209988.25</v>
      </c>
      <c r="F209" s="50">
        <v>117190.796875</v>
      </c>
      <c r="G209" s="50">
        <v>157782.21875</v>
      </c>
      <c r="H209" s="50">
        <v>89452.796875</v>
      </c>
      <c r="I209" s="50">
        <v>113383.4296875</v>
      </c>
      <c r="J209" s="50">
        <v>346056.40625</v>
      </c>
      <c r="K209" s="50">
        <v>75147.6640625</v>
      </c>
      <c r="L209" s="50">
        <v>3996.89990234375</v>
      </c>
      <c r="M209" s="50">
        <v>1209988.25</v>
      </c>
      <c r="N209" s="50">
        <v>1209988.25</v>
      </c>
      <c r="O209" s="50">
        <v>117190.796875</v>
      </c>
      <c r="P209" s="50">
        <v>117190.796875</v>
      </c>
      <c r="Q209" s="50">
        <v>192844.921875</v>
      </c>
      <c r="R209" s="50">
        <v>109331.203125</v>
      </c>
      <c r="S209" s="3">
        <v>113383.4296875</v>
      </c>
      <c r="T209" s="3">
        <v>346056.40625</v>
      </c>
      <c r="U209" s="3">
        <v>75147.6640625</v>
      </c>
      <c r="V209" s="3">
        <v>3996.89990234375</v>
      </c>
      <c r="W209" s="3">
        <v>3996.89990234375</v>
      </c>
      <c r="AG209" s="3">
        <v>117190.796875</v>
      </c>
      <c r="AH209" s="3">
        <v>1491968.875</v>
      </c>
      <c r="AI209" s="3">
        <v>1609159.625</v>
      </c>
      <c r="AJ209" s="3">
        <v>463247.1875</v>
      </c>
      <c r="AK209" s="3">
        <v>2072406.75</v>
      </c>
      <c r="AL209" s="3">
        <v>1323316.375</v>
      </c>
      <c r="AM209" s="3">
        <v>3395723</v>
      </c>
      <c r="AN209" s="3">
        <v>230574.21875</v>
      </c>
      <c r="AO209" s="3">
        <v>3626297.25</v>
      </c>
      <c r="AP209" s="3">
        <v>1213985.125</v>
      </c>
      <c r="AQ209" s="3">
        <v>4840282.5</v>
      </c>
      <c r="AR209" s="3">
        <v>9517064</v>
      </c>
      <c r="AS209" s="3">
        <v>0.84054559469223022</v>
      </c>
      <c r="AT209" s="3">
        <v>0.67897665500640869</v>
      </c>
      <c r="AU209" s="3">
        <v>11322484</v>
      </c>
      <c r="AV209" s="3">
        <v>16599455</v>
      </c>
      <c r="AW209" s="3">
        <v>6692068</v>
      </c>
      <c r="AX209" s="3">
        <v>46109.59765625</v>
      </c>
      <c r="AY209" s="3">
        <v>2317639</v>
      </c>
      <c r="AZ209" s="3">
        <v>0</v>
      </c>
      <c r="BA209" s="3">
        <v>0</v>
      </c>
      <c r="BB209" s="3">
        <v>50.263698577880859</v>
      </c>
      <c r="BC209" s="3">
        <v>44.945236206054688</v>
      </c>
      <c r="BD209" s="3">
        <v>245.555908203125</v>
      </c>
      <c r="BE209" s="3">
        <v>145.13394165039063</v>
      </c>
    </row>
    <row r="210" spans="1:57" x14ac:dyDescent="0.25">
      <c r="A210" s="3">
        <v>108565503</v>
      </c>
      <c r="B210" s="3" t="s">
        <v>278</v>
      </c>
      <c r="C210" s="3" t="s">
        <v>604</v>
      </c>
      <c r="D210" s="50" t="s">
        <v>936</v>
      </c>
      <c r="E210" s="50">
        <v>1320828.25</v>
      </c>
      <c r="F210" s="50">
        <v>156889.34375</v>
      </c>
      <c r="G210" s="50">
        <v>283412.5625</v>
      </c>
      <c r="H210" s="50">
        <v>317568.15625</v>
      </c>
      <c r="I210" s="50">
        <v>193541.375</v>
      </c>
      <c r="J210" s="50">
        <v>396822.3125</v>
      </c>
      <c r="K210" s="50">
        <v>91136.2890625</v>
      </c>
      <c r="L210" s="50"/>
      <c r="M210" s="50">
        <v>1320828.25</v>
      </c>
      <c r="N210" s="50">
        <v>1320828.25</v>
      </c>
      <c r="O210" s="50">
        <v>156889.34375</v>
      </c>
      <c r="P210" s="50">
        <v>156889.34375</v>
      </c>
      <c r="Q210" s="50">
        <v>346393.09375</v>
      </c>
      <c r="R210" s="50">
        <v>388138.84375</v>
      </c>
      <c r="S210" s="3">
        <v>193541.375</v>
      </c>
      <c r="T210" s="3">
        <v>396822.3125</v>
      </c>
      <c r="U210" s="3">
        <v>91136.2890625</v>
      </c>
      <c r="AG210" s="3">
        <v>156889.34375</v>
      </c>
      <c r="AH210" s="3">
        <v>1923074</v>
      </c>
      <c r="AI210" s="3">
        <v>2079963.375</v>
      </c>
      <c r="AJ210" s="3">
        <v>553711.625</v>
      </c>
      <c r="AK210" s="3">
        <v>2633675</v>
      </c>
      <c r="AL210" s="3">
        <v>1708967.125</v>
      </c>
      <c r="AM210" s="3">
        <v>4342642</v>
      </c>
      <c r="AN210" s="3">
        <v>350430.71875</v>
      </c>
      <c r="AO210" s="3">
        <v>4693072.5</v>
      </c>
      <c r="AP210" s="3">
        <v>1320828.25</v>
      </c>
      <c r="AQ210" s="3">
        <v>6013901</v>
      </c>
      <c r="AR210" s="3">
        <v>10908557</v>
      </c>
      <c r="AS210" s="3">
        <v>0.84313362836837769</v>
      </c>
      <c r="AT210" s="3">
        <v>0.63382101058959961</v>
      </c>
      <c r="AU210" s="3">
        <v>12938112</v>
      </c>
      <c r="AV210" s="3">
        <v>19487210</v>
      </c>
      <c r="AW210" s="3">
        <v>13593264</v>
      </c>
      <c r="AX210" s="3">
        <v>54131.140625</v>
      </c>
      <c r="AY210" s="3">
        <v>4358555</v>
      </c>
      <c r="AZ210" s="3">
        <v>0</v>
      </c>
      <c r="BA210" s="3">
        <v>0</v>
      </c>
      <c r="BB210" s="3">
        <v>80.518440246582031</v>
      </c>
      <c r="BC210" s="3">
        <v>48.653602600097656</v>
      </c>
      <c r="BD210" s="3">
        <v>239.01420593261719</v>
      </c>
      <c r="BE210" s="3">
        <v>251.11726379394531</v>
      </c>
    </row>
    <row r="211" spans="1:57" x14ac:dyDescent="0.25">
      <c r="A211" s="3">
        <v>108566303</v>
      </c>
      <c r="B211" s="3" t="s">
        <v>284</v>
      </c>
      <c r="C211" s="3" t="s">
        <v>604</v>
      </c>
      <c r="D211" s="50" t="s">
        <v>936</v>
      </c>
      <c r="E211" s="50">
        <v>666619.8125</v>
      </c>
      <c r="F211" s="50">
        <v>73575.296875</v>
      </c>
      <c r="G211" s="50">
        <v>182625.421875</v>
      </c>
      <c r="H211" s="50">
        <v>33110.1015625</v>
      </c>
      <c r="I211" s="50">
        <v>42533.83984375</v>
      </c>
      <c r="J211" s="50">
        <v>192669.28125</v>
      </c>
      <c r="K211" s="50">
        <v>42203.23828125</v>
      </c>
      <c r="L211" s="50"/>
      <c r="M211" s="50">
        <v>666619.8125</v>
      </c>
      <c r="N211" s="50">
        <v>666619.8125</v>
      </c>
      <c r="O211" s="50">
        <v>73575.296875</v>
      </c>
      <c r="P211" s="50">
        <v>73575.296875</v>
      </c>
      <c r="Q211" s="50">
        <v>223208.84375</v>
      </c>
      <c r="R211" s="50">
        <v>40467.8984375</v>
      </c>
      <c r="S211" s="3">
        <v>42533.83984375</v>
      </c>
      <c r="T211" s="3">
        <v>192669.28125</v>
      </c>
      <c r="U211" s="3">
        <v>42203.23828125</v>
      </c>
      <c r="AG211" s="3">
        <v>73575.296875</v>
      </c>
      <c r="AH211" s="3">
        <v>784467</v>
      </c>
      <c r="AI211" s="3">
        <v>858042.3125</v>
      </c>
      <c r="AJ211" s="3">
        <v>266244.5625</v>
      </c>
      <c r="AK211" s="3">
        <v>1124286.875</v>
      </c>
      <c r="AL211" s="3">
        <v>707087.6875</v>
      </c>
      <c r="AM211" s="3">
        <v>1831374.5</v>
      </c>
      <c r="AN211" s="3">
        <v>116109.140625</v>
      </c>
      <c r="AO211" s="3">
        <v>1947483.625</v>
      </c>
      <c r="AP211" s="3">
        <v>666619.8125</v>
      </c>
      <c r="AQ211" s="3">
        <v>2614103.5</v>
      </c>
      <c r="AR211" s="3">
        <v>4973702</v>
      </c>
      <c r="AS211" s="3">
        <v>0.84078055620193481</v>
      </c>
      <c r="AT211" s="3">
        <v>0.4598706066608429</v>
      </c>
      <c r="AU211" s="3">
        <v>5915577</v>
      </c>
      <c r="AV211" s="3">
        <v>12538412</v>
      </c>
      <c r="AW211" s="3">
        <v>6643362</v>
      </c>
      <c r="AX211" s="3">
        <v>34828.921875</v>
      </c>
      <c r="AY211" s="3">
        <v>5264572</v>
      </c>
      <c r="AZ211" s="3">
        <v>0</v>
      </c>
      <c r="BA211" s="3">
        <v>0</v>
      </c>
      <c r="BB211" s="3">
        <v>151.15518188476563</v>
      </c>
      <c r="BC211" s="3">
        <v>32.280265808105469</v>
      </c>
      <c r="BD211" s="3">
        <v>169.8466796875</v>
      </c>
      <c r="BE211" s="3">
        <v>190.74267578125</v>
      </c>
    </row>
    <row r="212" spans="1:57" x14ac:dyDescent="0.25">
      <c r="A212" s="3">
        <v>108567004</v>
      </c>
      <c r="B212" s="3" t="s">
        <v>66</v>
      </c>
      <c r="C212" s="3" t="s">
        <v>604</v>
      </c>
      <c r="D212" s="50" t="s">
        <v>936</v>
      </c>
      <c r="E212" s="50">
        <v>319434.15625</v>
      </c>
      <c r="F212" s="50">
        <v>39279.44921875</v>
      </c>
      <c r="G212" s="50">
        <v>96410.90625</v>
      </c>
      <c r="H212" s="50">
        <v>23436</v>
      </c>
      <c r="I212" s="50">
        <v>20651.111328125</v>
      </c>
      <c r="J212" s="50">
        <v>114173.3671875</v>
      </c>
      <c r="K212" s="50">
        <v>20966.9296875</v>
      </c>
      <c r="L212" s="50">
        <v>3918.89990234375</v>
      </c>
      <c r="M212" s="50">
        <v>319434.15625</v>
      </c>
      <c r="N212" s="50">
        <v>319434.15625</v>
      </c>
      <c r="O212" s="50">
        <v>39279.44921875</v>
      </c>
      <c r="P212" s="50">
        <v>39279.44921875</v>
      </c>
      <c r="Q212" s="50">
        <v>117835.546875</v>
      </c>
      <c r="R212" s="50">
        <v>28644</v>
      </c>
      <c r="S212" s="3">
        <v>20651.111328125</v>
      </c>
      <c r="T212" s="3">
        <v>114173.3671875</v>
      </c>
      <c r="U212" s="3">
        <v>20966.9296875</v>
      </c>
      <c r="V212" s="3">
        <v>3918.89990234375</v>
      </c>
      <c r="W212" s="3">
        <v>3918.89990234375</v>
      </c>
      <c r="AG212" s="3">
        <v>39279.44921875</v>
      </c>
      <c r="AH212" s="3">
        <v>388407.125</v>
      </c>
      <c r="AI212" s="3">
        <v>427686.5625</v>
      </c>
      <c r="AJ212" s="3">
        <v>153452.8125</v>
      </c>
      <c r="AK212" s="3">
        <v>581139.375</v>
      </c>
      <c r="AL212" s="3">
        <v>351997.0625</v>
      </c>
      <c r="AM212" s="3">
        <v>933136.4375</v>
      </c>
      <c r="AN212" s="3">
        <v>59930.5625</v>
      </c>
      <c r="AO212" s="3">
        <v>993067</v>
      </c>
      <c r="AP212" s="3">
        <v>323353.0625</v>
      </c>
      <c r="AQ212" s="3">
        <v>1316420</v>
      </c>
      <c r="AR212" s="3">
        <v>2670362.5</v>
      </c>
      <c r="AS212" s="3">
        <v>0.81599658727645874</v>
      </c>
      <c r="AT212" s="3">
        <v>0.52400672435760498</v>
      </c>
      <c r="AU212" s="3">
        <v>3272516.75</v>
      </c>
      <c r="AV212" s="3">
        <v>6291695.5</v>
      </c>
      <c r="AW212" s="3">
        <v>2890340</v>
      </c>
      <c r="AX212" s="3">
        <v>17476.931640625</v>
      </c>
      <c r="AY212" s="3">
        <v>807594</v>
      </c>
      <c r="AZ212" s="3">
        <v>0</v>
      </c>
      <c r="BA212" s="3">
        <v>0</v>
      </c>
      <c r="BB212" s="3">
        <v>46.209140777587891</v>
      </c>
      <c r="BC212" s="3">
        <v>33.251796722412109</v>
      </c>
      <c r="BD212" s="3">
        <v>187.24778747558594</v>
      </c>
      <c r="BE212" s="3">
        <v>165.38029479980469</v>
      </c>
    </row>
    <row r="213" spans="1:57" x14ac:dyDescent="0.25">
      <c r="A213" s="3">
        <v>108567204</v>
      </c>
      <c r="B213" s="3" t="s">
        <v>400</v>
      </c>
      <c r="C213" s="3" t="s">
        <v>604</v>
      </c>
      <c r="D213" s="50" t="s">
        <v>936</v>
      </c>
      <c r="E213" s="50">
        <v>641468.5625</v>
      </c>
      <c r="F213" s="50">
        <v>72901.203125</v>
      </c>
      <c r="G213" s="50">
        <v>142543.171875</v>
      </c>
      <c r="H213" s="50">
        <v>51653.25</v>
      </c>
      <c r="I213" s="50">
        <v>54777.81640625</v>
      </c>
      <c r="J213" s="50">
        <v>187044.90625</v>
      </c>
      <c r="K213" s="50">
        <v>39194.7734375</v>
      </c>
      <c r="L213" s="50"/>
      <c r="M213" s="50">
        <v>641468.5625</v>
      </c>
      <c r="N213" s="50">
        <v>641468.5625</v>
      </c>
      <c r="O213" s="50">
        <v>72901.203125</v>
      </c>
      <c r="P213" s="50">
        <v>72901.203125</v>
      </c>
      <c r="Q213" s="50">
        <v>174219.453125</v>
      </c>
      <c r="R213" s="50">
        <v>63131.75</v>
      </c>
      <c r="S213" s="3">
        <v>54777.81640625</v>
      </c>
      <c r="T213" s="3">
        <v>187044.90625</v>
      </c>
      <c r="U213" s="3">
        <v>39194.7734375</v>
      </c>
      <c r="AG213" s="3">
        <v>72901.203125</v>
      </c>
      <c r="AH213" s="3">
        <v>787094.375</v>
      </c>
      <c r="AI213" s="3">
        <v>859995.5625</v>
      </c>
      <c r="AJ213" s="3">
        <v>259946.109375</v>
      </c>
      <c r="AK213" s="3">
        <v>1119941.625</v>
      </c>
      <c r="AL213" s="3">
        <v>704600.3125</v>
      </c>
      <c r="AM213" s="3">
        <v>1824542</v>
      </c>
      <c r="AN213" s="3">
        <v>127679.015625</v>
      </c>
      <c r="AO213" s="3">
        <v>1952221</v>
      </c>
      <c r="AP213" s="3">
        <v>641468.5625</v>
      </c>
      <c r="AQ213" s="3">
        <v>2593689.5</v>
      </c>
      <c r="AR213" s="3">
        <v>5254546.5</v>
      </c>
      <c r="AS213" s="3">
        <v>0.85378724336624146</v>
      </c>
      <c r="AT213" s="3">
        <v>0.66185593605041504</v>
      </c>
      <c r="AU213" s="3">
        <v>6154398</v>
      </c>
      <c r="AV213" s="3">
        <v>9100095</v>
      </c>
      <c r="AW213" s="3">
        <v>1706789</v>
      </c>
      <c r="AX213" s="3">
        <v>25278.041015625</v>
      </c>
      <c r="AY213" s="3">
        <v>1722909</v>
      </c>
      <c r="AZ213" s="3">
        <v>0</v>
      </c>
      <c r="BA213" s="3">
        <v>0</v>
      </c>
      <c r="BB213" s="3">
        <v>68.1583251953125</v>
      </c>
      <c r="BC213" s="3">
        <v>44.304920196533203</v>
      </c>
      <c r="BD213" s="3">
        <v>243.46815490722656</v>
      </c>
      <c r="BE213" s="3">
        <v>67.520622253417969</v>
      </c>
    </row>
    <row r="214" spans="1:57" x14ac:dyDescent="0.25">
      <c r="A214" s="3">
        <v>108567404</v>
      </c>
      <c r="B214" s="3" t="s">
        <v>260</v>
      </c>
      <c r="C214" s="3" t="s">
        <v>604</v>
      </c>
      <c r="D214" s="50" t="s">
        <v>936</v>
      </c>
      <c r="E214" s="50">
        <v>267034.0625</v>
      </c>
      <c r="F214" s="50">
        <v>37980</v>
      </c>
      <c r="G214" s="50">
        <v>135194.796875</v>
      </c>
      <c r="H214" s="50">
        <v>16130.25</v>
      </c>
      <c r="I214" s="50">
        <v>38625.28515625</v>
      </c>
      <c r="J214" s="50">
        <v>108644.390625</v>
      </c>
      <c r="K214" s="50">
        <v>21960.78515625</v>
      </c>
      <c r="L214" s="50"/>
      <c r="M214" s="50">
        <v>267034.0625</v>
      </c>
      <c r="N214" s="50">
        <v>267034.0625</v>
      </c>
      <c r="O214" s="50">
        <v>37980</v>
      </c>
      <c r="P214" s="50">
        <v>37980</v>
      </c>
      <c r="Q214" s="50">
        <v>165238.078125</v>
      </c>
      <c r="R214" s="50">
        <v>19714.75</v>
      </c>
      <c r="S214" s="3">
        <v>38625.28515625</v>
      </c>
      <c r="T214" s="3">
        <v>108644.390625</v>
      </c>
      <c r="U214" s="3">
        <v>21960.78515625</v>
      </c>
      <c r="AG214" s="3">
        <v>37980</v>
      </c>
      <c r="AH214" s="3">
        <v>343750.375</v>
      </c>
      <c r="AI214" s="3">
        <v>381730.375</v>
      </c>
      <c r="AJ214" s="3">
        <v>146624.390625</v>
      </c>
      <c r="AK214" s="3">
        <v>528354.75</v>
      </c>
      <c r="AL214" s="3">
        <v>286748.8125</v>
      </c>
      <c r="AM214" s="3">
        <v>815103.5625</v>
      </c>
      <c r="AN214" s="3">
        <v>76605.28125</v>
      </c>
      <c r="AO214" s="3">
        <v>891708.875</v>
      </c>
      <c r="AP214" s="3">
        <v>267034.0625</v>
      </c>
      <c r="AQ214" s="3">
        <v>1158743</v>
      </c>
      <c r="AR214" s="3">
        <v>2358770.75</v>
      </c>
      <c r="AS214" s="3">
        <v>0.8163374662399292</v>
      </c>
      <c r="AT214" s="3">
        <v>0.37461328506469727</v>
      </c>
      <c r="AU214" s="3">
        <v>2889455.5</v>
      </c>
      <c r="AV214" s="3">
        <v>7570647.5</v>
      </c>
      <c r="AW214" s="3">
        <v>4301800</v>
      </c>
      <c r="AX214" s="3">
        <v>21029.576171875</v>
      </c>
      <c r="AY214" s="3">
        <v>3282390</v>
      </c>
      <c r="AZ214" s="3">
        <v>0</v>
      </c>
      <c r="BA214" s="3">
        <v>0</v>
      </c>
      <c r="BB214" s="3">
        <v>156.08445739746094</v>
      </c>
      <c r="BC214" s="3">
        <v>25.124364852905273</v>
      </c>
      <c r="BD214" s="3">
        <v>137.39961242675781</v>
      </c>
      <c r="BE214" s="3">
        <v>204.55952453613281</v>
      </c>
    </row>
    <row r="215" spans="1:57" x14ac:dyDescent="0.25">
      <c r="A215" s="3">
        <v>108567703</v>
      </c>
      <c r="B215" s="3" t="s">
        <v>406</v>
      </c>
      <c r="C215" s="3" t="s">
        <v>604</v>
      </c>
      <c r="D215" s="50" t="s">
        <v>936</v>
      </c>
      <c r="E215" s="50">
        <v>1589284.5</v>
      </c>
      <c r="F215" s="50">
        <v>286251</v>
      </c>
      <c r="G215" s="50">
        <v>516470.59375</v>
      </c>
      <c r="H215" s="50">
        <v>217293.75</v>
      </c>
      <c r="I215" s="50">
        <v>139573.796875</v>
      </c>
      <c r="J215" s="50">
        <v>685336.3125</v>
      </c>
      <c r="K215" s="50">
        <v>141625.21875</v>
      </c>
      <c r="L215" s="50">
        <v>12026.7001953125</v>
      </c>
      <c r="M215" s="50">
        <v>1589284.5</v>
      </c>
      <c r="N215" s="50">
        <v>1589284.5</v>
      </c>
      <c r="O215" s="50">
        <v>286251</v>
      </c>
      <c r="P215" s="50">
        <v>286251</v>
      </c>
      <c r="Q215" s="50">
        <v>631241.8125</v>
      </c>
      <c r="R215" s="50">
        <v>265581.25</v>
      </c>
      <c r="S215" s="3">
        <v>139573.796875</v>
      </c>
      <c r="T215" s="3">
        <v>685336.3125</v>
      </c>
      <c r="U215" s="3">
        <v>141625.21875</v>
      </c>
      <c r="V215" s="3">
        <v>12026.7001953125</v>
      </c>
      <c r="W215" s="3">
        <v>12026.7001953125</v>
      </c>
      <c r="AG215" s="3">
        <v>286251</v>
      </c>
      <c r="AH215" s="3">
        <v>2099804</v>
      </c>
      <c r="AI215" s="3">
        <v>2386055</v>
      </c>
      <c r="AJ215" s="3">
        <v>971587.3125</v>
      </c>
      <c r="AK215" s="3">
        <v>3357642.25</v>
      </c>
      <c r="AL215" s="3">
        <v>1866892.5</v>
      </c>
      <c r="AM215" s="3">
        <v>5224535</v>
      </c>
      <c r="AN215" s="3">
        <v>425824.8125</v>
      </c>
      <c r="AO215" s="3">
        <v>5650360</v>
      </c>
      <c r="AP215" s="3">
        <v>1601311.25</v>
      </c>
      <c r="AQ215" s="3">
        <v>7251671</v>
      </c>
      <c r="AR215" s="3">
        <v>12830239</v>
      </c>
      <c r="AS215" s="3">
        <v>0.76537024974822998</v>
      </c>
      <c r="AT215" s="3">
        <v>0.39468055963516235</v>
      </c>
      <c r="AU215" s="3">
        <v>16763441</v>
      </c>
      <c r="AV215" s="3">
        <v>42157032</v>
      </c>
      <c r="AW215" s="3">
        <v>11852128</v>
      </c>
      <c r="AX215" s="3">
        <v>117102.8671875</v>
      </c>
      <c r="AY215" s="3">
        <v>18442383</v>
      </c>
      <c r="AZ215" s="3">
        <v>0</v>
      </c>
      <c r="BA215" s="3">
        <v>0</v>
      </c>
      <c r="BB215" s="3">
        <v>157.48873901367188</v>
      </c>
      <c r="BC215" s="3">
        <v>28.672588348388672</v>
      </c>
      <c r="BD215" s="3">
        <v>143.15141296386719</v>
      </c>
      <c r="BE215" s="3">
        <v>101.21125030517578</v>
      </c>
    </row>
    <row r="216" spans="1:57" x14ac:dyDescent="0.25">
      <c r="A216" s="3">
        <v>108567807</v>
      </c>
      <c r="B216" s="3" t="s">
        <v>559</v>
      </c>
      <c r="C216" s="3" t="s">
        <v>605</v>
      </c>
      <c r="D216" s="50" t="s">
        <v>936</v>
      </c>
      <c r="E216" s="50"/>
      <c r="F216" s="50"/>
      <c r="G216" s="50"/>
      <c r="H216" s="50"/>
      <c r="I216" s="50"/>
      <c r="J216" s="50">
        <v>100014.8828125</v>
      </c>
      <c r="K216" s="50">
        <v>22812.826171875</v>
      </c>
      <c r="L216" s="50">
        <v>135654.453125</v>
      </c>
      <c r="M216" s="50"/>
      <c r="N216" s="50"/>
      <c r="O216" s="50"/>
      <c r="P216" s="50"/>
      <c r="Q216" s="50"/>
      <c r="R216" s="50"/>
      <c r="T216" s="3">
        <v>100014.8828125</v>
      </c>
      <c r="U216" s="3">
        <v>22812.826171875</v>
      </c>
      <c r="V216" s="3">
        <v>135654.453125</v>
      </c>
      <c r="W216" s="3">
        <v>135654.453125</v>
      </c>
      <c r="AG216" s="3">
        <v>0</v>
      </c>
      <c r="AH216" s="3">
        <v>158467.28125</v>
      </c>
      <c r="AI216" s="3">
        <v>158467.28125</v>
      </c>
      <c r="AJ216" s="3">
        <v>100014.8828125</v>
      </c>
      <c r="AK216" s="3">
        <v>258482.15625</v>
      </c>
      <c r="AL216" s="3">
        <v>135654.453125</v>
      </c>
      <c r="AM216" s="3">
        <v>394136.625</v>
      </c>
      <c r="AN216" s="3">
        <v>0</v>
      </c>
      <c r="AO216" s="3">
        <v>394136.625</v>
      </c>
      <c r="AP216" s="3">
        <v>135654.453125</v>
      </c>
      <c r="AQ216" s="3">
        <v>529791.0625</v>
      </c>
      <c r="AR216" s="3">
        <v>659015.25</v>
      </c>
      <c r="AS216" s="3">
        <v>0.48320034146308899</v>
      </c>
      <c r="AT216" s="3">
        <v>0.19869503378868103</v>
      </c>
      <c r="AU216" s="3">
        <v>1363855.125</v>
      </c>
      <c r="AV216" s="3">
        <v>6844687</v>
      </c>
      <c r="AW216" s="3">
        <v>1392711</v>
      </c>
      <c r="AX216" s="3">
        <v>19013.01953125</v>
      </c>
      <c r="BA216" s="3">
        <v>0</v>
      </c>
      <c r="BC216" s="3">
        <v>13.59500789642334</v>
      </c>
      <c r="BD216" s="3">
        <v>71.732696533203125</v>
      </c>
      <c r="BE216" s="3">
        <v>73.250381469726563</v>
      </c>
    </row>
    <row r="217" spans="1:57" x14ac:dyDescent="0.25">
      <c r="A217" s="3">
        <v>108568404</v>
      </c>
      <c r="B217" s="3" t="s">
        <v>121</v>
      </c>
      <c r="C217" s="3" t="s">
        <v>604</v>
      </c>
      <c r="D217" s="50" t="s">
        <v>936</v>
      </c>
      <c r="E217" s="50">
        <v>387332.84375</v>
      </c>
      <c r="F217" s="50">
        <v>49250.55078125</v>
      </c>
      <c r="G217" s="50">
        <v>79464.8359375</v>
      </c>
      <c r="H217" s="50">
        <v>32565.150390625</v>
      </c>
      <c r="I217" s="50">
        <v>43319.3984375</v>
      </c>
      <c r="J217" s="50">
        <v>76314.5546875</v>
      </c>
      <c r="K217" s="50">
        <v>19430.47265625</v>
      </c>
      <c r="L217" s="50"/>
      <c r="M217" s="50">
        <v>387332.84375</v>
      </c>
      <c r="N217" s="50">
        <v>387332.84375</v>
      </c>
      <c r="O217" s="50">
        <v>49250.55078125</v>
      </c>
      <c r="P217" s="50">
        <v>49250.55078125</v>
      </c>
      <c r="Q217" s="50">
        <v>97123.6953125</v>
      </c>
      <c r="R217" s="50">
        <v>39801.8515625</v>
      </c>
      <c r="S217" s="3">
        <v>43319.3984375</v>
      </c>
      <c r="T217" s="3">
        <v>76314.5546875</v>
      </c>
      <c r="U217" s="3">
        <v>19430.47265625</v>
      </c>
      <c r="AG217" s="3">
        <v>49250.55078125</v>
      </c>
      <c r="AH217" s="3">
        <v>482647.875</v>
      </c>
      <c r="AI217" s="3">
        <v>531898.4375</v>
      </c>
      <c r="AJ217" s="3">
        <v>125565.109375</v>
      </c>
      <c r="AK217" s="3">
        <v>657463.5625</v>
      </c>
      <c r="AL217" s="3">
        <v>427134.6875</v>
      </c>
      <c r="AM217" s="3">
        <v>1084598.25</v>
      </c>
      <c r="AN217" s="3">
        <v>92569.953125</v>
      </c>
      <c r="AO217" s="3">
        <v>1177168.25</v>
      </c>
      <c r="AP217" s="3">
        <v>387332.84375</v>
      </c>
      <c r="AQ217" s="3">
        <v>1564501.125</v>
      </c>
      <c r="AR217" s="3">
        <v>3306616.25</v>
      </c>
      <c r="AS217" s="3">
        <v>0.88646996021270752</v>
      </c>
      <c r="AT217" s="3">
        <v>0.61038005352020264</v>
      </c>
      <c r="AU217" s="3">
        <v>3730094</v>
      </c>
      <c r="AV217" s="3">
        <v>6178732</v>
      </c>
      <c r="AW217" s="3">
        <v>1883004</v>
      </c>
      <c r="AX217" s="3">
        <v>17163.14453125</v>
      </c>
      <c r="AY217" s="3">
        <v>1397423</v>
      </c>
      <c r="AZ217" s="3">
        <v>0</v>
      </c>
      <c r="BA217" s="3">
        <v>0</v>
      </c>
      <c r="BB217" s="3">
        <v>81.419990539550781</v>
      </c>
      <c r="BC217" s="3">
        <v>38.306709289550781</v>
      </c>
      <c r="BD217" s="3">
        <v>217.33161926269531</v>
      </c>
      <c r="BE217" s="3">
        <v>109.71206665039063</v>
      </c>
    </row>
    <row r="218" spans="1:57" x14ac:dyDescent="0.25">
      <c r="A218" s="3">
        <v>108569103</v>
      </c>
      <c r="B218" s="3" t="s">
        <v>375</v>
      </c>
      <c r="C218" s="3" t="s">
        <v>604</v>
      </c>
      <c r="D218" s="50" t="s">
        <v>936</v>
      </c>
      <c r="E218" s="50">
        <v>1567252.5</v>
      </c>
      <c r="F218" s="50">
        <v>172878.90625</v>
      </c>
      <c r="G218" s="50">
        <v>208399.640625</v>
      </c>
      <c r="H218" s="50">
        <v>504769.9375</v>
      </c>
      <c r="I218" s="50">
        <v>106064.5703125</v>
      </c>
      <c r="J218" s="50">
        <v>424926.15625</v>
      </c>
      <c r="K218" s="50">
        <v>70913.90625</v>
      </c>
      <c r="L218" s="50"/>
      <c r="M218" s="50">
        <v>1567252.5</v>
      </c>
      <c r="N218" s="50">
        <v>1567252.5</v>
      </c>
      <c r="O218" s="50">
        <v>172878.90625</v>
      </c>
      <c r="P218" s="50">
        <v>172878.90625</v>
      </c>
      <c r="Q218" s="50">
        <v>254710.65625</v>
      </c>
      <c r="R218" s="50">
        <v>616941.0625</v>
      </c>
      <c r="S218" s="3">
        <v>106064.5703125</v>
      </c>
      <c r="T218" s="3">
        <v>424926.15625</v>
      </c>
      <c r="U218" s="3">
        <v>70913.90625</v>
      </c>
      <c r="AG218" s="3">
        <v>172878.90625</v>
      </c>
      <c r="AH218" s="3">
        <v>2249001</v>
      </c>
      <c r="AI218" s="3">
        <v>2421880</v>
      </c>
      <c r="AJ218" s="3">
        <v>597805.0625</v>
      </c>
      <c r="AK218" s="3">
        <v>3019685</v>
      </c>
      <c r="AL218" s="3">
        <v>2184193.5</v>
      </c>
      <c r="AM218" s="3">
        <v>5203878.5</v>
      </c>
      <c r="AN218" s="3">
        <v>278943.46875</v>
      </c>
      <c r="AO218" s="3">
        <v>5482822</v>
      </c>
      <c r="AP218" s="3">
        <v>1567252.5</v>
      </c>
      <c r="AQ218" s="3">
        <v>7050074.5</v>
      </c>
      <c r="AR218" s="3">
        <v>11717638</v>
      </c>
      <c r="AS218" s="3">
        <v>0.85203981399536133</v>
      </c>
      <c r="AT218" s="3">
        <v>0.66267114877700806</v>
      </c>
      <c r="AU218" s="3">
        <v>13752454</v>
      </c>
      <c r="AV218" s="3">
        <v>19354266</v>
      </c>
      <c r="AW218" s="3">
        <v>11499268</v>
      </c>
      <c r="AX218" s="3">
        <v>53761.8515625</v>
      </c>
      <c r="AY218" s="3">
        <v>3804105</v>
      </c>
      <c r="AZ218" s="3">
        <v>0</v>
      </c>
      <c r="BA218" s="3">
        <v>0</v>
      </c>
      <c r="BB218" s="3">
        <v>70.758445739746094</v>
      </c>
      <c r="BC218" s="3">
        <v>56.167800903320313</v>
      </c>
      <c r="BD218" s="3">
        <v>255.80320739746094</v>
      </c>
      <c r="BE218" s="3">
        <v>213.8927001953125</v>
      </c>
    </row>
    <row r="219" spans="1:57" x14ac:dyDescent="0.25">
      <c r="A219" s="3">
        <v>109000000</v>
      </c>
      <c r="B219" s="3" t="s">
        <v>576</v>
      </c>
      <c r="C219" s="3" t="s">
        <v>606</v>
      </c>
      <c r="D219" s="50" t="s">
        <v>935</v>
      </c>
      <c r="E219" s="50"/>
      <c r="F219" s="50"/>
      <c r="G219" s="50"/>
      <c r="H219" s="50"/>
      <c r="I219" s="50"/>
      <c r="J219" s="50">
        <v>486527.0625</v>
      </c>
      <c r="K219" s="50">
        <v>83921.2421875</v>
      </c>
      <c r="L219" s="50"/>
      <c r="M219" s="50"/>
      <c r="N219" s="50"/>
      <c r="O219" s="50"/>
      <c r="P219" s="50"/>
      <c r="Q219" s="50"/>
      <c r="R219" s="50"/>
      <c r="T219" s="3">
        <v>486527.0625</v>
      </c>
      <c r="U219" s="3">
        <v>83921.2421875</v>
      </c>
      <c r="X219" s="3">
        <v>272512.125</v>
      </c>
      <c r="Y219" s="3">
        <v>420103.84375</v>
      </c>
      <c r="Z219" s="3">
        <v>420103.84375</v>
      </c>
      <c r="AA219" s="3">
        <v>195616.234375</v>
      </c>
      <c r="AB219" s="3">
        <v>195616.234375</v>
      </c>
      <c r="AC219" s="3">
        <v>195616.234375</v>
      </c>
      <c r="AD219" s="3">
        <v>195616.234375</v>
      </c>
      <c r="AE219" s="3">
        <v>195616.234375</v>
      </c>
      <c r="AF219" s="3">
        <v>195616.234375</v>
      </c>
      <c r="AG219" s="3">
        <v>195616.234375</v>
      </c>
      <c r="AH219" s="3">
        <v>972153.5</v>
      </c>
      <c r="AI219" s="3">
        <v>1167769.75</v>
      </c>
      <c r="AJ219" s="3">
        <v>682143.3125</v>
      </c>
      <c r="AK219" s="3">
        <v>1849913</v>
      </c>
      <c r="AL219" s="3">
        <v>195616.234375</v>
      </c>
      <c r="AM219" s="3">
        <v>2045529.25</v>
      </c>
      <c r="AN219" s="3">
        <v>615720.0625</v>
      </c>
      <c r="AO219" s="3">
        <v>2661249.25</v>
      </c>
      <c r="AP219" s="3">
        <v>195616.234375</v>
      </c>
      <c r="AQ219" s="3">
        <v>2856865.5</v>
      </c>
      <c r="AR219" s="3">
        <v>4629132</v>
      </c>
      <c r="AS219" s="3">
        <v>0.47916647791862488</v>
      </c>
      <c r="AT219" s="3">
        <v>0.39286708831787109</v>
      </c>
      <c r="AU219" s="3">
        <v>9660801</v>
      </c>
      <c r="AV219" s="3">
        <v>23507228</v>
      </c>
      <c r="AW219" s="3">
        <v>11802856</v>
      </c>
      <c r="AX219" s="3">
        <v>65297.85546875</v>
      </c>
      <c r="BA219" s="3">
        <v>0</v>
      </c>
      <c r="BC219" s="3">
        <v>28.330379486083984</v>
      </c>
      <c r="BD219" s="3">
        <v>147.94973754882813</v>
      </c>
      <c r="BE219" s="3">
        <v>180.75411987304688</v>
      </c>
    </row>
    <row r="220" spans="1:57" x14ac:dyDescent="0.25">
      <c r="A220" s="3">
        <v>109122703</v>
      </c>
      <c r="B220" s="3" t="s">
        <v>150</v>
      </c>
      <c r="C220" s="3" t="s">
        <v>604</v>
      </c>
      <c r="D220" s="50" t="s">
        <v>935</v>
      </c>
      <c r="E220" s="50">
        <v>1038731.5625</v>
      </c>
      <c r="F220" s="50">
        <v>124684.953125</v>
      </c>
      <c r="G220" s="50">
        <v>313522.84375</v>
      </c>
      <c r="H220" s="50">
        <v>196438.953125</v>
      </c>
      <c r="I220" s="50">
        <v>91282.2265625</v>
      </c>
      <c r="J220" s="50">
        <v>223513.984375</v>
      </c>
      <c r="K220" s="50">
        <v>51038.22265625</v>
      </c>
      <c r="L220" s="50"/>
      <c r="M220" s="50">
        <v>1038731.5625</v>
      </c>
      <c r="N220" s="50">
        <v>1038731.5625</v>
      </c>
      <c r="O220" s="50">
        <v>124684.953125</v>
      </c>
      <c r="P220" s="50">
        <v>124684.953125</v>
      </c>
      <c r="Q220" s="50">
        <v>383194.625</v>
      </c>
      <c r="R220" s="50">
        <v>240092.046875</v>
      </c>
      <c r="S220" s="3">
        <v>91282.2265625</v>
      </c>
      <c r="T220" s="3">
        <v>223513.984375</v>
      </c>
      <c r="U220" s="3">
        <v>51038.22265625</v>
      </c>
      <c r="AG220" s="3">
        <v>124684.953125</v>
      </c>
      <c r="AH220" s="3">
        <v>1377491</v>
      </c>
      <c r="AI220" s="3">
        <v>1502176</v>
      </c>
      <c r="AJ220" s="3">
        <v>348198.9375</v>
      </c>
      <c r="AK220" s="3">
        <v>1850375</v>
      </c>
      <c r="AL220" s="3">
        <v>1278823.625</v>
      </c>
      <c r="AM220" s="3">
        <v>3129198.5</v>
      </c>
      <c r="AN220" s="3">
        <v>215967.1875</v>
      </c>
      <c r="AO220" s="3">
        <v>3345165.75</v>
      </c>
      <c r="AP220" s="3">
        <v>1038731.5625</v>
      </c>
      <c r="AQ220" s="3">
        <v>4383897.5</v>
      </c>
      <c r="AR220" s="3">
        <v>7876865</v>
      </c>
      <c r="AS220" s="3">
        <v>0.84442418813705444</v>
      </c>
      <c r="AT220" s="3">
        <v>0.63877838850021362</v>
      </c>
      <c r="AU220" s="3">
        <v>9328090</v>
      </c>
      <c r="AV220" s="3">
        <v>14260879</v>
      </c>
      <c r="AW220" s="3">
        <v>4543356</v>
      </c>
      <c r="AX220" s="3">
        <v>39613.5546875</v>
      </c>
      <c r="AY220" s="3">
        <v>2570232</v>
      </c>
      <c r="AZ220" s="3">
        <v>0</v>
      </c>
      <c r="BA220" s="3">
        <v>0</v>
      </c>
      <c r="BB220" s="3">
        <v>64.882637023925781</v>
      </c>
      <c r="BC220" s="3">
        <v>46.710651397705078</v>
      </c>
      <c r="BD220" s="3">
        <v>235.47723388671875</v>
      </c>
      <c r="BE220" s="3">
        <v>114.69195556640625</v>
      </c>
    </row>
    <row r="221" spans="1:57" x14ac:dyDescent="0.25">
      <c r="A221" s="3">
        <v>109243503</v>
      </c>
      <c r="B221" s="3" t="s">
        <v>144</v>
      </c>
      <c r="C221" s="3" t="s">
        <v>604</v>
      </c>
      <c r="D221" s="50" t="s">
        <v>935</v>
      </c>
      <c r="E221" s="50">
        <v>887134.375</v>
      </c>
      <c r="F221" s="50">
        <v>95142</v>
      </c>
      <c r="G221" s="50">
        <v>222746.390625</v>
      </c>
      <c r="H221" s="50">
        <v>215374.5</v>
      </c>
      <c r="I221" s="50">
        <v>53566.72265625</v>
      </c>
      <c r="J221" s="50">
        <v>246991.953125</v>
      </c>
      <c r="K221" s="50">
        <v>55481.6796875</v>
      </c>
      <c r="L221" s="50"/>
      <c r="M221" s="50">
        <v>887134.375</v>
      </c>
      <c r="N221" s="50">
        <v>887134.375</v>
      </c>
      <c r="O221" s="50">
        <v>95142</v>
      </c>
      <c r="P221" s="50">
        <v>95142</v>
      </c>
      <c r="Q221" s="50">
        <v>272245.59375</v>
      </c>
      <c r="R221" s="50">
        <v>263235.5</v>
      </c>
      <c r="S221" s="3">
        <v>53566.72265625</v>
      </c>
      <c r="T221" s="3">
        <v>246991.953125</v>
      </c>
      <c r="U221" s="3">
        <v>55481.6796875</v>
      </c>
      <c r="AG221" s="3">
        <v>95142</v>
      </c>
      <c r="AH221" s="3">
        <v>1211557.25</v>
      </c>
      <c r="AI221" s="3">
        <v>1306699.25</v>
      </c>
      <c r="AJ221" s="3">
        <v>342133.9375</v>
      </c>
      <c r="AK221" s="3">
        <v>1648833.25</v>
      </c>
      <c r="AL221" s="3">
        <v>1150369.875</v>
      </c>
      <c r="AM221" s="3">
        <v>2799203</v>
      </c>
      <c r="AN221" s="3">
        <v>148708.71875</v>
      </c>
      <c r="AO221" s="3">
        <v>2947911.75</v>
      </c>
      <c r="AP221" s="3">
        <v>887134.375</v>
      </c>
      <c r="AQ221" s="3">
        <v>3835046</v>
      </c>
      <c r="AR221" s="3">
        <v>6880564</v>
      </c>
      <c r="AS221" s="3">
        <v>0.84463006258010864</v>
      </c>
      <c r="AT221" s="3">
        <v>0.69332832098007202</v>
      </c>
      <c r="AU221" s="3">
        <v>8146245.5</v>
      </c>
      <c r="AV221" s="3">
        <v>10892902</v>
      </c>
      <c r="AW221" s="3">
        <v>6759655</v>
      </c>
      <c r="AX221" s="3">
        <v>30258.060546875</v>
      </c>
      <c r="AY221" s="3">
        <v>1737600</v>
      </c>
      <c r="AZ221" s="3">
        <v>0</v>
      </c>
      <c r="BA221" s="3">
        <v>0</v>
      </c>
      <c r="BB221" s="3">
        <v>57.426021575927734</v>
      </c>
      <c r="BC221" s="3">
        <v>54.492362976074219</v>
      </c>
      <c r="BD221" s="3">
        <v>269.22564697265625</v>
      </c>
      <c r="BE221" s="3">
        <v>223.400146484375</v>
      </c>
    </row>
    <row r="222" spans="1:57" x14ac:dyDescent="0.25">
      <c r="A222" s="3">
        <v>109246003</v>
      </c>
      <c r="B222" s="3" t="s">
        <v>289</v>
      </c>
      <c r="C222" s="3" t="s">
        <v>604</v>
      </c>
      <c r="D222" s="50" t="s">
        <v>935</v>
      </c>
      <c r="E222" s="50">
        <v>885078</v>
      </c>
      <c r="F222" s="50">
        <v>127362</v>
      </c>
      <c r="G222" s="50">
        <v>276288</v>
      </c>
      <c r="H222" s="50">
        <v>192957.296875</v>
      </c>
      <c r="I222" s="50">
        <v>122293.1640625</v>
      </c>
      <c r="J222" s="50">
        <v>347923.375</v>
      </c>
      <c r="K222" s="50">
        <v>74753.15625</v>
      </c>
      <c r="L222" s="50">
        <v>1608.1500244140625</v>
      </c>
      <c r="M222" s="50">
        <v>885078</v>
      </c>
      <c r="N222" s="50">
        <v>885078</v>
      </c>
      <c r="O222" s="50">
        <v>127362</v>
      </c>
      <c r="P222" s="50">
        <v>127362</v>
      </c>
      <c r="Q222" s="50">
        <v>337685.3125</v>
      </c>
      <c r="R222" s="50">
        <v>235836.703125</v>
      </c>
      <c r="S222" s="3">
        <v>122293.1640625</v>
      </c>
      <c r="T222" s="3">
        <v>347923.375</v>
      </c>
      <c r="U222" s="3">
        <v>74753.15625</v>
      </c>
      <c r="V222" s="3">
        <v>1608.1500244140625</v>
      </c>
      <c r="W222" s="3">
        <v>1608.1500244140625</v>
      </c>
      <c r="AG222" s="3">
        <v>127362</v>
      </c>
      <c r="AH222" s="3">
        <v>1276689.625</v>
      </c>
      <c r="AI222" s="3">
        <v>1404051.625</v>
      </c>
      <c r="AJ222" s="3">
        <v>475285.375</v>
      </c>
      <c r="AK222" s="3">
        <v>1879337</v>
      </c>
      <c r="AL222" s="3">
        <v>1122522.875</v>
      </c>
      <c r="AM222" s="3">
        <v>3001860</v>
      </c>
      <c r="AN222" s="3">
        <v>249655.15625</v>
      </c>
      <c r="AO222" s="3">
        <v>3251515.25</v>
      </c>
      <c r="AP222" s="3">
        <v>886686.125</v>
      </c>
      <c r="AQ222" s="3">
        <v>4138201.5</v>
      </c>
      <c r="AR222" s="3">
        <v>7422629.5</v>
      </c>
      <c r="AS222" s="3">
        <v>0.82491773366928101</v>
      </c>
      <c r="AT222" s="3">
        <v>0.59190952777862549</v>
      </c>
      <c r="AU222" s="3">
        <v>8998024</v>
      </c>
      <c r="AV222" s="3">
        <v>15589499</v>
      </c>
      <c r="AW222" s="3">
        <v>1748679</v>
      </c>
      <c r="AX222" s="3">
        <v>43304.1640625</v>
      </c>
      <c r="AY222" s="3">
        <v>3643883</v>
      </c>
      <c r="AZ222" s="3">
        <v>0</v>
      </c>
      <c r="BA222" s="3">
        <v>0</v>
      </c>
      <c r="BB222" s="3">
        <v>84.146247863769531</v>
      </c>
      <c r="BC222" s="3">
        <v>43.398529052734375</v>
      </c>
      <c r="BD222" s="3">
        <v>207.78657531738281</v>
      </c>
      <c r="BE222" s="3">
        <v>40.381313323974609</v>
      </c>
    </row>
    <row r="223" spans="1:57" x14ac:dyDescent="0.25">
      <c r="A223" s="3">
        <v>109248003</v>
      </c>
      <c r="B223" s="3" t="s">
        <v>464</v>
      </c>
      <c r="C223" s="3" t="s">
        <v>604</v>
      </c>
      <c r="D223" s="50" t="s">
        <v>935</v>
      </c>
      <c r="E223" s="50">
        <v>1158974.75</v>
      </c>
      <c r="F223" s="50">
        <v>248308.953125</v>
      </c>
      <c r="G223" s="50">
        <v>272992.78125</v>
      </c>
      <c r="H223" s="50">
        <v>550803.625</v>
      </c>
      <c r="I223" s="50">
        <v>215205.03125</v>
      </c>
      <c r="J223" s="50">
        <v>522960.65625</v>
      </c>
      <c r="K223" s="50">
        <v>99814.71875</v>
      </c>
      <c r="L223" s="50">
        <v>12347.7001953125</v>
      </c>
      <c r="M223" s="50">
        <v>1158974.75</v>
      </c>
      <c r="N223" s="50">
        <v>1158974.75</v>
      </c>
      <c r="O223" s="50">
        <v>248308.953125</v>
      </c>
      <c r="P223" s="50">
        <v>248308.953125</v>
      </c>
      <c r="Q223" s="50">
        <v>333657.8125</v>
      </c>
      <c r="R223" s="50">
        <v>673204.375</v>
      </c>
      <c r="S223" s="3">
        <v>215205.03125</v>
      </c>
      <c r="T223" s="3">
        <v>522960.65625</v>
      </c>
      <c r="U223" s="3">
        <v>99814.71875</v>
      </c>
      <c r="V223" s="3">
        <v>12347.7001953125</v>
      </c>
      <c r="W223" s="3">
        <v>12347.7001953125</v>
      </c>
      <c r="AG223" s="3">
        <v>248308.953125</v>
      </c>
      <c r="AH223" s="3">
        <v>2037145.875</v>
      </c>
      <c r="AI223" s="3">
        <v>2285454.75</v>
      </c>
      <c r="AJ223" s="3">
        <v>771269.625</v>
      </c>
      <c r="AK223" s="3">
        <v>3056724.5</v>
      </c>
      <c r="AL223" s="3">
        <v>1844526.875</v>
      </c>
      <c r="AM223" s="3">
        <v>4901251.5</v>
      </c>
      <c r="AN223" s="3">
        <v>463514</v>
      </c>
      <c r="AO223" s="3">
        <v>5364765.5</v>
      </c>
      <c r="AP223" s="3">
        <v>1171322.5</v>
      </c>
      <c r="AQ223" s="3">
        <v>6536088</v>
      </c>
      <c r="AR223" s="3">
        <v>10552070</v>
      </c>
      <c r="AS223" s="3">
        <v>0.80621373653411865</v>
      </c>
      <c r="AT223" s="3">
        <v>0.42296880483627319</v>
      </c>
      <c r="AU223" s="3">
        <v>13088427</v>
      </c>
      <c r="AV223" s="3">
        <v>30745952</v>
      </c>
      <c r="AW223" s="3">
        <v>9174832</v>
      </c>
      <c r="AX223" s="3">
        <v>85405.421875</v>
      </c>
      <c r="AY223" s="3">
        <v>13499585</v>
      </c>
      <c r="AZ223" s="3">
        <v>0</v>
      </c>
      <c r="BA223" s="3">
        <v>0</v>
      </c>
      <c r="BB223" s="3">
        <v>158.06472778320313</v>
      </c>
      <c r="BC223" s="3">
        <v>35.790756225585938</v>
      </c>
      <c r="BD223" s="3">
        <v>153.25053405761719</v>
      </c>
      <c r="BE223" s="3">
        <v>107.42681121826172</v>
      </c>
    </row>
    <row r="224" spans="1:57" x14ac:dyDescent="0.25">
      <c r="A224" s="3">
        <v>109420107</v>
      </c>
      <c r="B224" s="3" t="s">
        <v>521</v>
      </c>
      <c r="C224" s="3" t="s">
        <v>605</v>
      </c>
      <c r="D224" s="50" t="s">
        <v>935</v>
      </c>
      <c r="E224" s="50"/>
      <c r="F224" s="50"/>
      <c r="G224" s="50"/>
      <c r="H224" s="50"/>
      <c r="I224" s="50"/>
      <c r="J224" s="50">
        <v>54593.79296875</v>
      </c>
      <c r="K224" s="50">
        <v>13190.044921875</v>
      </c>
      <c r="L224" s="50">
        <v>97249.5</v>
      </c>
      <c r="M224" s="50"/>
      <c r="N224" s="50"/>
      <c r="O224" s="50"/>
      <c r="P224" s="50"/>
      <c r="Q224" s="50"/>
      <c r="R224" s="50"/>
      <c r="T224" s="3">
        <v>54593.79296875</v>
      </c>
      <c r="U224" s="3">
        <v>13190.044921875</v>
      </c>
      <c r="V224" s="3">
        <v>97249.5</v>
      </c>
      <c r="W224" s="3">
        <v>97249.5</v>
      </c>
      <c r="AG224" s="3">
        <v>0</v>
      </c>
      <c r="AH224" s="3">
        <v>110439.546875</v>
      </c>
      <c r="AI224" s="3">
        <v>110439.546875</v>
      </c>
      <c r="AJ224" s="3">
        <v>54593.79296875</v>
      </c>
      <c r="AK224" s="3">
        <v>165033.34375</v>
      </c>
      <c r="AL224" s="3">
        <v>97249.5</v>
      </c>
      <c r="AM224" s="3">
        <v>262282.84375</v>
      </c>
      <c r="AN224" s="3">
        <v>0</v>
      </c>
      <c r="AO224" s="3">
        <v>262282.84375</v>
      </c>
      <c r="AP224" s="3">
        <v>97249.5</v>
      </c>
      <c r="AQ224" s="3">
        <v>359532.34375</v>
      </c>
      <c r="AR224" s="3">
        <v>502169.75</v>
      </c>
      <c r="AS224" s="3">
        <v>0.62981206178665161</v>
      </c>
      <c r="AT224" s="3">
        <v>0.30929213762283325</v>
      </c>
      <c r="AU224" s="3">
        <v>797332.6875</v>
      </c>
      <c r="AV224" s="3">
        <v>2557222</v>
      </c>
      <c r="AW224" s="3">
        <v>1010061</v>
      </c>
      <c r="AX224" s="3">
        <v>7103.39453125</v>
      </c>
      <c r="BA224" s="3">
        <v>0</v>
      </c>
      <c r="BC224" s="3">
        <v>23.233024597167969</v>
      </c>
      <c r="BD224" s="3">
        <v>112.24671173095703</v>
      </c>
      <c r="BE224" s="3">
        <v>142.19412231445313</v>
      </c>
    </row>
    <row r="225" spans="1:57" x14ac:dyDescent="0.25">
      <c r="A225" s="3">
        <v>109420803</v>
      </c>
      <c r="B225" s="3" t="s">
        <v>72</v>
      </c>
      <c r="C225" s="3" t="s">
        <v>604</v>
      </c>
      <c r="D225" s="50" t="s">
        <v>935</v>
      </c>
      <c r="E225" s="50">
        <v>2450768.5</v>
      </c>
      <c r="F225" s="50">
        <v>416190.90625</v>
      </c>
      <c r="G225" s="50">
        <v>1194185.875</v>
      </c>
      <c r="H225" s="50">
        <v>797727.125</v>
      </c>
      <c r="I225" s="50">
        <v>196021.203125</v>
      </c>
      <c r="J225" s="50">
        <v>1146920.375</v>
      </c>
      <c r="K225" s="50">
        <v>229928.75</v>
      </c>
      <c r="L225" s="50">
        <v>62110.5</v>
      </c>
      <c r="M225" s="50">
        <v>2450768.5</v>
      </c>
      <c r="N225" s="50">
        <v>2450768.5</v>
      </c>
      <c r="O225" s="50">
        <v>416190.90625</v>
      </c>
      <c r="P225" s="50">
        <v>416190.90625</v>
      </c>
      <c r="Q225" s="50">
        <v>1459560.5</v>
      </c>
      <c r="R225" s="50">
        <v>974999.875</v>
      </c>
      <c r="S225" s="3">
        <v>196021.203125</v>
      </c>
      <c r="T225" s="3">
        <v>1146920.375</v>
      </c>
      <c r="U225" s="3">
        <v>229928.75</v>
      </c>
      <c r="V225" s="3">
        <v>62110.5</v>
      </c>
      <c r="W225" s="3">
        <v>62110.5</v>
      </c>
      <c r="AG225" s="3">
        <v>416190.90625</v>
      </c>
      <c r="AH225" s="3">
        <v>3736556</v>
      </c>
      <c r="AI225" s="3">
        <v>4152747</v>
      </c>
      <c r="AJ225" s="3">
        <v>1563111.25</v>
      </c>
      <c r="AK225" s="3">
        <v>5715858</v>
      </c>
      <c r="AL225" s="3">
        <v>3487879</v>
      </c>
      <c r="AM225" s="3">
        <v>9203737</v>
      </c>
      <c r="AN225" s="3">
        <v>612212.125</v>
      </c>
      <c r="AO225" s="3">
        <v>9815949</v>
      </c>
      <c r="AP225" s="3">
        <v>2512879</v>
      </c>
      <c r="AQ225" s="3">
        <v>12328828</v>
      </c>
      <c r="AR225" s="3">
        <v>21104612</v>
      </c>
      <c r="AS225" s="3">
        <v>0.77833646535873413</v>
      </c>
      <c r="AT225" s="3">
        <v>0.59945279359817505</v>
      </c>
      <c r="AU225" s="3">
        <v>27115024</v>
      </c>
      <c r="AV225" s="3">
        <v>44742252</v>
      </c>
      <c r="AW225" s="3">
        <v>15240799</v>
      </c>
      <c r="AX225" s="3">
        <v>124284.03125</v>
      </c>
      <c r="AY225" s="3">
        <v>8600898</v>
      </c>
      <c r="AZ225" s="3">
        <v>0</v>
      </c>
      <c r="BA225" s="3">
        <v>0</v>
      </c>
      <c r="BB225" s="3">
        <v>69.203567504882813</v>
      </c>
      <c r="BC225" s="3">
        <v>45.990283966064453</v>
      </c>
      <c r="BD225" s="3">
        <v>218.16981506347656</v>
      </c>
      <c r="BE225" s="3">
        <v>122.62877655029297</v>
      </c>
    </row>
    <row r="226" spans="1:57" x14ac:dyDescent="0.25">
      <c r="A226" s="3">
        <v>109422303</v>
      </c>
      <c r="B226" s="3" t="s">
        <v>48</v>
      </c>
      <c r="C226" s="3" t="s">
        <v>604</v>
      </c>
      <c r="D226" s="50" t="s">
        <v>935</v>
      </c>
      <c r="E226" s="50">
        <v>1515849</v>
      </c>
      <c r="F226" s="50">
        <v>177701.84375</v>
      </c>
      <c r="G226" s="50">
        <v>251291.609375</v>
      </c>
      <c r="H226" s="50">
        <v>529304.375</v>
      </c>
      <c r="I226" s="50">
        <v>81818.7109375</v>
      </c>
      <c r="J226" s="50">
        <v>468460.78125</v>
      </c>
      <c r="K226" s="50">
        <v>95782.3828125</v>
      </c>
      <c r="L226" s="50"/>
      <c r="M226" s="50">
        <v>1515849</v>
      </c>
      <c r="N226" s="50">
        <v>1515849</v>
      </c>
      <c r="O226" s="50">
        <v>177701.84375</v>
      </c>
      <c r="P226" s="50">
        <v>177701.84375</v>
      </c>
      <c r="Q226" s="50">
        <v>307134.1875</v>
      </c>
      <c r="R226" s="50">
        <v>646927.625</v>
      </c>
      <c r="S226" s="3">
        <v>81818.7109375</v>
      </c>
      <c r="T226" s="3">
        <v>468460.78125</v>
      </c>
      <c r="U226" s="3">
        <v>95782.3828125</v>
      </c>
      <c r="AG226" s="3">
        <v>177701.84375</v>
      </c>
      <c r="AH226" s="3">
        <v>2222754.5</v>
      </c>
      <c r="AI226" s="3">
        <v>2400456.25</v>
      </c>
      <c r="AJ226" s="3">
        <v>646162.625</v>
      </c>
      <c r="AK226" s="3">
        <v>3046619</v>
      </c>
      <c r="AL226" s="3">
        <v>2162776.5</v>
      </c>
      <c r="AM226" s="3">
        <v>5209395.5</v>
      </c>
      <c r="AN226" s="3">
        <v>259520.5625</v>
      </c>
      <c r="AO226" s="3">
        <v>5468916</v>
      </c>
      <c r="AP226" s="3">
        <v>1515849</v>
      </c>
      <c r="AQ226" s="3">
        <v>6984765</v>
      </c>
      <c r="AR226" s="3">
        <v>11328227</v>
      </c>
      <c r="AS226" s="3">
        <v>0.82820975780487061</v>
      </c>
      <c r="AT226" s="3">
        <v>0.67320340871810913</v>
      </c>
      <c r="AU226" s="3">
        <v>13677969</v>
      </c>
      <c r="AV226" s="3">
        <v>19696614</v>
      </c>
      <c r="AW226" s="3">
        <v>9863447</v>
      </c>
      <c r="AX226" s="3">
        <v>54712.81640625</v>
      </c>
      <c r="AY226" s="3">
        <v>2878595</v>
      </c>
      <c r="AZ226" s="3">
        <v>0</v>
      </c>
      <c r="BA226" s="3">
        <v>0</v>
      </c>
      <c r="BB226" s="3">
        <v>52.612808227539063</v>
      </c>
      <c r="BC226" s="3">
        <v>55.683826446533203</v>
      </c>
      <c r="BD226" s="3">
        <v>249.99569702148438</v>
      </c>
      <c r="BE226" s="3">
        <v>180.27671813964844</v>
      </c>
    </row>
    <row r="227" spans="1:57" x14ac:dyDescent="0.25">
      <c r="A227" s="3">
        <v>109426003</v>
      </c>
      <c r="B227" s="3" t="s">
        <v>255</v>
      </c>
      <c r="C227" s="3" t="s">
        <v>604</v>
      </c>
      <c r="D227" s="50" t="s">
        <v>935</v>
      </c>
      <c r="E227" s="50">
        <v>958200.625</v>
      </c>
      <c r="F227" s="50">
        <v>110303.546875</v>
      </c>
      <c r="G227" s="50">
        <v>139640.296875</v>
      </c>
      <c r="H227" s="50">
        <v>109930.953125</v>
      </c>
      <c r="I227" s="50">
        <v>88965.0078125</v>
      </c>
      <c r="J227" s="50">
        <v>296894.5625</v>
      </c>
      <c r="K227" s="50">
        <v>60588.4765625</v>
      </c>
      <c r="L227" s="50">
        <v>35423.55078125</v>
      </c>
      <c r="M227" s="50">
        <v>958200.625</v>
      </c>
      <c r="N227" s="50">
        <v>958200.625</v>
      </c>
      <c r="O227" s="50">
        <v>110303.546875</v>
      </c>
      <c r="P227" s="50">
        <v>110303.546875</v>
      </c>
      <c r="Q227" s="50">
        <v>170671.46875</v>
      </c>
      <c r="R227" s="50">
        <v>134360.046875</v>
      </c>
      <c r="S227" s="3">
        <v>88965.0078125</v>
      </c>
      <c r="T227" s="3">
        <v>296894.5625</v>
      </c>
      <c r="U227" s="3">
        <v>60588.4765625</v>
      </c>
      <c r="V227" s="3">
        <v>35423.55078125</v>
      </c>
      <c r="W227" s="3">
        <v>35423.55078125</v>
      </c>
      <c r="AG227" s="3">
        <v>110303.546875</v>
      </c>
      <c r="AH227" s="3">
        <v>1253108.625</v>
      </c>
      <c r="AI227" s="3">
        <v>1363412.125</v>
      </c>
      <c r="AJ227" s="3">
        <v>407198.125</v>
      </c>
      <c r="AK227" s="3">
        <v>1770610.25</v>
      </c>
      <c r="AL227" s="3">
        <v>1127984.125</v>
      </c>
      <c r="AM227" s="3">
        <v>2898594.5</v>
      </c>
      <c r="AN227" s="3">
        <v>199268.5625</v>
      </c>
      <c r="AO227" s="3">
        <v>3097863</v>
      </c>
      <c r="AP227" s="3">
        <v>993624.1875</v>
      </c>
      <c r="AQ227" s="3">
        <v>4091487.25</v>
      </c>
      <c r="AR227" s="3">
        <v>7803844</v>
      </c>
      <c r="AS227" s="3">
        <v>0.84714168310165405</v>
      </c>
      <c r="AT227" s="3">
        <v>0.74165749549865723</v>
      </c>
      <c r="AU227" s="3">
        <v>9211970</v>
      </c>
      <c r="AV227" s="3">
        <v>11970513</v>
      </c>
      <c r="AW227" s="3">
        <v>4045712</v>
      </c>
      <c r="AX227" s="3">
        <v>33251.42578125</v>
      </c>
      <c r="AY227" s="3">
        <v>1485214</v>
      </c>
      <c r="AZ227" s="3">
        <v>0</v>
      </c>
      <c r="BA227" s="3">
        <v>0</v>
      </c>
      <c r="BB227" s="3">
        <v>44.666175842285156</v>
      </c>
      <c r="BC227" s="3">
        <v>53.249153137207031</v>
      </c>
      <c r="BD227" s="3">
        <v>277.03985595703125</v>
      </c>
      <c r="BE227" s="3">
        <v>121.67033386230469</v>
      </c>
    </row>
    <row r="228" spans="1:57" x14ac:dyDescent="0.25">
      <c r="A228" s="3">
        <v>109426303</v>
      </c>
      <c r="B228" s="3" t="s">
        <v>156</v>
      </c>
      <c r="C228" s="3" t="s">
        <v>604</v>
      </c>
      <c r="D228" s="50" t="s">
        <v>935</v>
      </c>
      <c r="E228" s="50">
        <v>1306265.75</v>
      </c>
      <c r="F228" s="50">
        <v>157879.203125</v>
      </c>
      <c r="G228" s="50">
        <v>238916.171875</v>
      </c>
      <c r="H228" s="50">
        <v>661909.0625</v>
      </c>
      <c r="I228" s="50">
        <v>93078.71875</v>
      </c>
      <c r="J228" s="50">
        <v>380887.4375</v>
      </c>
      <c r="K228" s="50">
        <v>83872.8203125</v>
      </c>
      <c r="L228" s="50"/>
      <c r="M228" s="50">
        <v>1306265.75</v>
      </c>
      <c r="N228" s="50">
        <v>1306265.75</v>
      </c>
      <c r="O228" s="50">
        <v>157879.203125</v>
      </c>
      <c r="P228" s="50">
        <v>157879.203125</v>
      </c>
      <c r="Q228" s="50">
        <v>292008.65625</v>
      </c>
      <c r="R228" s="50">
        <v>808999.9375</v>
      </c>
      <c r="S228" s="3">
        <v>93078.71875</v>
      </c>
      <c r="T228" s="3">
        <v>380887.4375</v>
      </c>
      <c r="U228" s="3">
        <v>83872.8203125</v>
      </c>
      <c r="AG228" s="3">
        <v>157879.203125</v>
      </c>
      <c r="AH228" s="3">
        <v>2145126.25</v>
      </c>
      <c r="AI228" s="3">
        <v>2303005.5</v>
      </c>
      <c r="AJ228" s="3">
        <v>538766.625</v>
      </c>
      <c r="AK228" s="3">
        <v>2841772</v>
      </c>
      <c r="AL228" s="3">
        <v>2115265.75</v>
      </c>
      <c r="AM228" s="3">
        <v>4957038</v>
      </c>
      <c r="AN228" s="3">
        <v>250957.921875</v>
      </c>
      <c r="AO228" s="3">
        <v>5207996</v>
      </c>
      <c r="AP228" s="3">
        <v>1306265.75</v>
      </c>
      <c r="AQ228" s="3">
        <v>6514262</v>
      </c>
      <c r="AR228" s="3">
        <v>9934100</v>
      </c>
      <c r="AS228" s="3">
        <v>0.82613247632980347</v>
      </c>
      <c r="AT228" s="3">
        <v>0.68495512008666992</v>
      </c>
      <c r="AU228" s="3">
        <v>12024827</v>
      </c>
      <c r="AV228" s="3">
        <v>16459635</v>
      </c>
      <c r="AW228" s="3">
        <v>11847121</v>
      </c>
      <c r="AX228" s="3">
        <v>45721.20703125</v>
      </c>
      <c r="AY228" s="3">
        <v>2225067</v>
      </c>
      <c r="AZ228" s="3">
        <v>0</v>
      </c>
      <c r="BA228" s="3">
        <v>0</v>
      </c>
      <c r="BB228" s="3">
        <v>48.665973663330078</v>
      </c>
      <c r="BC228" s="3">
        <v>62.154350280761719</v>
      </c>
      <c r="BD228" s="3">
        <v>263.00326538085938</v>
      </c>
      <c r="BE228" s="3">
        <v>259.11654663085938</v>
      </c>
    </row>
    <row r="229" spans="1:57" x14ac:dyDescent="0.25">
      <c r="A229" s="3">
        <v>109427503</v>
      </c>
      <c r="B229" s="3" t="s">
        <v>279</v>
      </c>
      <c r="C229" s="3" t="s">
        <v>604</v>
      </c>
      <c r="D229" s="50" t="s">
        <v>935</v>
      </c>
      <c r="E229" s="50">
        <v>1207775.5</v>
      </c>
      <c r="F229" s="50">
        <v>136094.40625</v>
      </c>
      <c r="G229" s="50">
        <v>232921.71875</v>
      </c>
      <c r="H229" s="50">
        <v>425740.9375</v>
      </c>
      <c r="I229" s="50">
        <v>102378.0546875</v>
      </c>
      <c r="J229" s="50">
        <v>383288.21875</v>
      </c>
      <c r="K229" s="50">
        <v>77744.1875</v>
      </c>
      <c r="L229" s="50"/>
      <c r="M229" s="50">
        <v>1207775.5</v>
      </c>
      <c r="N229" s="50">
        <v>1207775.5</v>
      </c>
      <c r="O229" s="50">
        <v>136094.40625</v>
      </c>
      <c r="P229" s="50">
        <v>136094.40625</v>
      </c>
      <c r="Q229" s="50">
        <v>284682.09375</v>
      </c>
      <c r="R229" s="50">
        <v>520350.0625</v>
      </c>
      <c r="S229" s="3">
        <v>102378.0546875</v>
      </c>
      <c r="T229" s="3">
        <v>383288.21875</v>
      </c>
      <c r="U229" s="3">
        <v>77744.1875</v>
      </c>
      <c r="AG229" s="3">
        <v>136094.40625</v>
      </c>
      <c r="AH229" s="3">
        <v>1813638.75</v>
      </c>
      <c r="AI229" s="3">
        <v>1949733.125</v>
      </c>
      <c r="AJ229" s="3">
        <v>519382.625</v>
      </c>
      <c r="AK229" s="3">
        <v>2469115.75</v>
      </c>
      <c r="AL229" s="3">
        <v>1728125.5</v>
      </c>
      <c r="AM229" s="3">
        <v>4197241</v>
      </c>
      <c r="AN229" s="3">
        <v>238472.46875</v>
      </c>
      <c r="AO229" s="3">
        <v>4435713.5</v>
      </c>
      <c r="AP229" s="3">
        <v>1207775.5</v>
      </c>
      <c r="AQ229" s="3">
        <v>5643489</v>
      </c>
      <c r="AR229" s="3">
        <v>9091657</v>
      </c>
      <c r="AS229" s="3">
        <v>0.82291626930236816</v>
      </c>
      <c r="AT229" s="3">
        <v>0.59386128187179565</v>
      </c>
      <c r="AU229" s="3">
        <v>11048095</v>
      </c>
      <c r="AV229" s="3">
        <v>18247578</v>
      </c>
      <c r="AW229" s="3">
        <v>6735119</v>
      </c>
      <c r="AX229" s="3">
        <v>50687.71484375</v>
      </c>
      <c r="AY229" s="3">
        <v>3101999</v>
      </c>
      <c r="AZ229" s="3">
        <v>0</v>
      </c>
      <c r="BA229" s="3">
        <v>0</v>
      </c>
      <c r="BB229" s="3">
        <v>61.1982421875</v>
      </c>
      <c r="BC229" s="3">
        <v>48.712310791015625</v>
      </c>
      <c r="BD229" s="3">
        <v>217.96395874023438</v>
      </c>
      <c r="BE229" s="3">
        <v>132.87478637695313</v>
      </c>
    </row>
    <row r="230" spans="1:57" x14ac:dyDescent="0.25">
      <c r="A230" s="3">
        <v>109530304</v>
      </c>
      <c r="B230" s="3" t="s">
        <v>313</v>
      </c>
      <c r="C230" s="3" t="s">
        <v>604</v>
      </c>
      <c r="D230" s="50" t="s">
        <v>935</v>
      </c>
      <c r="E230" s="50">
        <v>268289.84375</v>
      </c>
      <c r="F230" s="50">
        <v>25685.099609375</v>
      </c>
      <c r="G230" s="50">
        <v>104186.421875</v>
      </c>
      <c r="H230" s="50">
        <v>15554.25</v>
      </c>
      <c r="I230" s="50">
        <v>22004.80078125</v>
      </c>
      <c r="J230" s="50">
        <v>72264.8515625</v>
      </c>
      <c r="K230" s="50">
        <v>16597.94921875</v>
      </c>
      <c r="L230" s="50"/>
      <c r="M230" s="50">
        <v>268289.84375</v>
      </c>
      <c r="N230" s="50">
        <v>268289.84375</v>
      </c>
      <c r="O230" s="50">
        <v>25685.099609375</v>
      </c>
      <c r="P230" s="50">
        <v>25685.099609375</v>
      </c>
      <c r="Q230" s="50">
        <v>127338.9609375</v>
      </c>
      <c r="R230" s="50">
        <v>19010.75</v>
      </c>
      <c r="S230" s="3">
        <v>22004.80078125</v>
      </c>
      <c r="T230" s="3">
        <v>72264.8515625</v>
      </c>
      <c r="U230" s="3">
        <v>16597.94921875</v>
      </c>
      <c r="AG230" s="3">
        <v>25685.099609375</v>
      </c>
      <c r="AH230" s="3">
        <v>322446.84375</v>
      </c>
      <c r="AI230" s="3">
        <v>348131.9375</v>
      </c>
      <c r="AJ230" s="3">
        <v>97949.953125</v>
      </c>
      <c r="AK230" s="3">
        <v>446081.875</v>
      </c>
      <c r="AL230" s="3">
        <v>287300.59375</v>
      </c>
      <c r="AM230" s="3">
        <v>733382.5</v>
      </c>
      <c r="AN230" s="3">
        <v>47689.8984375</v>
      </c>
      <c r="AO230" s="3">
        <v>781072.375</v>
      </c>
      <c r="AP230" s="3">
        <v>268289.84375</v>
      </c>
      <c r="AQ230" s="3">
        <v>1049362.25</v>
      </c>
      <c r="AR230" s="3">
        <v>2072369.125</v>
      </c>
      <c r="AS230" s="3">
        <v>0.82333004474639893</v>
      </c>
      <c r="AT230" s="3">
        <v>0.53924918174743652</v>
      </c>
      <c r="AU230" s="3">
        <v>2517057.5</v>
      </c>
      <c r="AV230" s="3">
        <v>4431998.5</v>
      </c>
      <c r="AW230" s="3">
        <v>1799119</v>
      </c>
      <c r="AX230" s="3">
        <v>12311.107421875</v>
      </c>
      <c r="AY230" s="3">
        <v>1240211</v>
      </c>
      <c r="AZ230" s="3">
        <v>0</v>
      </c>
      <c r="BA230" s="3">
        <v>0</v>
      </c>
      <c r="BB230" s="3">
        <v>100.73918914794922</v>
      </c>
      <c r="BC230" s="3">
        <v>36.234096527099609</v>
      </c>
      <c r="BD230" s="3">
        <v>204.45419311523438</v>
      </c>
      <c r="BE230" s="3">
        <v>146.13786315917969</v>
      </c>
    </row>
    <row r="231" spans="1:57" x14ac:dyDescent="0.25">
      <c r="A231" s="3">
        <v>109531304</v>
      </c>
      <c r="B231" s="3" t="s">
        <v>211</v>
      </c>
      <c r="C231" s="3" t="s">
        <v>604</v>
      </c>
      <c r="D231" s="50" t="s">
        <v>935</v>
      </c>
      <c r="E231" s="50">
        <v>776323.8125</v>
      </c>
      <c r="F231" s="50">
        <v>104207.1015625</v>
      </c>
      <c r="G231" s="50">
        <v>197249.578125</v>
      </c>
      <c r="H231" s="50">
        <v>236686.5</v>
      </c>
      <c r="I231" s="50">
        <v>53287.8671875</v>
      </c>
      <c r="J231" s="50">
        <v>271783.375</v>
      </c>
      <c r="K231" s="50">
        <v>60368.53125</v>
      </c>
      <c r="L231" s="50">
        <v>18429.150390625</v>
      </c>
      <c r="M231" s="50">
        <v>776323.8125</v>
      </c>
      <c r="N231" s="50">
        <v>776323.8125</v>
      </c>
      <c r="O231" s="50">
        <v>104207.1015625</v>
      </c>
      <c r="P231" s="50">
        <v>104207.1015625</v>
      </c>
      <c r="Q231" s="50">
        <v>241082.828125</v>
      </c>
      <c r="R231" s="50">
        <v>289283.5</v>
      </c>
      <c r="S231" s="3">
        <v>53287.8671875</v>
      </c>
      <c r="T231" s="3">
        <v>271783.375</v>
      </c>
      <c r="U231" s="3">
        <v>60368.53125</v>
      </c>
      <c r="V231" s="3">
        <v>18429.150390625</v>
      </c>
      <c r="W231" s="3">
        <v>18429.150390625</v>
      </c>
      <c r="AG231" s="3">
        <v>104207.1015625</v>
      </c>
      <c r="AH231" s="3">
        <v>1145095.75</v>
      </c>
      <c r="AI231" s="3">
        <v>1249302.875</v>
      </c>
      <c r="AJ231" s="3">
        <v>375990.46875</v>
      </c>
      <c r="AK231" s="3">
        <v>1625293.375</v>
      </c>
      <c r="AL231" s="3">
        <v>1084036.375</v>
      </c>
      <c r="AM231" s="3">
        <v>2709329.75</v>
      </c>
      <c r="AN231" s="3">
        <v>157494.96875</v>
      </c>
      <c r="AO231" s="3">
        <v>2866824.75</v>
      </c>
      <c r="AP231" s="3">
        <v>794752.9375</v>
      </c>
      <c r="AQ231" s="3">
        <v>3661577.75</v>
      </c>
      <c r="AR231" s="3">
        <v>6243582</v>
      </c>
      <c r="AS231" s="3">
        <v>0.79779213666915894</v>
      </c>
      <c r="AT231" s="3">
        <v>0.52127254009246826</v>
      </c>
      <c r="AU231" s="3">
        <v>7826076</v>
      </c>
      <c r="AV231" s="3">
        <v>14944152</v>
      </c>
      <c r="AW231" s="3">
        <v>5901539</v>
      </c>
      <c r="AX231" s="3">
        <v>41511.53515625</v>
      </c>
      <c r="AY231" s="3">
        <v>4739315</v>
      </c>
      <c r="AZ231" s="3">
        <v>0</v>
      </c>
      <c r="BA231" s="3">
        <v>0</v>
      </c>
      <c r="BB231" s="3">
        <v>114.16862487792969</v>
      </c>
      <c r="BC231" s="3">
        <v>39.152812957763672</v>
      </c>
      <c r="BD231" s="3">
        <v>188.52774047851563</v>
      </c>
      <c r="BE231" s="3">
        <v>142.16624450683594</v>
      </c>
    </row>
    <row r="232" spans="1:57" x14ac:dyDescent="0.25">
      <c r="A232" s="3">
        <v>109532804</v>
      </c>
      <c r="B232" s="3" t="s">
        <v>124</v>
      </c>
      <c r="C232" s="3" t="s">
        <v>604</v>
      </c>
      <c r="D232" s="50" t="s">
        <v>935</v>
      </c>
      <c r="E232" s="50">
        <v>445100.09375</v>
      </c>
      <c r="F232" s="50">
        <v>48839.55078125</v>
      </c>
      <c r="G232" s="50">
        <v>138967.171875</v>
      </c>
      <c r="H232" s="50">
        <v>45619.6484375</v>
      </c>
      <c r="I232" s="50">
        <v>12593.6240234375</v>
      </c>
      <c r="J232" s="50">
        <v>128374.40625</v>
      </c>
      <c r="K232" s="50">
        <v>29469.974609375</v>
      </c>
      <c r="L232" s="50"/>
      <c r="M232" s="50">
        <v>445100.09375</v>
      </c>
      <c r="N232" s="50">
        <v>445100.09375</v>
      </c>
      <c r="O232" s="50">
        <v>48839.55078125</v>
      </c>
      <c r="P232" s="50">
        <v>48839.55078125</v>
      </c>
      <c r="Q232" s="50">
        <v>169848.765625</v>
      </c>
      <c r="R232" s="50">
        <v>55757.3515625</v>
      </c>
      <c r="S232" s="3">
        <v>12593.6240234375</v>
      </c>
      <c r="T232" s="3">
        <v>128374.40625</v>
      </c>
      <c r="U232" s="3">
        <v>29469.974609375</v>
      </c>
      <c r="AG232" s="3">
        <v>48839.55078125</v>
      </c>
      <c r="AH232" s="3">
        <v>532783.375</v>
      </c>
      <c r="AI232" s="3">
        <v>581622.9375</v>
      </c>
      <c r="AJ232" s="3">
        <v>177213.953125</v>
      </c>
      <c r="AK232" s="3">
        <v>758836.875</v>
      </c>
      <c r="AL232" s="3">
        <v>500857.4375</v>
      </c>
      <c r="AM232" s="3">
        <v>1259694.25</v>
      </c>
      <c r="AN232" s="3">
        <v>61433.17578125</v>
      </c>
      <c r="AO232" s="3">
        <v>1321127.375</v>
      </c>
      <c r="AP232" s="3">
        <v>445100.09375</v>
      </c>
      <c r="AQ232" s="3">
        <v>1766227.5</v>
      </c>
      <c r="AR232" s="3">
        <v>3229029.25</v>
      </c>
      <c r="AS232" s="3">
        <v>0.81177639961242676</v>
      </c>
      <c r="AT232" s="3">
        <v>0.46600556373596191</v>
      </c>
      <c r="AU232" s="3">
        <v>3977732.5</v>
      </c>
      <c r="AV232" s="3">
        <v>8436422</v>
      </c>
      <c r="AW232" s="3">
        <v>1484254</v>
      </c>
      <c r="AX232" s="3">
        <v>23434.505859375</v>
      </c>
      <c r="AY232" s="3">
        <v>3283557</v>
      </c>
      <c r="AZ232" s="3">
        <v>0</v>
      </c>
      <c r="BA232" s="3">
        <v>0</v>
      </c>
      <c r="BB232" s="3">
        <v>140.1163330078125</v>
      </c>
      <c r="BC232" s="3">
        <v>32.381175994873047</v>
      </c>
      <c r="BD232" s="3">
        <v>169.73826599121094</v>
      </c>
      <c r="BE232" s="3">
        <v>63.336261749267578</v>
      </c>
    </row>
    <row r="233" spans="1:57" x14ac:dyDescent="0.25">
      <c r="A233" s="3">
        <v>109535504</v>
      </c>
      <c r="B233" s="3" t="s">
        <v>499</v>
      </c>
      <c r="C233" s="3" t="s">
        <v>604</v>
      </c>
      <c r="D233" s="50" t="s">
        <v>935</v>
      </c>
      <c r="E233" s="50">
        <v>772165.625</v>
      </c>
      <c r="F233" s="50">
        <v>82288.046875</v>
      </c>
      <c r="G233" s="50">
        <v>171518.078125</v>
      </c>
      <c r="H233" s="50">
        <v>56634.75</v>
      </c>
      <c r="I233" s="50">
        <v>79287.3359375</v>
      </c>
      <c r="J233" s="50">
        <v>205092.796875</v>
      </c>
      <c r="K233" s="50">
        <v>62150.01171875</v>
      </c>
      <c r="L233" s="50">
        <v>7984.64990234375</v>
      </c>
      <c r="M233" s="50">
        <v>772165.625</v>
      </c>
      <c r="N233" s="50">
        <v>772165.625</v>
      </c>
      <c r="O233" s="50">
        <v>82288.046875</v>
      </c>
      <c r="P233" s="50">
        <v>82288.046875</v>
      </c>
      <c r="Q233" s="50">
        <v>209633.1875</v>
      </c>
      <c r="R233" s="50">
        <v>69220.25</v>
      </c>
      <c r="S233" s="3">
        <v>79287.3359375</v>
      </c>
      <c r="T233" s="3">
        <v>205092.796875</v>
      </c>
      <c r="U233" s="3">
        <v>62150.01171875</v>
      </c>
      <c r="V233" s="3">
        <v>7984.64990234375</v>
      </c>
      <c r="W233" s="3">
        <v>7984.64990234375</v>
      </c>
      <c r="AG233" s="3">
        <v>82288.046875</v>
      </c>
      <c r="AH233" s="3">
        <v>978222.3125</v>
      </c>
      <c r="AI233" s="3">
        <v>1060510.375</v>
      </c>
      <c r="AJ233" s="3">
        <v>287380.84375</v>
      </c>
      <c r="AK233" s="3">
        <v>1347891.25</v>
      </c>
      <c r="AL233" s="3">
        <v>849370.5</v>
      </c>
      <c r="AM233" s="3">
        <v>2197261.75</v>
      </c>
      <c r="AN233" s="3">
        <v>161575.375</v>
      </c>
      <c r="AO233" s="3">
        <v>2358837</v>
      </c>
      <c r="AP233" s="3">
        <v>780150.25</v>
      </c>
      <c r="AQ233" s="3">
        <v>3138987.25</v>
      </c>
      <c r="AR233" s="3">
        <v>6177513</v>
      </c>
      <c r="AS233" s="3">
        <v>0.83906817436218262</v>
      </c>
      <c r="AT233" s="3">
        <v>0.5588456392288208</v>
      </c>
      <c r="AU233" s="3">
        <v>7362349.5</v>
      </c>
      <c r="AV233" s="3">
        <v>12617371</v>
      </c>
      <c r="AW233" s="3">
        <v>6175847</v>
      </c>
      <c r="AX233" s="3">
        <v>35048.25390625</v>
      </c>
      <c r="AY233" s="3">
        <v>3140628</v>
      </c>
      <c r="AZ233" s="3">
        <v>1</v>
      </c>
      <c r="BA233" s="3">
        <v>0</v>
      </c>
      <c r="BB233" s="3">
        <v>89.608688354492188</v>
      </c>
      <c r="BC233" s="3">
        <v>38.458156585693359</v>
      </c>
      <c r="BD233" s="3">
        <v>210.063232421875</v>
      </c>
      <c r="BE233" s="3">
        <v>176.2098388671875</v>
      </c>
    </row>
    <row r="234" spans="1:57" x14ac:dyDescent="0.25">
      <c r="A234" s="3">
        <v>109537504</v>
      </c>
      <c r="B234" s="3" t="s">
        <v>58</v>
      </c>
      <c r="C234" s="3" t="s">
        <v>604</v>
      </c>
      <c r="D234" s="50" t="s">
        <v>935</v>
      </c>
      <c r="E234" s="50">
        <v>669728.125</v>
      </c>
      <c r="F234" s="50">
        <v>73824.296875</v>
      </c>
      <c r="G234" s="50">
        <v>98774.2890625</v>
      </c>
      <c r="H234" s="50">
        <v>143425.34375</v>
      </c>
      <c r="I234" s="50">
        <v>98356.609375</v>
      </c>
      <c r="J234" s="50">
        <v>175165.09375</v>
      </c>
      <c r="K234" s="50">
        <v>38030.0390625</v>
      </c>
      <c r="L234" s="50"/>
      <c r="M234" s="50">
        <v>669728.125</v>
      </c>
      <c r="N234" s="50">
        <v>669728.125</v>
      </c>
      <c r="O234" s="50">
        <v>73824.296875</v>
      </c>
      <c r="P234" s="50">
        <v>73824.296875</v>
      </c>
      <c r="Q234" s="50">
        <v>120724.1328125</v>
      </c>
      <c r="R234" s="50">
        <v>175297.65625</v>
      </c>
      <c r="S234" s="3">
        <v>98356.609375</v>
      </c>
      <c r="T234" s="3">
        <v>175165.09375</v>
      </c>
      <c r="U234" s="3">
        <v>38030.0390625</v>
      </c>
      <c r="AG234" s="3">
        <v>73824.296875</v>
      </c>
      <c r="AH234" s="3">
        <v>949540.1875</v>
      </c>
      <c r="AI234" s="3">
        <v>1023364.5</v>
      </c>
      <c r="AJ234" s="3">
        <v>248989.390625</v>
      </c>
      <c r="AK234" s="3">
        <v>1272353.875</v>
      </c>
      <c r="AL234" s="3">
        <v>845025.75</v>
      </c>
      <c r="AM234" s="3">
        <v>2117379.5</v>
      </c>
      <c r="AN234" s="3">
        <v>172180.90625</v>
      </c>
      <c r="AO234" s="3">
        <v>2289560.5</v>
      </c>
      <c r="AP234" s="3">
        <v>669728.125</v>
      </c>
      <c r="AQ234" s="3">
        <v>2959288.5</v>
      </c>
      <c r="AR234" s="3">
        <v>5230851</v>
      </c>
      <c r="AS234" s="3">
        <v>0.84145498275756836</v>
      </c>
      <c r="AT234" s="3">
        <v>0.66275548934936523</v>
      </c>
      <c r="AU234" s="3">
        <v>6216436</v>
      </c>
      <c r="AV234" s="3">
        <v>9360843</v>
      </c>
      <c r="AW234" s="3">
        <v>3126340</v>
      </c>
      <c r="AX234" s="3">
        <v>26002.341796875</v>
      </c>
      <c r="AY234" s="3">
        <v>2124779</v>
      </c>
      <c r="AZ234" s="3">
        <v>0</v>
      </c>
      <c r="BA234" s="3">
        <v>0</v>
      </c>
      <c r="BB234" s="3">
        <v>81.714912414550781</v>
      </c>
      <c r="BC234" s="3">
        <v>48.932281494140625</v>
      </c>
      <c r="BD234" s="3">
        <v>239.07215881347656</v>
      </c>
      <c r="BE234" s="3">
        <v>120.23301696777344</v>
      </c>
    </row>
    <row r="235" spans="1:57" x14ac:dyDescent="0.25">
      <c r="A235" s="3">
        <v>110000000</v>
      </c>
      <c r="B235" s="3" t="s">
        <v>596</v>
      </c>
      <c r="C235" s="3" t="s">
        <v>606</v>
      </c>
      <c r="D235" s="50" t="s">
        <v>935</v>
      </c>
      <c r="E235" s="50"/>
      <c r="F235" s="50"/>
      <c r="G235" s="50"/>
      <c r="H235" s="50"/>
      <c r="I235" s="50"/>
      <c r="J235" s="50">
        <v>295249.5</v>
      </c>
      <c r="K235" s="50">
        <v>57087.0859375</v>
      </c>
      <c r="L235" s="50"/>
      <c r="M235" s="50"/>
      <c r="N235" s="50"/>
      <c r="O235" s="50"/>
      <c r="P235" s="50"/>
      <c r="Q235" s="50"/>
      <c r="R235" s="50"/>
      <c r="T235" s="3">
        <v>295249.5</v>
      </c>
      <c r="U235" s="3">
        <v>57087.0859375</v>
      </c>
      <c r="X235" s="3">
        <v>911224.5</v>
      </c>
      <c r="Y235" s="3">
        <v>547502.8125</v>
      </c>
      <c r="Z235" s="3">
        <v>547502.8125</v>
      </c>
      <c r="AA235" s="3">
        <v>467170.71875</v>
      </c>
      <c r="AB235" s="3">
        <v>467170.71875</v>
      </c>
      <c r="AC235" s="3">
        <v>467170.71875</v>
      </c>
      <c r="AD235" s="3">
        <v>467170.71875</v>
      </c>
      <c r="AE235" s="3">
        <v>467170.71875</v>
      </c>
      <c r="AF235" s="3">
        <v>467170.71875</v>
      </c>
      <c r="AG235" s="3">
        <v>467170.71875</v>
      </c>
      <c r="AH235" s="3">
        <v>1982985.125</v>
      </c>
      <c r="AI235" s="3">
        <v>2450155.75</v>
      </c>
      <c r="AJ235" s="3">
        <v>762420.25</v>
      </c>
      <c r="AK235" s="3">
        <v>3212576</v>
      </c>
      <c r="AL235" s="3">
        <v>467170.71875</v>
      </c>
      <c r="AM235" s="3">
        <v>3679746.75</v>
      </c>
      <c r="AN235" s="3">
        <v>1014673.5</v>
      </c>
      <c r="AO235" s="3">
        <v>4694420</v>
      </c>
      <c r="AP235" s="3">
        <v>467170.71875</v>
      </c>
      <c r="AQ235" s="3">
        <v>5161590.5</v>
      </c>
      <c r="AR235" s="3">
        <v>9484072</v>
      </c>
      <c r="AS235" s="3">
        <v>0.7580837607383728</v>
      </c>
      <c r="AT235" s="3">
        <v>0.44858643412590027</v>
      </c>
      <c r="AU235" s="3">
        <v>12510586</v>
      </c>
      <c r="AV235" s="3">
        <v>27638838</v>
      </c>
      <c r="AW235" s="3">
        <v>5361743</v>
      </c>
      <c r="AX235" s="3">
        <v>76774.546875</v>
      </c>
      <c r="BA235" s="3">
        <v>0</v>
      </c>
      <c r="BC235" s="3">
        <v>41.844284057617188</v>
      </c>
      <c r="BD235" s="3">
        <v>162.95225524902344</v>
      </c>
      <c r="BE235" s="3">
        <v>69.837509155273438</v>
      </c>
    </row>
    <row r="236" spans="1:57" x14ac:dyDescent="0.25">
      <c r="A236" s="3">
        <v>110141003</v>
      </c>
      <c r="B236" s="3" t="s">
        <v>308</v>
      </c>
      <c r="C236" s="3" t="s">
        <v>604</v>
      </c>
      <c r="D236" s="50" t="s">
        <v>935</v>
      </c>
      <c r="E236" s="50">
        <v>1492717.375</v>
      </c>
      <c r="F236" s="50">
        <v>255227.25</v>
      </c>
      <c r="G236" s="50">
        <v>569315.375</v>
      </c>
      <c r="H236" s="50">
        <v>139865.84375</v>
      </c>
      <c r="I236" s="50">
        <v>283217.5625</v>
      </c>
      <c r="J236" s="50">
        <v>629739.0625</v>
      </c>
      <c r="K236" s="50">
        <v>134713.390625</v>
      </c>
      <c r="L236" s="50">
        <v>9665.25</v>
      </c>
      <c r="M236" s="50">
        <v>1492717.375</v>
      </c>
      <c r="N236" s="50">
        <v>1492717.375</v>
      </c>
      <c r="O236" s="50">
        <v>255227.25</v>
      </c>
      <c r="P236" s="50">
        <v>255227.25</v>
      </c>
      <c r="Q236" s="50">
        <v>695829.875</v>
      </c>
      <c r="R236" s="50">
        <v>170947.15625</v>
      </c>
      <c r="S236" s="3">
        <v>283217.5625</v>
      </c>
      <c r="T236" s="3">
        <v>629739.0625</v>
      </c>
      <c r="U236" s="3">
        <v>134713.390625</v>
      </c>
      <c r="V236" s="3">
        <v>9665.25</v>
      </c>
      <c r="W236" s="3">
        <v>9665.25</v>
      </c>
      <c r="AG236" s="3">
        <v>255227.25</v>
      </c>
      <c r="AH236" s="3">
        <v>2060179.375</v>
      </c>
      <c r="AI236" s="3">
        <v>2315406.5</v>
      </c>
      <c r="AJ236" s="3">
        <v>884966.3125</v>
      </c>
      <c r="AK236" s="3">
        <v>3200372.75</v>
      </c>
      <c r="AL236" s="3">
        <v>1673329.75</v>
      </c>
      <c r="AM236" s="3">
        <v>4873702.5</v>
      </c>
      <c r="AN236" s="3">
        <v>538444.8125</v>
      </c>
      <c r="AO236" s="3">
        <v>5412147.5</v>
      </c>
      <c r="AP236" s="3">
        <v>1502382.625</v>
      </c>
      <c r="AQ236" s="3">
        <v>6914530</v>
      </c>
      <c r="AR236" s="3">
        <v>13137167</v>
      </c>
      <c r="AS236" s="3">
        <v>0.779754638671875</v>
      </c>
      <c r="AT236" s="3">
        <v>0.44650638103485107</v>
      </c>
      <c r="AU236" s="3">
        <v>16847822</v>
      </c>
      <c r="AV236" s="3">
        <v>35974708</v>
      </c>
      <c r="AW236" s="3">
        <v>23203012</v>
      </c>
      <c r="AX236" s="3">
        <v>99929.7421875</v>
      </c>
      <c r="AY236" s="3">
        <v>9936289</v>
      </c>
      <c r="AZ236" s="3">
        <v>0</v>
      </c>
      <c r="BA236" s="3">
        <v>0</v>
      </c>
      <c r="BB236" s="3">
        <v>99.432746887207031</v>
      </c>
      <c r="BC236" s="3">
        <v>32.026229858398438</v>
      </c>
      <c r="BD236" s="3">
        <v>168.5966796875</v>
      </c>
      <c r="BE236" s="3">
        <v>232.19325256347656</v>
      </c>
    </row>
    <row r="237" spans="1:57" x14ac:dyDescent="0.25">
      <c r="A237" s="3">
        <v>110141103</v>
      </c>
      <c r="B237" s="3" t="s">
        <v>303</v>
      </c>
      <c r="C237" s="3" t="s">
        <v>604</v>
      </c>
      <c r="D237" s="50" t="s">
        <v>935</v>
      </c>
      <c r="E237" s="50">
        <v>1590654.875</v>
      </c>
      <c r="F237" s="50">
        <v>352610.09375</v>
      </c>
      <c r="G237" s="50">
        <v>924538.625</v>
      </c>
      <c r="H237" s="50">
        <v>444981.59375</v>
      </c>
      <c r="I237" s="50">
        <v>125474.03125</v>
      </c>
      <c r="J237" s="50">
        <v>841167</v>
      </c>
      <c r="K237" s="50">
        <v>175427.4375</v>
      </c>
      <c r="L237" s="50">
        <v>5281.0498046875</v>
      </c>
      <c r="M237" s="50">
        <v>1590654.875</v>
      </c>
      <c r="N237" s="50">
        <v>1590654.875</v>
      </c>
      <c r="O237" s="50">
        <v>352610.09375</v>
      </c>
      <c r="P237" s="50">
        <v>352610.09375</v>
      </c>
      <c r="Q237" s="50">
        <v>1129991.625</v>
      </c>
      <c r="R237" s="50">
        <v>543866.375</v>
      </c>
      <c r="S237" s="3">
        <v>125474.03125</v>
      </c>
      <c r="T237" s="3">
        <v>841167</v>
      </c>
      <c r="U237" s="3">
        <v>175427.4375</v>
      </c>
      <c r="V237" s="3">
        <v>5281.0498046875</v>
      </c>
      <c r="W237" s="3">
        <v>5281.0498046875</v>
      </c>
      <c r="AG237" s="3">
        <v>352610.09375</v>
      </c>
      <c r="AH237" s="3">
        <v>2341819</v>
      </c>
      <c r="AI237" s="3">
        <v>2694429</v>
      </c>
      <c r="AJ237" s="3">
        <v>1193777.125</v>
      </c>
      <c r="AK237" s="3">
        <v>3888206</v>
      </c>
      <c r="AL237" s="3">
        <v>2139802.25</v>
      </c>
      <c r="AM237" s="3">
        <v>6028008</v>
      </c>
      <c r="AN237" s="3">
        <v>478084.125</v>
      </c>
      <c r="AO237" s="3">
        <v>6506092</v>
      </c>
      <c r="AP237" s="3">
        <v>1595935.875</v>
      </c>
      <c r="AQ237" s="3">
        <v>8102028</v>
      </c>
      <c r="AR237" s="3">
        <v>14184381</v>
      </c>
      <c r="AS237" s="3">
        <v>0.75704175233840942</v>
      </c>
      <c r="AT237" s="3">
        <v>0.32601949572563171</v>
      </c>
      <c r="AU237" s="3">
        <v>18736590</v>
      </c>
      <c r="AV237" s="3">
        <v>57170212</v>
      </c>
      <c r="AW237" s="3">
        <v>15792153</v>
      </c>
      <c r="AX237" s="3">
        <v>158806.140625</v>
      </c>
      <c r="AY237" s="3">
        <v>28560921</v>
      </c>
      <c r="AZ237" s="3">
        <v>0</v>
      </c>
      <c r="BA237" s="3">
        <v>0</v>
      </c>
      <c r="BB237" s="3">
        <v>179.84771728515625</v>
      </c>
      <c r="BC237" s="3">
        <v>24.483978271484375</v>
      </c>
      <c r="BD237" s="3">
        <v>117.98403930664063</v>
      </c>
      <c r="BE237" s="3">
        <v>99.442962646484375</v>
      </c>
    </row>
    <row r="238" spans="1:57" x14ac:dyDescent="0.25">
      <c r="A238" s="3">
        <v>110141607</v>
      </c>
      <c r="B238" s="3" t="s">
        <v>517</v>
      </c>
      <c r="C238" s="3" t="s">
        <v>605</v>
      </c>
      <c r="D238" s="50" t="s">
        <v>935</v>
      </c>
      <c r="E238" s="50"/>
      <c r="F238" s="50"/>
      <c r="G238" s="50"/>
      <c r="H238" s="50"/>
      <c r="I238" s="50"/>
      <c r="J238" s="50">
        <v>144868.65625</v>
      </c>
      <c r="K238" s="50">
        <v>32441.75</v>
      </c>
      <c r="L238" s="50">
        <v>131169.75</v>
      </c>
      <c r="M238" s="50"/>
      <c r="N238" s="50"/>
      <c r="O238" s="50"/>
      <c r="P238" s="50"/>
      <c r="Q238" s="50"/>
      <c r="R238" s="50"/>
      <c r="T238" s="3">
        <v>144868.65625</v>
      </c>
      <c r="U238" s="3">
        <v>32441.75</v>
      </c>
      <c r="V238" s="3">
        <v>131169.75</v>
      </c>
      <c r="W238" s="3">
        <v>131169.75</v>
      </c>
      <c r="AG238" s="3">
        <v>0</v>
      </c>
      <c r="AH238" s="3">
        <v>163611.5</v>
      </c>
      <c r="AI238" s="3">
        <v>163611.5</v>
      </c>
      <c r="AJ238" s="3">
        <v>144868.65625</v>
      </c>
      <c r="AK238" s="3">
        <v>308480.15625</v>
      </c>
      <c r="AL238" s="3">
        <v>131169.75</v>
      </c>
      <c r="AM238" s="3">
        <v>439649.90625</v>
      </c>
      <c r="AN238" s="3">
        <v>0</v>
      </c>
      <c r="AO238" s="3">
        <v>439649.90625</v>
      </c>
      <c r="AP238" s="3">
        <v>131169.75</v>
      </c>
      <c r="AQ238" s="3">
        <v>570819.625</v>
      </c>
      <c r="AR238" s="3">
        <v>935114.9375</v>
      </c>
      <c r="AS238" s="3">
        <v>0.53187012672424316</v>
      </c>
      <c r="AT238" s="3">
        <v>0.18096853792667389</v>
      </c>
      <c r="AU238" s="3">
        <v>1758164</v>
      </c>
      <c r="AV238" s="3">
        <v>9704884</v>
      </c>
      <c r="AW238" s="3">
        <v>131165</v>
      </c>
      <c r="AX238" s="3">
        <v>26958.01171875</v>
      </c>
      <c r="BA238" s="3">
        <v>0</v>
      </c>
      <c r="BC238" s="3">
        <v>11.442986488342285</v>
      </c>
      <c r="BD238" s="3">
        <v>65.218605041503906</v>
      </c>
      <c r="BE238" s="3">
        <v>4.8655295372009277</v>
      </c>
    </row>
    <row r="239" spans="1:57" x14ac:dyDescent="0.25">
      <c r="A239" s="3">
        <v>110147003</v>
      </c>
      <c r="B239" s="3" t="s">
        <v>340</v>
      </c>
      <c r="C239" s="3" t="s">
        <v>604</v>
      </c>
      <c r="D239" s="50" t="s">
        <v>935</v>
      </c>
      <c r="E239" s="50">
        <v>1061879.875</v>
      </c>
      <c r="F239" s="50">
        <v>176352.59375</v>
      </c>
      <c r="G239" s="50">
        <v>439897.03125</v>
      </c>
      <c r="H239" s="50">
        <v>471708.90625</v>
      </c>
      <c r="I239" s="50">
        <v>202278.21875</v>
      </c>
      <c r="J239" s="50">
        <v>418736.84375</v>
      </c>
      <c r="K239" s="50">
        <v>86594.140625</v>
      </c>
      <c r="L239" s="50"/>
      <c r="M239" s="50">
        <v>1061879.875</v>
      </c>
      <c r="N239" s="50">
        <v>1061879.875</v>
      </c>
      <c r="O239" s="50">
        <v>176352.59375</v>
      </c>
      <c r="P239" s="50">
        <v>176352.59375</v>
      </c>
      <c r="Q239" s="50">
        <v>537651.875</v>
      </c>
      <c r="R239" s="50">
        <v>576533.125</v>
      </c>
      <c r="S239" s="3">
        <v>202278.21875</v>
      </c>
      <c r="T239" s="3">
        <v>418736.84375</v>
      </c>
      <c r="U239" s="3">
        <v>86594.140625</v>
      </c>
      <c r="AG239" s="3">
        <v>176352.59375</v>
      </c>
      <c r="AH239" s="3">
        <v>1822461.125</v>
      </c>
      <c r="AI239" s="3">
        <v>1998813.75</v>
      </c>
      <c r="AJ239" s="3">
        <v>595089.4375</v>
      </c>
      <c r="AK239" s="3">
        <v>2593903.25</v>
      </c>
      <c r="AL239" s="3">
        <v>1638413</v>
      </c>
      <c r="AM239" s="3">
        <v>4232316</v>
      </c>
      <c r="AN239" s="3">
        <v>378630.8125</v>
      </c>
      <c r="AO239" s="3">
        <v>4610947</v>
      </c>
      <c r="AP239" s="3">
        <v>1061879.875</v>
      </c>
      <c r="AQ239" s="3">
        <v>5672827</v>
      </c>
      <c r="AR239" s="3">
        <v>8852696</v>
      </c>
      <c r="AS239" s="3">
        <v>0.73690515756607056</v>
      </c>
      <c r="AT239" s="3">
        <v>0.35928979516029358</v>
      </c>
      <c r="AU239" s="3">
        <v>12013345</v>
      </c>
      <c r="AV239" s="3">
        <v>30352680</v>
      </c>
      <c r="AW239" s="3">
        <v>22750710</v>
      </c>
      <c r="AX239" s="3">
        <v>84313</v>
      </c>
      <c r="AY239" s="3">
        <v>14036916</v>
      </c>
      <c r="AZ239" s="3">
        <v>0</v>
      </c>
      <c r="BA239" s="3">
        <v>0</v>
      </c>
      <c r="BB239" s="3">
        <v>166.48577880859375</v>
      </c>
      <c r="BC239" s="3">
        <v>30.765163421630859</v>
      </c>
      <c r="BD239" s="3">
        <v>142.48509216308594</v>
      </c>
      <c r="BE239" s="3">
        <v>269.83633422851563</v>
      </c>
    </row>
    <row r="240" spans="1:57" x14ac:dyDescent="0.25">
      <c r="A240" s="3">
        <v>110148002</v>
      </c>
      <c r="B240" s="3" t="s">
        <v>229</v>
      </c>
      <c r="C240" s="3" t="s">
        <v>604</v>
      </c>
      <c r="D240" s="50" t="s">
        <v>935</v>
      </c>
      <c r="E240" s="50">
        <v>2094691.375</v>
      </c>
      <c r="F240" s="50">
        <v>556688.375</v>
      </c>
      <c r="G240" s="50">
        <v>1123347.75</v>
      </c>
      <c r="H240" s="50">
        <v>139505.84375</v>
      </c>
      <c r="I240" s="50">
        <v>128291.6875</v>
      </c>
      <c r="J240" s="50">
        <v>3182507.25</v>
      </c>
      <c r="K240" s="50">
        <v>694199.875</v>
      </c>
      <c r="L240" s="50">
        <v>36096.8984375</v>
      </c>
      <c r="M240" s="50">
        <v>2094691.375</v>
      </c>
      <c r="N240" s="50">
        <v>2094691.375</v>
      </c>
      <c r="O240" s="50">
        <v>556688.375</v>
      </c>
      <c r="P240" s="50">
        <v>556688.375</v>
      </c>
      <c r="Q240" s="50">
        <v>1372980.5</v>
      </c>
      <c r="R240" s="50">
        <v>170507.15625</v>
      </c>
      <c r="S240" s="3">
        <v>128291.6875</v>
      </c>
      <c r="T240" s="3">
        <v>3182507.25</v>
      </c>
      <c r="U240" s="3">
        <v>694199.875</v>
      </c>
      <c r="V240" s="3">
        <v>36096.8984375</v>
      </c>
      <c r="W240" s="3">
        <v>36096.8984375</v>
      </c>
      <c r="AG240" s="3">
        <v>556688.375</v>
      </c>
      <c r="AH240" s="3">
        <v>3092786</v>
      </c>
      <c r="AI240" s="3">
        <v>3649474.5</v>
      </c>
      <c r="AJ240" s="3">
        <v>3739195.5</v>
      </c>
      <c r="AK240" s="3">
        <v>7388670</v>
      </c>
      <c r="AL240" s="3">
        <v>2301295.5</v>
      </c>
      <c r="AM240" s="3">
        <v>9689966</v>
      </c>
      <c r="AN240" s="3">
        <v>684980.0625</v>
      </c>
      <c r="AO240" s="3">
        <v>10374946</v>
      </c>
      <c r="AP240" s="3">
        <v>2130788.25</v>
      </c>
      <c r="AQ240" s="3">
        <v>12505734</v>
      </c>
      <c r="AR240" s="3">
        <v>18612840</v>
      </c>
      <c r="AS240" s="3">
        <v>0.55883890390396118</v>
      </c>
      <c r="AT240" s="3">
        <v>0.18600524961948395</v>
      </c>
      <c r="AU240" s="3">
        <v>33306272</v>
      </c>
      <c r="AV240" s="3">
        <v>171963136</v>
      </c>
      <c r="AW240" s="3">
        <v>51414888</v>
      </c>
      <c r="AX240" s="3">
        <v>477675.375</v>
      </c>
      <c r="AY240" s="3">
        <v>123057958</v>
      </c>
      <c r="AZ240" s="3">
        <v>0</v>
      </c>
      <c r="BA240" s="3">
        <v>0</v>
      </c>
      <c r="BB240" s="3">
        <v>257.61837768554688</v>
      </c>
      <c r="BC240" s="3">
        <v>15.467973709106445</v>
      </c>
      <c r="BD240" s="3">
        <v>69.725746154785156</v>
      </c>
      <c r="BE240" s="3">
        <v>107.63562774658203</v>
      </c>
    </row>
    <row r="241" spans="1:57" x14ac:dyDescent="0.25">
      <c r="A241" s="3">
        <v>110171003</v>
      </c>
      <c r="B241" s="3" t="s">
        <v>270</v>
      </c>
      <c r="C241" s="3" t="s">
        <v>604</v>
      </c>
      <c r="D241" s="50" t="s">
        <v>935</v>
      </c>
      <c r="E241" s="50">
        <v>2349764.25</v>
      </c>
      <c r="F241" s="50">
        <v>361654.65625</v>
      </c>
      <c r="G241" s="50">
        <v>674358</v>
      </c>
      <c r="H241" s="50">
        <v>710550.4375</v>
      </c>
      <c r="I241" s="50">
        <v>343930.3125</v>
      </c>
      <c r="J241" s="50">
        <v>848569.125</v>
      </c>
      <c r="K241" s="50">
        <v>171242.453125</v>
      </c>
      <c r="L241" s="50"/>
      <c r="M241" s="50">
        <v>2349764.25</v>
      </c>
      <c r="N241" s="50">
        <v>2349764.25</v>
      </c>
      <c r="O241" s="50">
        <v>361654.65625</v>
      </c>
      <c r="P241" s="50">
        <v>361654.65625</v>
      </c>
      <c r="Q241" s="50">
        <v>824215.3125</v>
      </c>
      <c r="R241" s="50">
        <v>868450.5625</v>
      </c>
      <c r="S241" s="3">
        <v>343930.3125</v>
      </c>
      <c r="T241" s="3">
        <v>848569.125</v>
      </c>
      <c r="U241" s="3">
        <v>171242.453125</v>
      </c>
      <c r="AG241" s="3">
        <v>361654.65625</v>
      </c>
      <c r="AH241" s="3">
        <v>3575487.5</v>
      </c>
      <c r="AI241" s="3">
        <v>3937142.25</v>
      </c>
      <c r="AJ241" s="3">
        <v>1210223.75</v>
      </c>
      <c r="AK241" s="3">
        <v>5147366</v>
      </c>
      <c r="AL241" s="3">
        <v>3218214.75</v>
      </c>
      <c r="AM241" s="3">
        <v>8365581</v>
      </c>
      <c r="AN241" s="3">
        <v>705585</v>
      </c>
      <c r="AO241" s="3">
        <v>9071166</v>
      </c>
      <c r="AP241" s="3">
        <v>2349764.25</v>
      </c>
      <c r="AQ241" s="3">
        <v>11420930</v>
      </c>
      <c r="AR241" s="3">
        <v>19263596</v>
      </c>
      <c r="AS241" s="3">
        <v>0.81660109758377075</v>
      </c>
      <c r="AT241" s="3">
        <v>0.45659658312797546</v>
      </c>
      <c r="AU241" s="3">
        <v>23589970</v>
      </c>
      <c r="AV241" s="3">
        <v>51186188</v>
      </c>
      <c r="AW241" s="3">
        <v>13593036</v>
      </c>
      <c r="AX241" s="3">
        <v>142183.859375</v>
      </c>
      <c r="AY241" s="3">
        <v>13082064</v>
      </c>
      <c r="AZ241" s="3">
        <v>0</v>
      </c>
      <c r="BA241" s="3">
        <v>0</v>
      </c>
      <c r="BB241" s="3">
        <v>92.008079528808594</v>
      </c>
      <c r="BC241" s="3">
        <v>36.202182769775391</v>
      </c>
      <c r="BD241" s="3">
        <v>165.91172790527344</v>
      </c>
      <c r="BE241" s="3">
        <v>95.601821899414063</v>
      </c>
    </row>
    <row r="242" spans="1:57" x14ac:dyDescent="0.25">
      <c r="A242" s="3">
        <v>110171607</v>
      </c>
      <c r="B242" s="3" t="s">
        <v>530</v>
      </c>
      <c r="C242" s="3" t="s">
        <v>605</v>
      </c>
      <c r="D242" s="50" t="s">
        <v>935</v>
      </c>
      <c r="E242" s="50"/>
      <c r="F242" s="50"/>
      <c r="G242" s="50"/>
      <c r="H242" s="50"/>
      <c r="I242" s="50"/>
      <c r="J242" s="50">
        <v>133043.671875</v>
      </c>
      <c r="K242" s="50">
        <v>27714.326171875</v>
      </c>
      <c r="L242" s="50">
        <v>143466.296875</v>
      </c>
      <c r="M242" s="50"/>
      <c r="N242" s="50"/>
      <c r="O242" s="50"/>
      <c r="P242" s="50"/>
      <c r="Q242" s="50"/>
      <c r="R242" s="50"/>
      <c r="T242" s="3">
        <v>133043.671875</v>
      </c>
      <c r="U242" s="3">
        <v>27714.326171875</v>
      </c>
      <c r="V242" s="3">
        <v>143466.296875</v>
      </c>
      <c r="W242" s="3">
        <v>143466.296875</v>
      </c>
      <c r="AG242" s="3">
        <v>0</v>
      </c>
      <c r="AH242" s="3">
        <v>171180.625</v>
      </c>
      <c r="AI242" s="3">
        <v>171180.625</v>
      </c>
      <c r="AJ242" s="3">
        <v>133043.671875</v>
      </c>
      <c r="AK242" s="3">
        <v>304224.3125</v>
      </c>
      <c r="AL242" s="3">
        <v>143466.296875</v>
      </c>
      <c r="AM242" s="3">
        <v>447690.625</v>
      </c>
      <c r="AN242" s="3">
        <v>0</v>
      </c>
      <c r="AO242" s="3">
        <v>447690.625</v>
      </c>
      <c r="AP242" s="3">
        <v>143466.296875</v>
      </c>
      <c r="AQ242" s="3">
        <v>591156.9375</v>
      </c>
      <c r="AR242" s="3">
        <v>729321.375</v>
      </c>
      <c r="AS242" s="3">
        <v>0.52795702219009399</v>
      </c>
      <c r="AT242" s="3">
        <v>0.20866213738918304</v>
      </c>
      <c r="AU242" s="3">
        <v>1381403</v>
      </c>
      <c r="AV242" s="3">
        <v>6738817</v>
      </c>
      <c r="AW242" s="3">
        <v>916930</v>
      </c>
      <c r="AX242" s="3">
        <v>18718.935546875</v>
      </c>
      <c r="BA242" s="3">
        <v>0</v>
      </c>
      <c r="BC242" s="3">
        <v>16.252222061157227</v>
      </c>
      <c r="BD242" s="3">
        <v>73.797088623046875</v>
      </c>
      <c r="BE242" s="3">
        <v>48.984088897705078</v>
      </c>
    </row>
    <row r="243" spans="1:57" x14ac:dyDescent="0.25">
      <c r="A243" s="3">
        <v>110171803</v>
      </c>
      <c r="B243" s="3" t="s">
        <v>377</v>
      </c>
      <c r="C243" s="3" t="s">
        <v>604</v>
      </c>
      <c r="D243" s="50" t="s">
        <v>935</v>
      </c>
      <c r="E243" s="50">
        <v>1338516.875</v>
      </c>
      <c r="F243" s="50">
        <v>156842.40625</v>
      </c>
      <c r="G243" s="50">
        <v>259774.046875</v>
      </c>
      <c r="H243" s="50">
        <v>450936.4375</v>
      </c>
      <c r="I243" s="50">
        <v>121509.546875</v>
      </c>
      <c r="J243" s="50">
        <v>458524.53125</v>
      </c>
      <c r="K243" s="50">
        <v>90944.1875</v>
      </c>
      <c r="L243" s="50"/>
      <c r="M243" s="50">
        <v>1338516.875</v>
      </c>
      <c r="N243" s="50">
        <v>1338516.875</v>
      </c>
      <c r="O243" s="50">
        <v>156842.40625</v>
      </c>
      <c r="P243" s="50">
        <v>156842.40625</v>
      </c>
      <c r="Q243" s="50">
        <v>317501.59375</v>
      </c>
      <c r="R243" s="50">
        <v>551144.5625</v>
      </c>
      <c r="S243" s="3">
        <v>121509.546875</v>
      </c>
      <c r="T243" s="3">
        <v>458524.53125</v>
      </c>
      <c r="U243" s="3">
        <v>90944.1875</v>
      </c>
      <c r="AG243" s="3">
        <v>156842.40625</v>
      </c>
      <c r="AH243" s="3">
        <v>2001907</v>
      </c>
      <c r="AI243" s="3">
        <v>2158749.5</v>
      </c>
      <c r="AJ243" s="3">
        <v>615366.9375</v>
      </c>
      <c r="AK243" s="3">
        <v>2774116.5</v>
      </c>
      <c r="AL243" s="3">
        <v>1889661.5</v>
      </c>
      <c r="AM243" s="3">
        <v>4663778</v>
      </c>
      <c r="AN243" s="3">
        <v>278351.9375</v>
      </c>
      <c r="AO243" s="3">
        <v>4942130</v>
      </c>
      <c r="AP243" s="3">
        <v>1338516.875</v>
      </c>
      <c r="AQ243" s="3">
        <v>6280647</v>
      </c>
      <c r="AR243" s="3">
        <v>10549172</v>
      </c>
      <c r="AS243" s="3">
        <v>0.79521942138671875</v>
      </c>
      <c r="AT243" s="3">
        <v>0.59610444307327271</v>
      </c>
      <c r="AU243" s="3">
        <v>13265737</v>
      </c>
      <c r="AV243" s="3">
        <v>23013894</v>
      </c>
      <c r="AW243" s="3">
        <v>6596926</v>
      </c>
      <c r="AX243" s="3">
        <v>63927.484375</v>
      </c>
      <c r="AY243" s="3">
        <v>3446916</v>
      </c>
      <c r="AZ243" s="3">
        <v>0</v>
      </c>
      <c r="BA243" s="3">
        <v>0</v>
      </c>
      <c r="BB243" s="3">
        <v>53.919155120849609</v>
      </c>
      <c r="BC243" s="3">
        <v>43.394737243652344</v>
      </c>
      <c r="BD243" s="3">
        <v>207.51226806640625</v>
      </c>
      <c r="BE243" s="3">
        <v>103.19389343261719</v>
      </c>
    </row>
    <row r="244" spans="1:57" x14ac:dyDescent="0.25">
      <c r="A244" s="3">
        <v>110173003</v>
      </c>
      <c r="B244" s="3" t="s">
        <v>125</v>
      </c>
      <c r="C244" s="3" t="s">
        <v>604</v>
      </c>
      <c r="D244" s="50" t="s">
        <v>935</v>
      </c>
      <c r="E244" s="50">
        <v>1013050.625</v>
      </c>
      <c r="F244" s="50">
        <v>135803.09375</v>
      </c>
      <c r="G244" s="50">
        <v>227430.046875</v>
      </c>
      <c r="H244" s="50">
        <v>359756.09375</v>
      </c>
      <c r="I244" s="50">
        <v>120303.5234375</v>
      </c>
      <c r="J244" s="50">
        <v>342039.53125</v>
      </c>
      <c r="K244" s="50">
        <v>73257.3984375</v>
      </c>
      <c r="L244" s="50"/>
      <c r="M244" s="50">
        <v>1013050.625</v>
      </c>
      <c r="N244" s="50">
        <v>1013050.625</v>
      </c>
      <c r="O244" s="50">
        <v>135803.09375</v>
      </c>
      <c r="P244" s="50">
        <v>135803.09375</v>
      </c>
      <c r="Q244" s="50">
        <v>277970.0625</v>
      </c>
      <c r="R244" s="50">
        <v>439701.90625</v>
      </c>
      <c r="S244" s="3">
        <v>120303.5234375</v>
      </c>
      <c r="T244" s="3">
        <v>342039.53125</v>
      </c>
      <c r="U244" s="3">
        <v>73257.3984375</v>
      </c>
      <c r="AG244" s="3">
        <v>135803.09375</v>
      </c>
      <c r="AH244" s="3">
        <v>1566367.625</v>
      </c>
      <c r="AI244" s="3">
        <v>1702170.75</v>
      </c>
      <c r="AJ244" s="3">
        <v>477842.625</v>
      </c>
      <c r="AK244" s="3">
        <v>2180013.5</v>
      </c>
      <c r="AL244" s="3">
        <v>1452752.5</v>
      </c>
      <c r="AM244" s="3">
        <v>3632766</v>
      </c>
      <c r="AN244" s="3">
        <v>256106.625</v>
      </c>
      <c r="AO244" s="3">
        <v>3888872.5</v>
      </c>
      <c r="AP244" s="3">
        <v>1013050.625</v>
      </c>
      <c r="AQ244" s="3">
        <v>4901923</v>
      </c>
      <c r="AR244" s="3">
        <v>8158086</v>
      </c>
      <c r="AS244" s="3">
        <v>0.84258311986923218</v>
      </c>
      <c r="AT244" s="3">
        <v>0.65586173534393311</v>
      </c>
      <c r="AU244" s="3">
        <v>9682233</v>
      </c>
      <c r="AV244" s="3">
        <v>14755459</v>
      </c>
      <c r="AW244" s="3">
        <v>2203449</v>
      </c>
      <c r="AX244" s="3">
        <v>40987.38671875</v>
      </c>
      <c r="AY244" s="3">
        <v>3025941</v>
      </c>
      <c r="AZ244" s="3">
        <v>0</v>
      </c>
      <c r="BA244" s="3">
        <v>0</v>
      </c>
      <c r="BB244" s="3">
        <v>73.826148986816406</v>
      </c>
      <c r="BC244" s="3">
        <v>53.187423706054688</v>
      </c>
      <c r="BD244" s="3">
        <v>236.22470092773438</v>
      </c>
      <c r="BE244" s="3">
        <v>53.759197235107422</v>
      </c>
    </row>
    <row r="245" spans="1:57" x14ac:dyDescent="0.25">
      <c r="A245" s="3">
        <v>110173504</v>
      </c>
      <c r="B245" s="3" t="s">
        <v>454</v>
      </c>
      <c r="C245" s="3" t="s">
        <v>604</v>
      </c>
      <c r="D245" s="50" t="s">
        <v>935</v>
      </c>
      <c r="E245" s="50">
        <v>462357.3125</v>
      </c>
      <c r="F245" s="50">
        <v>48561.1484375</v>
      </c>
      <c r="G245" s="50">
        <v>59779.65625</v>
      </c>
      <c r="H245" s="50">
        <v>35631.8984375</v>
      </c>
      <c r="I245" s="50">
        <v>68487.640625</v>
      </c>
      <c r="J245" s="50">
        <v>125364.109375</v>
      </c>
      <c r="K245" s="50">
        <v>25918.775390625</v>
      </c>
      <c r="L245" s="50"/>
      <c r="M245" s="50">
        <v>462357.3125</v>
      </c>
      <c r="N245" s="50">
        <v>462357.3125</v>
      </c>
      <c r="O245" s="50">
        <v>48561.1484375</v>
      </c>
      <c r="P245" s="50">
        <v>48561.1484375</v>
      </c>
      <c r="Q245" s="50">
        <v>73064.0234375</v>
      </c>
      <c r="R245" s="50">
        <v>43550.1015625</v>
      </c>
      <c r="S245" s="3">
        <v>68487.640625</v>
      </c>
      <c r="T245" s="3">
        <v>125364.109375</v>
      </c>
      <c r="U245" s="3">
        <v>25918.775390625</v>
      </c>
      <c r="AG245" s="3">
        <v>48561.1484375</v>
      </c>
      <c r="AH245" s="3">
        <v>592395.625</v>
      </c>
      <c r="AI245" s="3">
        <v>640956.75</v>
      </c>
      <c r="AJ245" s="3">
        <v>173925.25</v>
      </c>
      <c r="AK245" s="3">
        <v>814882</v>
      </c>
      <c r="AL245" s="3">
        <v>505907.40625</v>
      </c>
      <c r="AM245" s="3">
        <v>1320789.375</v>
      </c>
      <c r="AN245" s="3">
        <v>117048.7890625</v>
      </c>
      <c r="AO245" s="3">
        <v>1437838.125</v>
      </c>
      <c r="AP245" s="3">
        <v>462357.3125</v>
      </c>
      <c r="AQ245" s="3">
        <v>1900195.5</v>
      </c>
      <c r="AR245" s="3">
        <v>3785550.25</v>
      </c>
      <c r="AS245" s="3">
        <v>0.83302587270736694</v>
      </c>
      <c r="AT245" s="3">
        <v>0.64943283796310425</v>
      </c>
      <c r="AU245" s="3">
        <v>4544337</v>
      </c>
      <c r="AV245" s="3">
        <v>6661915</v>
      </c>
      <c r="AW245" s="3">
        <v>3619888</v>
      </c>
      <c r="AX245" s="3">
        <v>18505.3203125</v>
      </c>
      <c r="AY245" s="3">
        <v>909973</v>
      </c>
      <c r="AZ245" s="3">
        <v>0</v>
      </c>
      <c r="BA245" s="3">
        <v>0</v>
      </c>
      <c r="BB245" s="3">
        <v>49.173587799072266</v>
      </c>
      <c r="BC245" s="3">
        <v>44.035011291503906</v>
      </c>
      <c r="BD245" s="3">
        <v>245.5692138671875</v>
      </c>
      <c r="BE245" s="3">
        <v>195.61337280273438</v>
      </c>
    </row>
    <row r="246" spans="1:57" x14ac:dyDescent="0.25">
      <c r="A246" s="3">
        <v>110175003</v>
      </c>
      <c r="B246" s="3" t="s">
        <v>118</v>
      </c>
      <c r="C246" s="3" t="s">
        <v>604</v>
      </c>
      <c r="D246" s="50" t="s">
        <v>935</v>
      </c>
      <c r="E246" s="50">
        <v>1206695.375</v>
      </c>
      <c r="F246" s="50">
        <v>150695.84375</v>
      </c>
      <c r="G246" s="50">
        <v>238840.234375</v>
      </c>
      <c r="H246" s="50">
        <v>271291.5</v>
      </c>
      <c r="I246" s="50">
        <v>137098</v>
      </c>
      <c r="J246" s="50">
        <v>304678.15625</v>
      </c>
      <c r="K246" s="50">
        <v>62537.2734375</v>
      </c>
      <c r="L246" s="50"/>
      <c r="M246" s="50">
        <v>1206695.375</v>
      </c>
      <c r="N246" s="50">
        <v>1206695.375</v>
      </c>
      <c r="O246" s="50">
        <v>150695.84375</v>
      </c>
      <c r="P246" s="50">
        <v>150695.84375</v>
      </c>
      <c r="Q246" s="50">
        <v>291915.84375</v>
      </c>
      <c r="R246" s="50">
        <v>331578.5</v>
      </c>
      <c r="S246" s="3">
        <v>137098</v>
      </c>
      <c r="T246" s="3">
        <v>304678.15625</v>
      </c>
      <c r="U246" s="3">
        <v>62537.2734375</v>
      </c>
      <c r="AG246" s="3">
        <v>150695.84375</v>
      </c>
      <c r="AH246" s="3">
        <v>1677622.125</v>
      </c>
      <c r="AI246" s="3">
        <v>1828318</v>
      </c>
      <c r="AJ246" s="3">
        <v>455374</v>
      </c>
      <c r="AK246" s="3">
        <v>2283692</v>
      </c>
      <c r="AL246" s="3">
        <v>1538273.875</v>
      </c>
      <c r="AM246" s="3">
        <v>3821966</v>
      </c>
      <c r="AN246" s="3">
        <v>287793.84375</v>
      </c>
      <c r="AO246" s="3">
        <v>4109759.75</v>
      </c>
      <c r="AP246" s="3">
        <v>1206695.375</v>
      </c>
      <c r="AQ246" s="3">
        <v>5316455</v>
      </c>
      <c r="AR246" s="3">
        <v>9708652</v>
      </c>
      <c r="AS246" s="3">
        <v>0.84453767538070679</v>
      </c>
      <c r="AT246" s="3">
        <v>0.59659683704376221</v>
      </c>
      <c r="AU246" s="3">
        <v>11495819</v>
      </c>
      <c r="AV246" s="3">
        <v>19374488</v>
      </c>
      <c r="AW246" s="3">
        <v>7554980</v>
      </c>
      <c r="AX246" s="3">
        <v>53818.0234375</v>
      </c>
      <c r="AY246" s="3">
        <v>2733326</v>
      </c>
      <c r="AZ246" s="3">
        <v>0</v>
      </c>
      <c r="BA246" s="3">
        <v>0</v>
      </c>
      <c r="BB246" s="3">
        <v>50.788303375244141</v>
      </c>
      <c r="BC246" s="3">
        <v>42.433589935302734</v>
      </c>
      <c r="BD246" s="3">
        <v>213.60537719726563</v>
      </c>
      <c r="BE246" s="3">
        <v>140.38011169433594</v>
      </c>
    </row>
    <row r="247" spans="1:57" x14ac:dyDescent="0.25">
      <c r="A247" s="3">
        <v>110177003</v>
      </c>
      <c r="B247" s="3" t="s">
        <v>83</v>
      </c>
      <c r="C247" s="3" t="s">
        <v>604</v>
      </c>
      <c r="D247" s="50" t="s">
        <v>935</v>
      </c>
      <c r="E247" s="50">
        <v>2134901</v>
      </c>
      <c r="F247" s="50">
        <v>289938.3125</v>
      </c>
      <c r="G247" s="50">
        <v>613187</v>
      </c>
      <c r="H247" s="50">
        <v>407383.65625</v>
      </c>
      <c r="I247" s="50">
        <v>253125.46875</v>
      </c>
      <c r="J247" s="50">
        <v>694420.4375</v>
      </c>
      <c r="K247" s="50">
        <v>140459.84375</v>
      </c>
      <c r="L247" s="50"/>
      <c r="M247" s="50">
        <v>2134901</v>
      </c>
      <c r="N247" s="50">
        <v>2134901</v>
      </c>
      <c r="O247" s="50">
        <v>289938.3125</v>
      </c>
      <c r="P247" s="50">
        <v>289938.3125</v>
      </c>
      <c r="Q247" s="50">
        <v>749450.75</v>
      </c>
      <c r="R247" s="50">
        <v>497913.34375</v>
      </c>
      <c r="S247" s="3">
        <v>253125.46875</v>
      </c>
      <c r="T247" s="3">
        <v>694420.4375</v>
      </c>
      <c r="U247" s="3">
        <v>140459.84375</v>
      </c>
      <c r="AG247" s="3">
        <v>289938.3125</v>
      </c>
      <c r="AH247" s="3">
        <v>2935870</v>
      </c>
      <c r="AI247" s="3">
        <v>3225808.25</v>
      </c>
      <c r="AJ247" s="3">
        <v>984358.75</v>
      </c>
      <c r="AK247" s="3">
        <v>4210167</v>
      </c>
      <c r="AL247" s="3">
        <v>2632814.25</v>
      </c>
      <c r="AM247" s="3">
        <v>6842981</v>
      </c>
      <c r="AN247" s="3">
        <v>543063.75</v>
      </c>
      <c r="AO247" s="3">
        <v>7386045</v>
      </c>
      <c r="AP247" s="3">
        <v>2134901</v>
      </c>
      <c r="AQ247" s="3">
        <v>9520946</v>
      </c>
      <c r="AR247" s="3">
        <v>17049820</v>
      </c>
      <c r="AS247" s="3">
        <v>0.82626557350158691</v>
      </c>
      <c r="AT247" s="3">
        <v>0.58461219072341919</v>
      </c>
      <c r="AU247" s="3">
        <v>20634794</v>
      </c>
      <c r="AV247" s="3">
        <v>35508732</v>
      </c>
      <c r="AW247" s="3">
        <v>4987100</v>
      </c>
      <c r="AX247" s="3">
        <v>98635.3671875</v>
      </c>
      <c r="AY247" s="3">
        <v>10054433</v>
      </c>
      <c r="AZ247" s="3">
        <v>0</v>
      </c>
      <c r="BA247" s="3">
        <v>0</v>
      </c>
      <c r="BB247" s="3">
        <v>101.93537139892578</v>
      </c>
      <c r="BC247" s="3">
        <v>42.684150695800781</v>
      </c>
      <c r="BD247" s="3">
        <v>209.20278930664063</v>
      </c>
      <c r="BE247" s="3">
        <v>50.560970306396484</v>
      </c>
    </row>
    <row r="248" spans="1:57" x14ac:dyDescent="0.25">
      <c r="A248" s="3">
        <v>110179003</v>
      </c>
      <c r="B248" s="3" t="s">
        <v>172</v>
      </c>
      <c r="C248" s="3" t="s">
        <v>604</v>
      </c>
      <c r="D248" s="50" t="s">
        <v>935</v>
      </c>
      <c r="E248" s="50">
        <v>1310899.375</v>
      </c>
      <c r="F248" s="50">
        <v>177784.34375</v>
      </c>
      <c r="G248" s="50">
        <v>209793.75</v>
      </c>
      <c r="H248" s="50">
        <v>460407.59375</v>
      </c>
      <c r="I248" s="50">
        <v>186218</v>
      </c>
      <c r="J248" s="50">
        <v>414356.28125</v>
      </c>
      <c r="K248" s="50">
        <v>19715.748046875</v>
      </c>
      <c r="L248" s="50"/>
      <c r="M248" s="50">
        <v>1310899.375</v>
      </c>
      <c r="N248" s="50">
        <v>1310899.375</v>
      </c>
      <c r="O248" s="50">
        <v>177784.34375</v>
      </c>
      <c r="P248" s="50">
        <v>177784.34375</v>
      </c>
      <c r="Q248" s="50">
        <v>256414.5625</v>
      </c>
      <c r="R248" s="50">
        <v>562720.375</v>
      </c>
      <c r="S248" s="3">
        <v>186218</v>
      </c>
      <c r="T248" s="3">
        <v>414356.28125</v>
      </c>
      <c r="U248" s="3">
        <v>19715.748046875</v>
      </c>
      <c r="AG248" s="3">
        <v>177784.34375</v>
      </c>
      <c r="AH248" s="3">
        <v>1977240.75</v>
      </c>
      <c r="AI248" s="3">
        <v>2155025</v>
      </c>
      <c r="AJ248" s="3">
        <v>592140.625</v>
      </c>
      <c r="AK248" s="3">
        <v>2747165.5</v>
      </c>
      <c r="AL248" s="3">
        <v>1873619.75</v>
      </c>
      <c r="AM248" s="3">
        <v>4620785</v>
      </c>
      <c r="AN248" s="3">
        <v>364002.34375</v>
      </c>
      <c r="AO248" s="3">
        <v>4984787.5</v>
      </c>
      <c r="AP248" s="3">
        <v>1310899.375</v>
      </c>
      <c r="AQ248" s="3">
        <v>6295687</v>
      </c>
      <c r="AR248" s="3">
        <v>10526729</v>
      </c>
      <c r="AS248" s="3">
        <v>0.83520627021789551</v>
      </c>
      <c r="AT248" s="3">
        <v>0.57373201847076416</v>
      </c>
      <c r="AU248" s="3">
        <v>12603748</v>
      </c>
      <c r="AV248" s="3">
        <v>21384120</v>
      </c>
      <c r="AW248" s="3">
        <v>10119100</v>
      </c>
      <c r="AX248" s="3">
        <v>59400.33203125</v>
      </c>
      <c r="AY248" s="3">
        <v>4575758</v>
      </c>
      <c r="AZ248" s="3">
        <v>0</v>
      </c>
      <c r="BA248" s="3">
        <v>0</v>
      </c>
      <c r="BB248" s="3">
        <v>77.03253173828125</v>
      </c>
      <c r="BC248" s="3">
        <v>46.248317718505859</v>
      </c>
      <c r="BD248" s="3">
        <v>212.18312072753906</v>
      </c>
      <c r="BE248" s="3">
        <v>170.35426330566406</v>
      </c>
    </row>
    <row r="249" spans="1:57" x14ac:dyDescent="0.25">
      <c r="A249" s="3">
        <v>110183602</v>
      </c>
      <c r="B249" s="3" t="s">
        <v>495</v>
      </c>
      <c r="C249" s="3" t="s">
        <v>604</v>
      </c>
      <c r="D249" s="50" t="s">
        <v>935</v>
      </c>
      <c r="E249" s="50">
        <v>3691151.25</v>
      </c>
      <c r="F249" s="50">
        <v>639310.0625</v>
      </c>
      <c r="G249" s="50">
        <v>1692238.5</v>
      </c>
      <c r="H249" s="50">
        <v>787493.25</v>
      </c>
      <c r="I249" s="50">
        <v>640988.25</v>
      </c>
      <c r="J249" s="50">
        <v>1529444.125</v>
      </c>
      <c r="K249" s="50">
        <v>290065.84375</v>
      </c>
      <c r="L249" s="50"/>
      <c r="M249" s="50">
        <v>3691151.25</v>
      </c>
      <c r="N249" s="50">
        <v>3691151.25</v>
      </c>
      <c r="O249" s="50">
        <v>639310.0625</v>
      </c>
      <c r="P249" s="50">
        <v>639310.0625</v>
      </c>
      <c r="Q249" s="50">
        <v>2068291.625</v>
      </c>
      <c r="R249" s="50">
        <v>962491.75</v>
      </c>
      <c r="S249" s="3">
        <v>640988.25</v>
      </c>
      <c r="T249" s="3">
        <v>1529444.125</v>
      </c>
      <c r="U249" s="3">
        <v>290065.84375</v>
      </c>
      <c r="AG249" s="3">
        <v>639310.0625</v>
      </c>
      <c r="AH249" s="3">
        <v>5409699</v>
      </c>
      <c r="AI249" s="3">
        <v>6049009</v>
      </c>
      <c r="AJ249" s="3">
        <v>2168754.25</v>
      </c>
      <c r="AK249" s="3">
        <v>8217763</v>
      </c>
      <c r="AL249" s="3">
        <v>4653643</v>
      </c>
      <c r="AM249" s="3">
        <v>12871406</v>
      </c>
      <c r="AN249" s="3">
        <v>1280298.25</v>
      </c>
      <c r="AO249" s="3">
        <v>14151704</v>
      </c>
      <c r="AP249" s="3">
        <v>3691151.25</v>
      </c>
      <c r="AQ249" s="3">
        <v>17842856</v>
      </c>
      <c r="AR249" s="3">
        <v>33756580</v>
      </c>
      <c r="AS249" s="3">
        <v>0.82099169492721558</v>
      </c>
      <c r="AT249" s="3">
        <v>0.49300894141197205</v>
      </c>
      <c r="AU249" s="3">
        <v>41116836</v>
      </c>
      <c r="AV249" s="3">
        <v>81731440</v>
      </c>
      <c r="AW249" s="3">
        <v>20799830</v>
      </c>
      <c r="AX249" s="3">
        <v>227031.78125</v>
      </c>
      <c r="AY249" s="3">
        <v>24628215</v>
      </c>
      <c r="AZ249" s="3">
        <v>0</v>
      </c>
      <c r="BA249" s="3">
        <v>0</v>
      </c>
      <c r="BB249" s="3">
        <v>108.47914886474609</v>
      </c>
      <c r="BC249" s="3">
        <v>36.196533203125</v>
      </c>
      <c r="BD249" s="3">
        <v>181.1060791015625</v>
      </c>
      <c r="BE249" s="3">
        <v>91.616378784179688</v>
      </c>
    </row>
    <row r="250" spans="1:57" x14ac:dyDescent="0.25">
      <c r="A250" s="3">
        <v>110183707</v>
      </c>
      <c r="B250" s="3" t="s">
        <v>503</v>
      </c>
      <c r="C250" s="3" t="s">
        <v>605</v>
      </c>
      <c r="D250" s="50" t="s">
        <v>935</v>
      </c>
      <c r="E250" s="50"/>
      <c r="F250" s="50"/>
      <c r="G250" s="50"/>
      <c r="H250" s="50"/>
      <c r="I250" s="50"/>
      <c r="J250" s="50"/>
      <c r="K250" s="50"/>
      <c r="L250" s="50">
        <v>158333.703125</v>
      </c>
      <c r="M250" s="50"/>
      <c r="N250" s="50"/>
      <c r="O250" s="50"/>
      <c r="P250" s="50"/>
      <c r="Q250" s="50"/>
      <c r="R250" s="50"/>
      <c r="V250" s="3">
        <v>158333.703125</v>
      </c>
      <c r="W250" s="3">
        <v>158333.703125</v>
      </c>
      <c r="AG250" s="3">
        <v>0</v>
      </c>
      <c r="AH250" s="3">
        <v>158333.703125</v>
      </c>
      <c r="AI250" s="3">
        <v>158333.703125</v>
      </c>
      <c r="AJ250" s="3">
        <v>0</v>
      </c>
      <c r="AK250" s="3">
        <v>158333.703125</v>
      </c>
      <c r="AL250" s="3">
        <v>158333.703125</v>
      </c>
      <c r="AM250" s="3">
        <v>316667.40625</v>
      </c>
      <c r="AN250" s="3">
        <v>0</v>
      </c>
      <c r="AO250" s="3">
        <v>316667.40625</v>
      </c>
      <c r="AP250" s="3">
        <v>158333.703125</v>
      </c>
      <c r="AQ250" s="3">
        <v>475001.125</v>
      </c>
      <c r="BA250" s="3">
        <v>1</v>
      </c>
    </row>
    <row r="251" spans="1:57" x14ac:dyDescent="0.25">
      <c r="A251" s="3">
        <v>111000000</v>
      </c>
      <c r="B251" s="3" t="s">
        <v>598</v>
      </c>
      <c r="C251" s="3" t="s">
        <v>606</v>
      </c>
      <c r="D251" s="50" t="s">
        <v>935</v>
      </c>
      <c r="E251" s="50"/>
      <c r="F251" s="50"/>
      <c r="G251" s="50"/>
      <c r="H251" s="50"/>
      <c r="I251" s="50"/>
      <c r="J251" s="50">
        <v>939610.4375</v>
      </c>
      <c r="K251" s="50">
        <v>117181.15625</v>
      </c>
      <c r="L251" s="50"/>
      <c r="M251" s="50"/>
      <c r="N251" s="50"/>
      <c r="O251" s="50"/>
      <c r="P251" s="50"/>
      <c r="Q251" s="50"/>
      <c r="R251" s="50"/>
      <c r="T251" s="3">
        <v>939610.4375</v>
      </c>
      <c r="U251" s="3">
        <v>117181.15625</v>
      </c>
      <c r="X251" s="3">
        <v>97538.1875</v>
      </c>
      <c r="Y251" s="3">
        <v>400520.71875</v>
      </c>
      <c r="Z251" s="3">
        <v>400520.71875</v>
      </c>
      <c r="AA251" s="3">
        <v>482649.28125</v>
      </c>
      <c r="AB251" s="3">
        <v>482649.28125</v>
      </c>
      <c r="AC251" s="3">
        <v>482649.28125</v>
      </c>
      <c r="AD251" s="3">
        <v>482649.28125</v>
      </c>
      <c r="AE251" s="3">
        <v>482649.28125</v>
      </c>
      <c r="AF251" s="3">
        <v>482649.28125</v>
      </c>
      <c r="AG251" s="3">
        <v>482649.28125</v>
      </c>
      <c r="AH251" s="3">
        <v>1097889.375</v>
      </c>
      <c r="AI251" s="3">
        <v>1580538.625</v>
      </c>
      <c r="AJ251" s="3">
        <v>1422259.75</v>
      </c>
      <c r="AK251" s="3">
        <v>3002798.5</v>
      </c>
      <c r="AL251" s="3">
        <v>482649.28125</v>
      </c>
      <c r="AM251" s="3">
        <v>3485447.75</v>
      </c>
      <c r="AN251" s="3">
        <v>883170</v>
      </c>
      <c r="AO251" s="3">
        <v>4368618</v>
      </c>
      <c r="AP251" s="3">
        <v>482649.28125</v>
      </c>
      <c r="AQ251" s="3">
        <v>4851267.5</v>
      </c>
      <c r="AR251" s="3">
        <v>7497848.5</v>
      </c>
      <c r="AS251" s="3">
        <v>0.37838247418403625</v>
      </c>
      <c r="AT251" s="3">
        <v>0.44355112314224243</v>
      </c>
      <c r="AU251" s="3">
        <v>19815528</v>
      </c>
      <c r="AV251" s="3">
        <v>44350120</v>
      </c>
      <c r="AW251" s="3">
        <v>7150558</v>
      </c>
      <c r="AX251" s="3">
        <v>123194.78125</v>
      </c>
      <c r="BA251" s="3">
        <v>0</v>
      </c>
      <c r="BC251" s="3">
        <v>24.374397277832031</v>
      </c>
      <c r="BD251" s="3">
        <v>160.84713745117188</v>
      </c>
      <c r="BE251" s="3">
        <v>58.042701721191406</v>
      </c>
    </row>
    <row r="252" spans="1:57" x14ac:dyDescent="0.25">
      <c r="A252" s="3">
        <v>111291304</v>
      </c>
      <c r="B252" s="3" t="s">
        <v>230</v>
      </c>
      <c r="C252" s="3" t="s">
        <v>604</v>
      </c>
      <c r="D252" s="50" t="s">
        <v>937</v>
      </c>
      <c r="E252" s="50">
        <v>991293.75</v>
      </c>
      <c r="F252" s="50">
        <v>111600.296875</v>
      </c>
      <c r="G252" s="50">
        <v>301717.9375</v>
      </c>
      <c r="H252" s="50">
        <v>234114.296875</v>
      </c>
      <c r="I252" s="50">
        <v>121645.3984375</v>
      </c>
      <c r="J252" s="50">
        <v>334179.65625</v>
      </c>
      <c r="K252" s="50">
        <v>70868.609375</v>
      </c>
      <c r="L252" s="50"/>
      <c r="M252" s="50">
        <v>991293.75</v>
      </c>
      <c r="N252" s="50">
        <v>991293.75</v>
      </c>
      <c r="O252" s="50">
        <v>111600.296875</v>
      </c>
      <c r="P252" s="50">
        <v>111600.296875</v>
      </c>
      <c r="Q252" s="50">
        <v>368766.375</v>
      </c>
      <c r="R252" s="50">
        <v>286139.6875</v>
      </c>
      <c r="S252" s="3">
        <v>121645.3984375</v>
      </c>
      <c r="T252" s="3">
        <v>334179.65625</v>
      </c>
      <c r="U252" s="3">
        <v>70868.609375</v>
      </c>
      <c r="AG252" s="3">
        <v>111600.296875</v>
      </c>
      <c r="AH252" s="3">
        <v>1417922</v>
      </c>
      <c r="AI252" s="3">
        <v>1529522.25</v>
      </c>
      <c r="AJ252" s="3">
        <v>445779.9375</v>
      </c>
      <c r="AK252" s="3">
        <v>1975302.25</v>
      </c>
      <c r="AL252" s="3">
        <v>1277433.5</v>
      </c>
      <c r="AM252" s="3">
        <v>3252735.75</v>
      </c>
      <c r="AN252" s="3">
        <v>233245.6875</v>
      </c>
      <c r="AO252" s="3">
        <v>3485981.5</v>
      </c>
      <c r="AP252" s="3">
        <v>991293.75</v>
      </c>
      <c r="AQ252" s="3">
        <v>4477275</v>
      </c>
      <c r="AR252" s="3">
        <v>8014455.5</v>
      </c>
      <c r="AS252" s="3">
        <v>0.8171195387840271</v>
      </c>
      <c r="AT252" s="3">
        <v>0.48437720537185669</v>
      </c>
      <c r="AU252" s="3">
        <v>9808180</v>
      </c>
      <c r="AV252" s="3">
        <v>20299196</v>
      </c>
      <c r="AW252" s="3">
        <v>3457070</v>
      </c>
      <c r="AX252" s="3">
        <v>56386.65625</v>
      </c>
      <c r="AY252" s="3">
        <v>5489190</v>
      </c>
      <c r="AZ252" s="3">
        <v>0</v>
      </c>
      <c r="BA252" s="3">
        <v>0</v>
      </c>
      <c r="BB252" s="3">
        <v>97.349098205566406</v>
      </c>
      <c r="BC252" s="3">
        <v>35.031375885009766</v>
      </c>
      <c r="BD252" s="3">
        <v>173.94505310058594</v>
      </c>
      <c r="BE252" s="3">
        <v>61.310073852539063</v>
      </c>
    </row>
    <row r="253" spans="1:57" x14ac:dyDescent="0.25">
      <c r="A253" s="3">
        <v>111292304</v>
      </c>
      <c r="B253" s="3" t="s">
        <v>314</v>
      </c>
      <c r="C253" s="3" t="s">
        <v>604</v>
      </c>
      <c r="D253" s="50" t="s">
        <v>937</v>
      </c>
      <c r="E253" s="50">
        <v>503965.65625</v>
      </c>
      <c r="F253" s="50">
        <v>51860.3984375</v>
      </c>
      <c r="G253" s="50">
        <v>125807.40625</v>
      </c>
      <c r="H253" s="50">
        <v>34424.55078125</v>
      </c>
      <c r="I253" s="50">
        <v>89401.796875</v>
      </c>
      <c r="J253" s="50">
        <v>144925.53125</v>
      </c>
      <c r="K253" s="50">
        <v>33505.01953125</v>
      </c>
      <c r="L253" s="50"/>
      <c r="M253" s="50">
        <v>503965.65625</v>
      </c>
      <c r="N253" s="50">
        <v>503965.65625</v>
      </c>
      <c r="O253" s="50">
        <v>51860.3984375</v>
      </c>
      <c r="P253" s="50">
        <v>51860.3984375</v>
      </c>
      <c r="Q253" s="50">
        <v>153764.609375</v>
      </c>
      <c r="R253" s="50">
        <v>42074.44921875</v>
      </c>
      <c r="S253" s="3">
        <v>89401.796875</v>
      </c>
      <c r="T253" s="3">
        <v>144925.53125</v>
      </c>
      <c r="U253" s="3">
        <v>33505.01953125</v>
      </c>
      <c r="AG253" s="3">
        <v>51860.3984375</v>
      </c>
      <c r="AH253" s="3">
        <v>661297</v>
      </c>
      <c r="AI253" s="3">
        <v>713157.375</v>
      </c>
      <c r="AJ253" s="3">
        <v>196785.9375</v>
      </c>
      <c r="AK253" s="3">
        <v>909943.3125</v>
      </c>
      <c r="AL253" s="3">
        <v>546040.125</v>
      </c>
      <c r="AM253" s="3">
        <v>1455983.5</v>
      </c>
      <c r="AN253" s="3">
        <v>141262.1875</v>
      </c>
      <c r="AO253" s="3">
        <v>1597245.75</v>
      </c>
      <c r="AP253" s="3">
        <v>503965.65625</v>
      </c>
      <c r="AQ253" s="3">
        <v>2101211.5</v>
      </c>
      <c r="AR253" s="3">
        <v>4160974</v>
      </c>
      <c r="AS253" s="3">
        <v>0.84184104204177856</v>
      </c>
      <c r="AT253" s="3">
        <v>0.58953845500946045</v>
      </c>
      <c r="AU253" s="3">
        <v>4942707.5</v>
      </c>
      <c r="AV253" s="3">
        <v>8522679</v>
      </c>
      <c r="AW253" s="3">
        <v>4013777</v>
      </c>
      <c r="AX253" s="3">
        <v>23674.107421875</v>
      </c>
      <c r="AY253" s="3">
        <v>2274278</v>
      </c>
      <c r="AZ253" s="3">
        <v>0</v>
      </c>
      <c r="BA253" s="3">
        <v>0</v>
      </c>
      <c r="BB253" s="3">
        <v>96.066047668457031</v>
      </c>
      <c r="BC253" s="3">
        <v>38.436225891113281</v>
      </c>
      <c r="BD253" s="3">
        <v>208.78115844726563</v>
      </c>
      <c r="BE253" s="3">
        <v>169.54290771484375</v>
      </c>
    </row>
    <row r="254" spans="1:57" x14ac:dyDescent="0.25">
      <c r="A254" s="3">
        <v>111292507</v>
      </c>
      <c r="B254" s="3" t="s">
        <v>543</v>
      </c>
      <c r="C254" s="3" t="s">
        <v>605</v>
      </c>
      <c r="D254" s="50" t="s">
        <v>937</v>
      </c>
      <c r="E254" s="50"/>
      <c r="F254" s="50"/>
      <c r="G254" s="50"/>
      <c r="H254" s="50"/>
      <c r="I254" s="50"/>
      <c r="J254" s="50"/>
      <c r="K254" s="50"/>
      <c r="L254" s="50">
        <v>41536.94921875</v>
      </c>
      <c r="M254" s="50"/>
      <c r="N254" s="50"/>
      <c r="O254" s="50"/>
      <c r="P254" s="50"/>
      <c r="Q254" s="50"/>
      <c r="R254" s="50"/>
      <c r="V254" s="3">
        <v>41536.94921875</v>
      </c>
      <c r="W254" s="3">
        <v>41536.94921875</v>
      </c>
      <c r="AG254" s="3">
        <v>0</v>
      </c>
      <c r="AH254" s="3">
        <v>41536.94921875</v>
      </c>
      <c r="AI254" s="3">
        <v>41536.94921875</v>
      </c>
      <c r="AJ254" s="3">
        <v>0</v>
      </c>
      <c r="AK254" s="3">
        <v>41536.94921875</v>
      </c>
      <c r="AL254" s="3">
        <v>41536.94921875</v>
      </c>
      <c r="AM254" s="3">
        <v>83073.8984375</v>
      </c>
      <c r="AN254" s="3">
        <v>0</v>
      </c>
      <c r="AO254" s="3">
        <v>83073.8984375</v>
      </c>
      <c r="AP254" s="3">
        <v>41536.94921875</v>
      </c>
      <c r="AQ254" s="3">
        <v>124610.84375</v>
      </c>
      <c r="AR254" s="3">
        <v>188821.015625</v>
      </c>
      <c r="AS254" s="3">
        <v>0.63533115386962891</v>
      </c>
      <c r="AT254" s="3">
        <v>0.26589310169219971</v>
      </c>
      <c r="AU254" s="3">
        <v>297200.9375</v>
      </c>
      <c r="AV254" s="3">
        <v>1117746.25</v>
      </c>
      <c r="AW254" s="3">
        <v>0</v>
      </c>
      <c r="AX254" s="3">
        <v>3104.8505859375</v>
      </c>
      <c r="BA254" s="3">
        <v>0</v>
      </c>
      <c r="BC254" s="3">
        <v>13.378083229064941</v>
      </c>
      <c r="BD254" s="3">
        <v>95.72149658203125</v>
      </c>
      <c r="BE254" s="3">
        <v>0</v>
      </c>
    </row>
    <row r="255" spans="1:57" x14ac:dyDescent="0.25">
      <c r="A255" s="3">
        <v>111297504</v>
      </c>
      <c r="B255" s="3" t="s">
        <v>488</v>
      </c>
      <c r="C255" s="3" t="s">
        <v>604</v>
      </c>
      <c r="D255" s="50" t="s">
        <v>937</v>
      </c>
      <c r="E255" s="50">
        <v>759146.25</v>
      </c>
      <c r="F255" s="50">
        <v>89040.75</v>
      </c>
      <c r="G255" s="50">
        <v>212209.875</v>
      </c>
      <c r="H255" s="50">
        <v>147217.5</v>
      </c>
      <c r="I255" s="50"/>
      <c r="J255" s="50"/>
      <c r="K255" s="50"/>
      <c r="L255" s="50"/>
      <c r="M255" s="50">
        <v>759146.25</v>
      </c>
      <c r="N255" s="50">
        <v>759146.25</v>
      </c>
      <c r="O255" s="50">
        <v>89040.75</v>
      </c>
      <c r="P255" s="50">
        <v>89040.75</v>
      </c>
      <c r="Q255" s="50">
        <v>259367.640625</v>
      </c>
      <c r="R255" s="50">
        <v>179932.5</v>
      </c>
      <c r="AG255" s="3">
        <v>89040.75</v>
      </c>
      <c r="AH255" s="3">
        <v>906363.75</v>
      </c>
      <c r="AI255" s="3">
        <v>995404.5</v>
      </c>
      <c r="AJ255" s="3">
        <v>89040.75</v>
      </c>
      <c r="AK255" s="3">
        <v>1084445.25</v>
      </c>
      <c r="AL255" s="3">
        <v>939078.75</v>
      </c>
      <c r="AM255" s="3">
        <v>2023524</v>
      </c>
      <c r="AN255" s="3">
        <v>89040.75</v>
      </c>
      <c r="AO255" s="3">
        <v>2112564.75</v>
      </c>
      <c r="AP255" s="3">
        <v>759146.25</v>
      </c>
      <c r="AQ255" s="3">
        <v>2871711</v>
      </c>
      <c r="AR255" s="3">
        <v>6370584</v>
      </c>
      <c r="AS255" s="3">
        <v>0.80504703521728516</v>
      </c>
      <c r="AT255" s="3">
        <v>0.56169939041137695</v>
      </c>
      <c r="AU255" s="3">
        <v>7913306.5</v>
      </c>
      <c r="AV255" s="3">
        <v>14363216</v>
      </c>
      <c r="AW255" s="3">
        <v>8591523</v>
      </c>
      <c r="AX255" s="3">
        <v>39897.8203125</v>
      </c>
      <c r="AY255" s="3">
        <v>4139181</v>
      </c>
      <c r="AZ255" s="3">
        <v>0</v>
      </c>
      <c r="BA255" s="3">
        <v>0</v>
      </c>
      <c r="BB255" s="3">
        <v>103.74453735351563</v>
      </c>
      <c r="BC255" s="3">
        <v>27.180562973022461</v>
      </c>
      <c r="BD255" s="3">
        <v>198.33932495117188</v>
      </c>
      <c r="BE255" s="3">
        <v>215.33815002441406</v>
      </c>
    </row>
    <row r="256" spans="1:57" x14ac:dyDescent="0.25">
      <c r="A256" s="3">
        <v>111312503</v>
      </c>
      <c r="B256" s="3" t="s">
        <v>208</v>
      </c>
      <c r="C256" s="3" t="s">
        <v>604</v>
      </c>
      <c r="D256" s="50" t="s">
        <v>935</v>
      </c>
      <c r="E256" s="50">
        <v>1492802.375</v>
      </c>
      <c r="F256" s="50">
        <v>284819.40625</v>
      </c>
      <c r="G256" s="50">
        <v>529894.5</v>
      </c>
      <c r="H256" s="50">
        <v>661641.3125</v>
      </c>
      <c r="I256" s="50">
        <v>315441.75</v>
      </c>
      <c r="J256" s="50">
        <v>547001.625</v>
      </c>
      <c r="K256" s="50">
        <v>110335.6875</v>
      </c>
      <c r="L256" s="50"/>
      <c r="M256" s="50">
        <v>1492802.375</v>
      </c>
      <c r="N256" s="50">
        <v>1492802.375</v>
      </c>
      <c r="O256" s="50">
        <v>284819.40625</v>
      </c>
      <c r="P256" s="50">
        <v>284819.40625</v>
      </c>
      <c r="Q256" s="50">
        <v>647648.8125</v>
      </c>
      <c r="R256" s="50">
        <v>808672.6875</v>
      </c>
      <c r="S256" s="3">
        <v>315441.75</v>
      </c>
      <c r="T256" s="3">
        <v>547001.625</v>
      </c>
      <c r="U256" s="3">
        <v>110335.6875</v>
      </c>
      <c r="AG256" s="3">
        <v>284819.40625</v>
      </c>
      <c r="AH256" s="3">
        <v>2580221.25</v>
      </c>
      <c r="AI256" s="3">
        <v>2865040.75</v>
      </c>
      <c r="AJ256" s="3">
        <v>831821</v>
      </c>
      <c r="AK256" s="3">
        <v>3696861.75</v>
      </c>
      <c r="AL256" s="3">
        <v>2301475</v>
      </c>
      <c r="AM256" s="3">
        <v>5998337</v>
      </c>
      <c r="AN256" s="3">
        <v>600261.125</v>
      </c>
      <c r="AO256" s="3">
        <v>6598598</v>
      </c>
      <c r="AP256" s="3">
        <v>1492802.375</v>
      </c>
      <c r="AQ256" s="3">
        <v>8091400.5</v>
      </c>
      <c r="AR256" s="3">
        <v>13366230</v>
      </c>
      <c r="AS256" s="3">
        <v>0.80234223604202271</v>
      </c>
      <c r="AT256" s="3">
        <v>0.4242171049118042</v>
      </c>
      <c r="AU256" s="3">
        <v>16659013</v>
      </c>
      <c r="AV256" s="3">
        <v>39431912</v>
      </c>
      <c r="AW256" s="3">
        <v>3887724</v>
      </c>
      <c r="AX256" s="3">
        <v>109533.0859375</v>
      </c>
      <c r="AY256" s="3">
        <v>11990600</v>
      </c>
      <c r="AZ256" s="3">
        <v>0</v>
      </c>
      <c r="BA256" s="3">
        <v>0</v>
      </c>
      <c r="BB256" s="3">
        <v>109.47011566162109</v>
      </c>
      <c r="BC256" s="3">
        <v>33.751094818115234</v>
      </c>
      <c r="BD256" s="3">
        <v>152.09115600585938</v>
      </c>
      <c r="BE256" s="3">
        <v>35.493602752685547</v>
      </c>
    </row>
    <row r="257" spans="1:57" x14ac:dyDescent="0.25">
      <c r="A257" s="3">
        <v>111312607</v>
      </c>
      <c r="B257" s="3" t="s">
        <v>555</v>
      </c>
      <c r="C257" s="3" t="s">
        <v>605</v>
      </c>
      <c r="D257" s="50" t="s">
        <v>935</v>
      </c>
      <c r="E257" s="50"/>
      <c r="F257" s="50"/>
      <c r="G257" s="50"/>
      <c r="H257" s="50"/>
      <c r="I257" s="50"/>
      <c r="J257" s="50">
        <v>57769.59375</v>
      </c>
      <c r="K257" s="50">
        <v>12567.5751953125</v>
      </c>
      <c r="L257" s="50">
        <v>102732.8984375</v>
      </c>
      <c r="M257" s="50"/>
      <c r="N257" s="50"/>
      <c r="O257" s="50"/>
      <c r="P257" s="50"/>
      <c r="Q257" s="50"/>
      <c r="R257" s="50"/>
      <c r="T257" s="3">
        <v>57769.59375</v>
      </c>
      <c r="U257" s="3">
        <v>12567.5751953125</v>
      </c>
      <c r="V257" s="3">
        <v>102732.8984375</v>
      </c>
      <c r="W257" s="3">
        <v>102732.8984375</v>
      </c>
      <c r="AG257" s="3">
        <v>0</v>
      </c>
      <c r="AH257" s="3">
        <v>115300.4765625</v>
      </c>
      <c r="AI257" s="3">
        <v>115300.4765625</v>
      </c>
      <c r="AJ257" s="3">
        <v>57769.59375</v>
      </c>
      <c r="AK257" s="3">
        <v>173070.0625</v>
      </c>
      <c r="AL257" s="3">
        <v>102732.8984375</v>
      </c>
      <c r="AM257" s="3">
        <v>275802.96875</v>
      </c>
      <c r="AN257" s="3">
        <v>0</v>
      </c>
      <c r="AO257" s="3">
        <v>275802.96875</v>
      </c>
      <c r="AP257" s="3">
        <v>102732.8984375</v>
      </c>
      <c r="AQ257" s="3">
        <v>378535.875</v>
      </c>
      <c r="AR257" s="3">
        <v>426445.9375</v>
      </c>
      <c r="AS257" s="3">
        <v>0.57625466585159302</v>
      </c>
      <c r="AT257" s="3">
        <v>0.24862660467624664</v>
      </c>
      <c r="AU257" s="3">
        <v>740030.3125</v>
      </c>
      <c r="AV257" s="3">
        <v>2976472.75</v>
      </c>
      <c r="AW257" s="3">
        <v>0</v>
      </c>
      <c r="AX257" s="3">
        <v>8267.9794921875</v>
      </c>
      <c r="BA257" s="3">
        <v>0</v>
      </c>
      <c r="BC257" s="3">
        <v>20.93256950378418</v>
      </c>
      <c r="BD257" s="3">
        <v>89.505584716796875</v>
      </c>
      <c r="BE257" s="3">
        <v>0</v>
      </c>
    </row>
    <row r="258" spans="1:57" x14ac:dyDescent="0.25">
      <c r="A258" s="3">
        <v>111312804</v>
      </c>
      <c r="B258" s="3" t="s">
        <v>26</v>
      </c>
      <c r="C258" s="3" t="s">
        <v>604</v>
      </c>
      <c r="D258" s="50" t="s">
        <v>935</v>
      </c>
      <c r="E258" s="50">
        <v>884086.0625</v>
      </c>
      <c r="F258" s="50">
        <v>98879.3984375</v>
      </c>
      <c r="G258" s="50">
        <v>156955.78125</v>
      </c>
      <c r="H258" s="50">
        <v>435547.34375</v>
      </c>
      <c r="I258" s="50">
        <v>103690.203125</v>
      </c>
      <c r="J258" s="50">
        <v>285079.125</v>
      </c>
      <c r="K258" s="50">
        <v>59773.5703125</v>
      </c>
      <c r="L258" s="50">
        <v>12052.5</v>
      </c>
      <c r="M258" s="50">
        <v>884086.0625</v>
      </c>
      <c r="N258" s="50">
        <v>884086.0625</v>
      </c>
      <c r="O258" s="50">
        <v>98879.3984375</v>
      </c>
      <c r="P258" s="50">
        <v>98879.3984375</v>
      </c>
      <c r="Q258" s="50">
        <v>191834.859375</v>
      </c>
      <c r="R258" s="50">
        <v>532335.625</v>
      </c>
      <c r="S258" s="3">
        <v>103690.203125</v>
      </c>
      <c r="T258" s="3">
        <v>285079.125</v>
      </c>
      <c r="U258" s="3">
        <v>59773.5703125</v>
      </c>
      <c r="V258" s="3">
        <v>12052.5</v>
      </c>
      <c r="W258" s="3">
        <v>12052.5</v>
      </c>
      <c r="AG258" s="3">
        <v>98879.3984375</v>
      </c>
      <c r="AH258" s="3">
        <v>1495149.75</v>
      </c>
      <c r="AI258" s="3">
        <v>1594029.125</v>
      </c>
      <c r="AJ258" s="3">
        <v>383958.53125</v>
      </c>
      <c r="AK258" s="3">
        <v>1977987.625</v>
      </c>
      <c r="AL258" s="3">
        <v>1428474.25</v>
      </c>
      <c r="AM258" s="3">
        <v>3406462</v>
      </c>
      <c r="AN258" s="3">
        <v>202569.59375</v>
      </c>
      <c r="AO258" s="3">
        <v>3609031.5</v>
      </c>
      <c r="AP258" s="3">
        <v>896138.5625</v>
      </c>
      <c r="AQ258" s="3">
        <v>4505170</v>
      </c>
      <c r="AR258" s="3">
        <v>7116420</v>
      </c>
      <c r="AS258" s="3">
        <v>0.82609105110168457</v>
      </c>
      <c r="AT258" s="3">
        <v>0.54130923748016357</v>
      </c>
      <c r="AU258" s="3">
        <v>8614571</v>
      </c>
      <c r="AV258" s="3">
        <v>15291185</v>
      </c>
      <c r="AW258" s="3">
        <v>7511924</v>
      </c>
      <c r="AX258" s="3">
        <v>42475.515625</v>
      </c>
      <c r="AY258" s="3">
        <v>2676085</v>
      </c>
      <c r="AZ258" s="3">
        <v>0</v>
      </c>
      <c r="BA258" s="3">
        <v>0</v>
      </c>
      <c r="BB258" s="3">
        <v>63.003002166748047</v>
      </c>
      <c r="BC258" s="3">
        <v>46.567714691162109</v>
      </c>
      <c r="BD258" s="3">
        <v>202.8126220703125</v>
      </c>
      <c r="BE258" s="3">
        <v>176.85304260253906</v>
      </c>
    </row>
    <row r="259" spans="1:57" x14ac:dyDescent="0.25">
      <c r="A259" s="3">
        <v>111316003</v>
      </c>
      <c r="B259" s="3" t="s">
        <v>317</v>
      </c>
      <c r="C259" s="3" t="s">
        <v>604</v>
      </c>
      <c r="D259" s="50" t="s">
        <v>935</v>
      </c>
      <c r="E259" s="50">
        <v>1682429.375</v>
      </c>
      <c r="F259" s="50">
        <v>187698.59375</v>
      </c>
      <c r="G259" s="50">
        <v>178820.765625</v>
      </c>
      <c r="H259" s="50">
        <v>612167.375</v>
      </c>
      <c r="I259" s="50">
        <v>182511.015625</v>
      </c>
      <c r="J259" s="50">
        <v>494511.78125</v>
      </c>
      <c r="K259" s="50">
        <v>49048.4921875</v>
      </c>
      <c r="L259" s="50">
        <v>14273.5498046875</v>
      </c>
      <c r="M259" s="50">
        <v>1682429.375</v>
      </c>
      <c r="N259" s="50">
        <v>1682429.375</v>
      </c>
      <c r="O259" s="50">
        <v>187698.59375</v>
      </c>
      <c r="P259" s="50">
        <v>187698.59375</v>
      </c>
      <c r="Q259" s="50">
        <v>218558.71875</v>
      </c>
      <c r="R259" s="50">
        <v>748204.625</v>
      </c>
      <c r="S259" s="3">
        <v>182511.015625</v>
      </c>
      <c r="T259" s="3">
        <v>494511.78125</v>
      </c>
      <c r="U259" s="3">
        <v>49048.4921875</v>
      </c>
      <c r="V259" s="3">
        <v>14273.5498046875</v>
      </c>
      <c r="W259" s="3">
        <v>14273.5498046875</v>
      </c>
      <c r="AG259" s="3">
        <v>187698.59375</v>
      </c>
      <c r="AH259" s="3">
        <v>2540429.75</v>
      </c>
      <c r="AI259" s="3">
        <v>2728128.25</v>
      </c>
      <c r="AJ259" s="3">
        <v>682210.375</v>
      </c>
      <c r="AK259" s="3">
        <v>3410338.5</v>
      </c>
      <c r="AL259" s="3">
        <v>2444907.5</v>
      </c>
      <c r="AM259" s="3">
        <v>5855246</v>
      </c>
      <c r="AN259" s="3">
        <v>370209.625</v>
      </c>
      <c r="AO259" s="3">
        <v>6225455.5</v>
      </c>
      <c r="AP259" s="3">
        <v>1696702.875</v>
      </c>
      <c r="AQ259" s="3">
        <v>7922158.5</v>
      </c>
      <c r="AR259" s="3">
        <v>12452789</v>
      </c>
      <c r="AS259" s="3">
        <v>0.80699741840362549</v>
      </c>
      <c r="AT259" s="3">
        <v>0.60204559564590454</v>
      </c>
      <c r="AU259" s="3">
        <v>15431015</v>
      </c>
      <c r="AV259" s="3">
        <v>26128516</v>
      </c>
      <c r="AW259" s="3">
        <v>2271268</v>
      </c>
      <c r="AX259" s="3">
        <v>72579.2109375</v>
      </c>
      <c r="AY259" s="3">
        <v>4069800</v>
      </c>
      <c r="AZ259" s="3">
        <v>0</v>
      </c>
      <c r="BA259" s="3">
        <v>0</v>
      </c>
      <c r="BB259" s="3">
        <v>56.073909759521484</v>
      </c>
      <c r="BC259" s="3">
        <v>46.987815856933594</v>
      </c>
      <c r="BD259" s="3">
        <v>212.60929870605469</v>
      </c>
      <c r="BE259" s="3">
        <v>31.293643951416016</v>
      </c>
    </row>
    <row r="260" spans="1:57" x14ac:dyDescent="0.25">
      <c r="A260" s="3">
        <v>111317503</v>
      </c>
      <c r="B260" s="3" t="s">
        <v>10</v>
      </c>
      <c r="C260" s="3" t="s">
        <v>604</v>
      </c>
      <c r="D260" s="50" t="s">
        <v>935</v>
      </c>
      <c r="E260" s="50">
        <v>1206633.875</v>
      </c>
      <c r="F260" s="50">
        <v>142884.90625</v>
      </c>
      <c r="G260" s="50">
        <v>211902.328125</v>
      </c>
      <c r="H260" s="50">
        <v>458612.5625</v>
      </c>
      <c r="I260" s="50">
        <v>224911.25</v>
      </c>
      <c r="J260" s="50">
        <v>352520.46875</v>
      </c>
      <c r="K260" s="50">
        <v>75488.25</v>
      </c>
      <c r="L260" s="50">
        <v>22849.80078125</v>
      </c>
      <c r="M260" s="50">
        <v>1206633.875</v>
      </c>
      <c r="N260" s="50">
        <v>1206633.875</v>
      </c>
      <c r="O260" s="50">
        <v>142884.90625</v>
      </c>
      <c r="P260" s="50">
        <v>142884.90625</v>
      </c>
      <c r="Q260" s="50">
        <v>258991.734375</v>
      </c>
      <c r="R260" s="50">
        <v>560526.4375</v>
      </c>
      <c r="S260" s="3">
        <v>224911.25</v>
      </c>
      <c r="T260" s="3">
        <v>352520.46875</v>
      </c>
      <c r="U260" s="3">
        <v>75488.25</v>
      </c>
      <c r="V260" s="3">
        <v>22849.80078125</v>
      </c>
      <c r="W260" s="3">
        <v>22849.80078125</v>
      </c>
      <c r="AG260" s="3">
        <v>142884.90625</v>
      </c>
      <c r="AH260" s="3">
        <v>1988495.75</v>
      </c>
      <c r="AI260" s="3">
        <v>2131380.75</v>
      </c>
      <c r="AJ260" s="3">
        <v>495405.375</v>
      </c>
      <c r="AK260" s="3">
        <v>2626786</v>
      </c>
      <c r="AL260" s="3">
        <v>1790010</v>
      </c>
      <c r="AM260" s="3">
        <v>4416796</v>
      </c>
      <c r="AN260" s="3">
        <v>367796.15625</v>
      </c>
      <c r="AO260" s="3">
        <v>4784592</v>
      </c>
      <c r="AP260" s="3">
        <v>1229483.625</v>
      </c>
      <c r="AQ260" s="3">
        <v>6014075.5</v>
      </c>
      <c r="AR260" s="3">
        <v>10069913</v>
      </c>
      <c r="AS260" s="3">
        <v>0.84570515155792236</v>
      </c>
      <c r="AT260" s="3">
        <v>0.62713128328323364</v>
      </c>
      <c r="AU260" s="3">
        <v>11907120</v>
      </c>
      <c r="AV260" s="3">
        <v>18839652</v>
      </c>
      <c r="AW260" s="3">
        <v>6571477</v>
      </c>
      <c r="AX260" s="3">
        <v>52332.3671875</v>
      </c>
      <c r="AY260" s="3">
        <v>4358686</v>
      </c>
      <c r="AZ260" s="3">
        <v>0</v>
      </c>
      <c r="BA260" s="3">
        <v>0</v>
      </c>
      <c r="BB260" s="3">
        <v>83.288528442382813</v>
      </c>
      <c r="BC260" s="3">
        <v>50.194290161132813</v>
      </c>
      <c r="BD260" s="3">
        <v>227.52879333496094</v>
      </c>
      <c r="BE260" s="3">
        <v>125.57194519042969</v>
      </c>
    </row>
    <row r="261" spans="1:57" x14ac:dyDescent="0.25">
      <c r="A261" s="3">
        <v>111343603</v>
      </c>
      <c r="B261" s="3" t="s">
        <v>490</v>
      </c>
      <c r="C261" s="3" t="s">
        <v>604</v>
      </c>
      <c r="D261" s="50" t="s">
        <v>937</v>
      </c>
      <c r="E261" s="50">
        <v>1883895.625</v>
      </c>
      <c r="F261" s="50">
        <v>309378.3125</v>
      </c>
      <c r="G261" s="50">
        <v>408675.09375</v>
      </c>
      <c r="H261" s="50">
        <v>398447.5625</v>
      </c>
      <c r="I261" s="50">
        <v>551370.5</v>
      </c>
      <c r="J261" s="50">
        <v>802638.75</v>
      </c>
      <c r="K261" s="50">
        <v>124368.3203125</v>
      </c>
      <c r="L261" s="50">
        <v>19594.94921875</v>
      </c>
      <c r="M261" s="50">
        <v>1883895.625</v>
      </c>
      <c r="N261" s="50">
        <v>1883895.625</v>
      </c>
      <c r="O261" s="50">
        <v>309378.3125</v>
      </c>
      <c r="P261" s="50">
        <v>309378.3125</v>
      </c>
      <c r="Q261" s="50">
        <v>499491.78125</v>
      </c>
      <c r="R261" s="50">
        <v>486991.4375</v>
      </c>
      <c r="S261" s="3">
        <v>551370.5</v>
      </c>
      <c r="T261" s="3">
        <v>802638.75</v>
      </c>
      <c r="U261" s="3">
        <v>124368.3203125</v>
      </c>
      <c r="V261" s="3">
        <v>19594.94921875</v>
      </c>
      <c r="W261" s="3">
        <v>19594.94921875</v>
      </c>
      <c r="AG261" s="3">
        <v>309378.3125</v>
      </c>
      <c r="AH261" s="3">
        <v>2977677</v>
      </c>
      <c r="AI261" s="3">
        <v>3287055.25</v>
      </c>
      <c r="AJ261" s="3">
        <v>1112017</v>
      </c>
      <c r="AK261" s="3">
        <v>4399072</v>
      </c>
      <c r="AL261" s="3">
        <v>2390482</v>
      </c>
      <c r="AM261" s="3">
        <v>6789554</v>
      </c>
      <c r="AN261" s="3">
        <v>860748.8125</v>
      </c>
      <c r="AO261" s="3">
        <v>7650303</v>
      </c>
      <c r="AP261" s="3">
        <v>1903490.625</v>
      </c>
      <c r="AQ261" s="3">
        <v>9553794</v>
      </c>
      <c r="AR261" s="3">
        <v>17160294</v>
      </c>
      <c r="AS261" s="3">
        <v>0.81512331962585449</v>
      </c>
      <c r="AT261" s="3">
        <v>0.42516425251960754</v>
      </c>
      <c r="AU261" s="3">
        <v>21052390</v>
      </c>
      <c r="AV261" s="3">
        <v>48803576</v>
      </c>
      <c r="AW261" s="3">
        <v>12651403</v>
      </c>
      <c r="AX261" s="3">
        <v>135565.484375</v>
      </c>
      <c r="AY261" s="3">
        <v>17115652</v>
      </c>
      <c r="AZ261" s="3">
        <v>0</v>
      </c>
      <c r="BA261" s="3">
        <v>0</v>
      </c>
      <c r="BB261" s="3">
        <v>126.25376129150391</v>
      </c>
      <c r="BC261" s="3">
        <v>32.449794769287109</v>
      </c>
      <c r="BD261" s="3">
        <v>155.29313659667969</v>
      </c>
      <c r="BE261" s="3">
        <v>93.323188781738281</v>
      </c>
    </row>
    <row r="262" spans="1:57" x14ac:dyDescent="0.25">
      <c r="A262" s="3">
        <v>111444307</v>
      </c>
      <c r="B262" s="3" t="s">
        <v>504</v>
      </c>
      <c r="C262" s="3" t="s">
        <v>605</v>
      </c>
      <c r="D262" s="50" t="s">
        <v>935</v>
      </c>
      <c r="E262" s="50"/>
      <c r="F262" s="50"/>
      <c r="G262" s="50"/>
      <c r="H262" s="50"/>
      <c r="I262" s="50"/>
      <c r="J262" s="50">
        <v>88728.9453125</v>
      </c>
      <c r="K262" s="50">
        <v>19639.095703125</v>
      </c>
      <c r="L262" s="50">
        <v>93195.6015625</v>
      </c>
      <c r="M262" s="50"/>
      <c r="N262" s="50"/>
      <c r="O262" s="50"/>
      <c r="P262" s="50"/>
      <c r="Q262" s="50"/>
      <c r="R262" s="50"/>
      <c r="T262" s="3">
        <v>88728.9453125</v>
      </c>
      <c r="U262" s="3">
        <v>19639.095703125</v>
      </c>
      <c r="V262" s="3">
        <v>93195.6015625</v>
      </c>
      <c r="W262" s="3">
        <v>93195.6015625</v>
      </c>
      <c r="AG262" s="3">
        <v>0</v>
      </c>
      <c r="AH262" s="3">
        <v>112834.6953125</v>
      </c>
      <c r="AI262" s="3">
        <v>112834.6953125</v>
      </c>
      <c r="AJ262" s="3">
        <v>88728.9453125</v>
      </c>
      <c r="AK262" s="3">
        <v>201563.640625</v>
      </c>
      <c r="AL262" s="3">
        <v>93195.6015625</v>
      </c>
      <c r="AM262" s="3">
        <v>294759.25</v>
      </c>
      <c r="AN262" s="3">
        <v>0</v>
      </c>
      <c r="AO262" s="3">
        <v>294759.25</v>
      </c>
      <c r="AP262" s="3">
        <v>93195.6015625</v>
      </c>
      <c r="AQ262" s="3">
        <v>387954.84375</v>
      </c>
      <c r="AR262" s="3">
        <v>493680.28125</v>
      </c>
      <c r="AS262" s="3">
        <v>0.42240136861801147</v>
      </c>
      <c r="AT262" s="3">
        <v>0.22967304289340973</v>
      </c>
      <c r="AU262" s="3">
        <v>1168746.875</v>
      </c>
      <c r="AV262" s="3">
        <v>4828959.5</v>
      </c>
      <c r="AW262" s="3">
        <v>2267257</v>
      </c>
      <c r="AX262" s="3">
        <v>13413.7763671875</v>
      </c>
      <c r="BA262" s="3">
        <v>0</v>
      </c>
      <c r="BC262" s="3">
        <v>15.026614189147949</v>
      </c>
      <c r="BD262" s="3">
        <v>87.130340576171875</v>
      </c>
      <c r="BE262" s="3">
        <v>169.02450561523438</v>
      </c>
    </row>
    <row r="263" spans="1:57" x14ac:dyDescent="0.25">
      <c r="A263" s="3">
        <v>111444602</v>
      </c>
      <c r="B263" s="3" t="s">
        <v>446</v>
      </c>
      <c r="C263" s="3" t="s">
        <v>604</v>
      </c>
      <c r="D263" s="50" t="s">
        <v>935</v>
      </c>
      <c r="E263" s="50">
        <v>4097158.75</v>
      </c>
      <c r="F263" s="50">
        <v>674802.625</v>
      </c>
      <c r="G263" s="50">
        <v>1506553.875</v>
      </c>
      <c r="H263" s="50">
        <v>2690478.5</v>
      </c>
      <c r="I263" s="50">
        <v>714534.0625</v>
      </c>
      <c r="J263" s="50">
        <v>1608434.375</v>
      </c>
      <c r="K263" s="50">
        <v>304502.59375</v>
      </c>
      <c r="L263" s="50"/>
      <c r="M263" s="50">
        <v>4097158.75</v>
      </c>
      <c r="N263" s="50">
        <v>4097158.75</v>
      </c>
      <c r="O263" s="50">
        <v>674802.625</v>
      </c>
      <c r="P263" s="50">
        <v>674802.625</v>
      </c>
      <c r="Q263" s="50">
        <v>1841343.75</v>
      </c>
      <c r="R263" s="50">
        <v>3288362.5</v>
      </c>
      <c r="S263" s="3">
        <v>714534.0625</v>
      </c>
      <c r="T263" s="3">
        <v>1608434.375</v>
      </c>
      <c r="U263" s="3">
        <v>304502.59375</v>
      </c>
      <c r="AG263" s="3">
        <v>674802.625</v>
      </c>
      <c r="AH263" s="3">
        <v>7806673.5</v>
      </c>
      <c r="AI263" s="3">
        <v>8481476</v>
      </c>
      <c r="AJ263" s="3">
        <v>2283237</v>
      </c>
      <c r="AK263" s="3">
        <v>10764713</v>
      </c>
      <c r="AL263" s="3">
        <v>7385521</v>
      </c>
      <c r="AM263" s="3">
        <v>18150234</v>
      </c>
      <c r="AN263" s="3">
        <v>1389336.75</v>
      </c>
      <c r="AO263" s="3">
        <v>19539570</v>
      </c>
      <c r="AP263" s="3">
        <v>4097158.75</v>
      </c>
      <c r="AQ263" s="3">
        <v>23636728</v>
      </c>
      <c r="AR263" s="3">
        <v>34876792</v>
      </c>
      <c r="AS263" s="3">
        <v>0.79794299602508545</v>
      </c>
      <c r="AT263" s="3">
        <v>0.47915667295455933</v>
      </c>
      <c r="AU263" s="3">
        <v>43708376</v>
      </c>
      <c r="AV263" s="3">
        <v>87789704</v>
      </c>
      <c r="AW263" s="3">
        <v>27116232</v>
      </c>
      <c r="AX263" s="3">
        <v>243860.28125</v>
      </c>
      <c r="AY263" s="3">
        <v>25384256</v>
      </c>
      <c r="AZ263" s="3">
        <v>0</v>
      </c>
      <c r="BA263" s="3">
        <v>0</v>
      </c>
      <c r="BB263" s="3">
        <v>104.09344482421875</v>
      </c>
      <c r="BC263" s="3">
        <v>44.142951965332031</v>
      </c>
      <c r="BD263" s="3">
        <v>179.23532104492188</v>
      </c>
      <c r="BE263" s="3">
        <v>111.19577026367188</v>
      </c>
    </row>
    <row r="264" spans="1:57" x14ac:dyDescent="0.25">
      <c r="A264" s="3">
        <v>112000000</v>
      </c>
      <c r="B264" s="3" t="s">
        <v>587</v>
      </c>
      <c r="C264" s="3" t="s">
        <v>606</v>
      </c>
      <c r="D264" s="50" t="s">
        <v>937</v>
      </c>
      <c r="E264" s="50"/>
      <c r="F264" s="50"/>
      <c r="G264" s="50"/>
      <c r="H264" s="50"/>
      <c r="I264" s="50"/>
      <c r="J264" s="50">
        <v>1987289.5</v>
      </c>
      <c r="K264" s="50">
        <v>413711.59375</v>
      </c>
      <c r="L264" s="50"/>
      <c r="M264" s="50"/>
      <c r="N264" s="50"/>
      <c r="O264" s="50"/>
      <c r="P264" s="50"/>
      <c r="Q264" s="50"/>
      <c r="R264" s="50"/>
      <c r="T264" s="3">
        <v>1987289.5</v>
      </c>
      <c r="U264" s="3">
        <v>413711.59375</v>
      </c>
      <c r="X264" s="3">
        <v>3619674</v>
      </c>
      <c r="Y264" s="3">
        <v>1221828</v>
      </c>
      <c r="Z264" s="3">
        <v>1221828</v>
      </c>
      <c r="AA264" s="3">
        <v>805991.25</v>
      </c>
      <c r="AB264" s="3">
        <v>805991.25</v>
      </c>
      <c r="AC264" s="3">
        <v>805991.25</v>
      </c>
      <c r="AD264" s="3">
        <v>805991.25</v>
      </c>
      <c r="AE264" s="3">
        <v>805991.25</v>
      </c>
      <c r="AF264" s="3">
        <v>805991.25</v>
      </c>
      <c r="AG264" s="3">
        <v>805991.25</v>
      </c>
      <c r="AH264" s="3">
        <v>6061205</v>
      </c>
      <c r="AI264" s="3">
        <v>6867196</v>
      </c>
      <c r="AJ264" s="3">
        <v>2793280.75</v>
      </c>
      <c r="AK264" s="3">
        <v>9660477</v>
      </c>
      <c r="AL264" s="3">
        <v>805991.25</v>
      </c>
      <c r="AM264" s="3">
        <v>10466468</v>
      </c>
      <c r="AN264" s="3">
        <v>2027819.25</v>
      </c>
      <c r="AO264" s="3">
        <v>12494287</v>
      </c>
      <c r="AP264" s="3">
        <v>805991.25</v>
      </c>
      <c r="AQ264" s="3">
        <v>13300278</v>
      </c>
      <c r="AR264" s="3">
        <v>23803864</v>
      </c>
      <c r="AS264" s="3">
        <v>0.65135067701339722</v>
      </c>
      <c r="AT264" s="3">
        <v>0.26590654253959656</v>
      </c>
      <c r="AU264" s="3">
        <v>36545388</v>
      </c>
      <c r="AV264" s="3">
        <v>134733888</v>
      </c>
      <c r="AW264" s="3">
        <v>20037236</v>
      </c>
      <c r="AX264" s="3">
        <v>374260.8125</v>
      </c>
      <c r="BA264" s="3">
        <v>0</v>
      </c>
      <c r="BC264" s="3">
        <v>25.812152862548828</v>
      </c>
      <c r="BD264" s="3">
        <v>97.646842956542969</v>
      </c>
      <c r="BE264" s="3">
        <v>53.538162231445313</v>
      </c>
    </row>
    <row r="265" spans="1:57" x14ac:dyDescent="0.25">
      <c r="A265" s="3">
        <v>112011103</v>
      </c>
      <c r="B265" s="3" t="s">
        <v>359</v>
      </c>
      <c r="C265" s="3" t="s">
        <v>604</v>
      </c>
      <c r="D265" s="50" t="s">
        <v>937</v>
      </c>
      <c r="E265" s="50">
        <v>1144957.75</v>
      </c>
      <c r="F265" s="50">
        <v>215893.046875</v>
      </c>
      <c r="G265" s="50">
        <v>474626.375</v>
      </c>
      <c r="H265" s="50">
        <v>475242.75</v>
      </c>
      <c r="I265" s="50">
        <v>259920.859375</v>
      </c>
      <c r="J265" s="50">
        <v>599949.8125</v>
      </c>
      <c r="K265" s="50">
        <v>126003.734375</v>
      </c>
      <c r="L265" s="50">
        <v>18080.25</v>
      </c>
      <c r="M265" s="50">
        <v>1144957.75</v>
      </c>
      <c r="N265" s="50">
        <v>1144957.75</v>
      </c>
      <c r="O265" s="50">
        <v>215893.046875</v>
      </c>
      <c r="P265" s="50">
        <v>215893.046875</v>
      </c>
      <c r="Q265" s="50">
        <v>580098.875</v>
      </c>
      <c r="R265" s="50">
        <v>580852.25</v>
      </c>
      <c r="S265" s="3">
        <v>259920.859375</v>
      </c>
      <c r="T265" s="3">
        <v>599949.8125</v>
      </c>
      <c r="U265" s="3">
        <v>126003.734375</v>
      </c>
      <c r="V265" s="3">
        <v>18080.25</v>
      </c>
      <c r="W265" s="3">
        <v>18080.25</v>
      </c>
      <c r="AG265" s="3">
        <v>215893.046875</v>
      </c>
      <c r="AH265" s="3">
        <v>2024205.375</v>
      </c>
      <c r="AI265" s="3">
        <v>2240098.5</v>
      </c>
      <c r="AJ265" s="3">
        <v>815842.875</v>
      </c>
      <c r="AK265" s="3">
        <v>3055941.5</v>
      </c>
      <c r="AL265" s="3">
        <v>1743890.25</v>
      </c>
      <c r="AM265" s="3">
        <v>4799832</v>
      </c>
      <c r="AN265" s="3">
        <v>475813.90625</v>
      </c>
      <c r="AO265" s="3">
        <v>5275646</v>
      </c>
      <c r="AP265" s="3">
        <v>1163038</v>
      </c>
      <c r="AQ265" s="3">
        <v>6438684</v>
      </c>
      <c r="AR265" s="3">
        <v>10806332</v>
      </c>
      <c r="AS265" s="3">
        <v>0.78884786367416382</v>
      </c>
      <c r="AT265" s="3">
        <v>0.40623006224632263</v>
      </c>
      <c r="AU265" s="3">
        <v>13698880</v>
      </c>
      <c r="AV265" s="3">
        <v>33610556</v>
      </c>
      <c r="AW265" s="3">
        <v>6472286</v>
      </c>
      <c r="AX265" s="3">
        <v>93362.65625</v>
      </c>
      <c r="AY265" s="3">
        <v>13628983</v>
      </c>
      <c r="AZ265" s="3">
        <v>0</v>
      </c>
      <c r="BA265" s="3">
        <v>0</v>
      </c>
      <c r="BB265" s="3">
        <v>145.97895812988281</v>
      </c>
      <c r="BC265" s="3">
        <v>32.731945037841797</v>
      </c>
      <c r="BD265" s="3">
        <v>146.72761535644531</v>
      </c>
      <c r="BE265" s="3">
        <v>69.324142456054688</v>
      </c>
    </row>
    <row r="266" spans="1:57" x14ac:dyDescent="0.25">
      <c r="A266" s="3">
        <v>112011603</v>
      </c>
      <c r="B266" s="3" t="s">
        <v>329</v>
      </c>
      <c r="C266" s="3" t="s">
        <v>604</v>
      </c>
      <c r="D266" s="50" t="s">
        <v>937</v>
      </c>
      <c r="E266" s="50">
        <v>1954610</v>
      </c>
      <c r="F266" s="50">
        <v>456056.09375</v>
      </c>
      <c r="G266" s="50">
        <v>719004.0625</v>
      </c>
      <c r="H266" s="50">
        <v>1700932.5</v>
      </c>
      <c r="I266" s="50">
        <v>386859.25</v>
      </c>
      <c r="J266" s="50">
        <v>1324470.125</v>
      </c>
      <c r="K266" s="50">
        <v>298822</v>
      </c>
      <c r="L266" s="50">
        <v>61902.44921875</v>
      </c>
      <c r="M266" s="50">
        <v>1954610</v>
      </c>
      <c r="N266" s="50">
        <v>1954610</v>
      </c>
      <c r="O266" s="50">
        <v>456056.09375</v>
      </c>
      <c r="P266" s="50">
        <v>456056.09375</v>
      </c>
      <c r="Q266" s="50">
        <v>878782.75</v>
      </c>
      <c r="R266" s="50">
        <v>2078917.5</v>
      </c>
      <c r="S266" s="3">
        <v>386859.25</v>
      </c>
      <c r="T266" s="3">
        <v>1324470.125</v>
      </c>
      <c r="U266" s="3">
        <v>298822</v>
      </c>
      <c r="V266" s="3">
        <v>61902.44921875</v>
      </c>
      <c r="W266" s="3">
        <v>61902.44921875</v>
      </c>
      <c r="AG266" s="3">
        <v>456056.09375</v>
      </c>
      <c r="AH266" s="3">
        <v>4403126.5</v>
      </c>
      <c r="AI266" s="3">
        <v>4859182.5</v>
      </c>
      <c r="AJ266" s="3">
        <v>1780526.25</v>
      </c>
      <c r="AK266" s="3">
        <v>6639709</v>
      </c>
      <c r="AL266" s="3">
        <v>4095430</v>
      </c>
      <c r="AM266" s="3">
        <v>10735139</v>
      </c>
      <c r="AN266" s="3">
        <v>842915.375</v>
      </c>
      <c r="AO266" s="3">
        <v>11578054</v>
      </c>
      <c r="AP266" s="3">
        <v>2016512.5</v>
      </c>
      <c r="AQ266" s="3">
        <v>13594566</v>
      </c>
      <c r="AR266" s="3">
        <v>17082854</v>
      </c>
      <c r="AS266" s="3">
        <v>0.72996729612350464</v>
      </c>
      <c r="AT266" s="3">
        <v>0.32078337669372559</v>
      </c>
      <c r="AU266" s="3">
        <v>23402218</v>
      </c>
      <c r="AV266" s="3">
        <v>72711360</v>
      </c>
      <c r="AW266" s="3">
        <v>9235693</v>
      </c>
      <c r="AX266" s="3">
        <v>201976</v>
      </c>
      <c r="AY266" s="3">
        <v>38804749</v>
      </c>
      <c r="AZ266" s="3">
        <v>0</v>
      </c>
      <c r="BA266" s="3">
        <v>0</v>
      </c>
      <c r="BB266" s="3">
        <v>192.12554931640625</v>
      </c>
      <c r="BC266" s="3">
        <v>32.873752593994141</v>
      </c>
      <c r="BD266" s="3">
        <v>115.8663330078125</v>
      </c>
      <c r="BE266" s="3">
        <v>45.7266845703125</v>
      </c>
    </row>
    <row r="267" spans="1:57" x14ac:dyDescent="0.25">
      <c r="A267" s="3">
        <v>112013054</v>
      </c>
      <c r="B267" s="3" t="s">
        <v>185</v>
      </c>
      <c r="C267" s="3" t="s">
        <v>604</v>
      </c>
      <c r="D267" s="50" t="s">
        <v>937</v>
      </c>
      <c r="E267" s="50">
        <v>632323.0625</v>
      </c>
      <c r="F267" s="50">
        <v>120633.296875</v>
      </c>
      <c r="G267" s="50">
        <v>361025.8125</v>
      </c>
      <c r="H267" s="50">
        <v>262123.203125</v>
      </c>
      <c r="I267" s="50">
        <v>129119.8125</v>
      </c>
      <c r="J267" s="50">
        <v>302460.1875</v>
      </c>
      <c r="K267" s="50">
        <v>48810.6953125</v>
      </c>
      <c r="L267" s="50">
        <v>13443.900390625</v>
      </c>
      <c r="M267" s="50">
        <v>632323.0625</v>
      </c>
      <c r="N267" s="50">
        <v>632323.0625</v>
      </c>
      <c r="O267" s="50">
        <v>120633.296875</v>
      </c>
      <c r="P267" s="50">
        <v>120633.296875</v>
      </c>
      <c r="Q267" s="50">
        <v>441253.8125</v>
      </c>
      <c r="R267" s="50">
        <v>320372.8125</v>
      </c>
      <c r="S267" s="3">
        <v>129119.8125</v>
      </c>
      <c r="T267" s="3">
        <v>302460.1875</v>
      </c>
      <c r="U267" s="3">
        <v>48810.6953125</v>
      </c>
      <c r="V267" s="3">
        <v>13443.900390625</v>
      </c>
      <c r="W267" s="3">
        <v>13443.900390625</v>
      </c>
      <c r="AG267" s="3">
        <v>120633.296875</v>
      </c>
      <c r="AH267" s="3">
        <v>1085820.625</v>
      </c>
      <c r="AI267" s="3">
        <v>1206453.875</v>
      </c>
      <c r="AJ267" s="3">
        <v>423093.5</v>
      </c>
      <c r="AK267" s="3">
        <v>1629547.375</v>
      </c>
      <c r="AL267" s="3">
        <v>966139.75</v>
      </c>
      <c r="AM267" s="3">
        <v>2595687</v>
      </c>
      <c r="AN267" s="3">
        <v>249753.109375</v>
      </c>
      <c r="AO267" s="3">
        <v>2845440</v>
      </c>
      <c r="AP267" s="3">
        <v>645766.9375</v>
      </c>
      <c r="AQ267" s="3">
        <v>3491207</v>
      </c>
      <c r="AR267" s="3">
        <v>5892059.5</v>
      </c>
      <c r="AS267" s="3">
        <v>0.80635768175125122</v>
      </c>
      <c r="AT267" s="3">
        <v>0.31525000929832458</v>
      </c>
      <c r="AU267" s="3">
        <v>7307005</v>
      </c>
      <c r="AV267" s="3">
        <v>22471330</v>
      </c>
      <c r="AW267" s="3">
        <v>9883938</v>
      </c>
      <c r="AX267" s="3">
        <v>62420.359375</v>
      </c>
      <c r="AY267" s="3">
        <v>9726842</v>
      </c>
      <c r="AZ267" s="3">
        <v>0</v>
      </c>
      <c r="BA267" s="3">
        <v>0</v>
      </c>
      <c r="BB267" s="3">
        <v>155.82803344726563</v>
      </c>
      <c r="BC267" s="3">
        <v>26.106023788452148</v>
      </c>
      <c r="BD267" s="3">
        <v>117.06124877929688</v>
      </c>
      <c r="BE267" s="3">
        <v>158.34477233886719</v>
      </c>
    </row>
    <row r="268" spans="1:57" x14ac:dyDescent="0.25">
      <c r="A268" s="3">
        <v>112013753</v>
      </c>
      <c r="B268" s="3" t="s">
        <v>64</v>
      </c>
      <c r="C268" s="3" t="s">
        <v>604</v>
      </c>
      <c r="D268" s="50" t="s">
        <v>937</v>
      </c>
      <c r="E268" s="50">
        <v>1547491.25</v>
      </c>
      <c r="F268" s="50">
        <v>341122.65625</v>
      </c>
      <c r="G268" s="50">
        <v>872513.0625</v>
      </c>
      <c r="H268" s="50">
        <v>134315.546875</v>
      </c>
      <c r="I268" s="50">
        <v>416298.03125</v>
      </c>
      <c r="J268" s="50">
        <v>961380.25</v>
      </c>
      <c r="K268" s="50">
        <v>200003.84375</v>
      </c>
      <c r="L268" s="50">
        <v>57332.69921875</v>
      </c>
      <c r="M268" s="50">
        <v>1547491.25</v>
      </c>
      <c r="N268" s="50">
        <v>1547491.25</v>
      </c>
      <c r="O268" s="50">
        <v>341122.65625</v>
      </c>
      <c r="P268" s="50">
        <v>341122.65625</v>
      </c>
      <c r="Q268" s="50">
        <v>1066404.75</v>
      </c>
      <c r="R268" s="50">
        <v>164163.453125</v>
      </c>
      <c r="S268" s="3">
        <v>416298.03125</v>
      </c>
      <c r="T268" s="3">
        <v>961380.25</v>
      </c>
      <c r="U268" s="3">
        <v>200003.84375</v>
      </c>
      <c r="V268" s="3">
        <v>57332.69921875</v>
      </c>
      <c r="W268" s="3">
        <v>57332.69921875</v>
      </c>
      <c r="AG268" s="3">
        <v>341122.65625</v>
      </c>
      <c r="AH268" s="3">
        <v>2355441.25</v>
      </c>
      <c r="AI268" s="3">
        <v>2696564</v>
      </c>
      <c r="AJ268" s="3">
        <v>1302502.875</v>
      </c>
      <c r="AK268" s="3">
        <v>3999067</v>
      </c>
      <c r="AL268" s="3">
        <v>1768987.5</v>
      </c>
      <c r="AM268" s="3">
        <v>5768054.5</v>
      </c>
      <c r="AN268" s="3">
        <v>757420.6875</v>
      </c>
      <c r="AO268" s="3">
        <v>6525475</v>
      </c>
      <c r="AP268" s="3">
        <v>1604824</v>
      </c>
      <c r="AQ268" s="3">
        <v>8130299</v>
      </c>
      <c r="AR268" s="3">
        <v>15170941</v>
      </c>
      <c r="AS268" s="3">
        <v>0.75486516952514648</v>
      </c>
      <c r="AT268" s="3">
        <v>0.28869214653968811</v>
      </c>
      <c r="AU268" s="3">
        <v>20097550</v>
      </c>
      <c r="AV268" s="3">
        <v>69330224</v>
      </c>
      <c r="AW268" s="3">
        <v>22785072</v>
      </c>
      <c r="AX268" s="3">
        <v>192583.953125</v>
      </c>
      <c r="AY268" s="3">
        <v>34772178</v>
      </c>
      <c r="AZ268" s="3">
        <v>0</v>
      </c>
      <c r="BA268" s="3">
        <v>0</v>
      </c>
      <c r="BB268" s="3">
        <v>180.55595397949219</v>
      </c>
      <c r="BC268" s="3">
        <v>20.765317916870117</v>
      </c>
      <c r="BD268" s="3">
        <v>104.35734558105469</v>
      </c>
      <c r="BE268" s="3">
        <v>118.31240844726563</v>
      </c>
    </row>
    <row r="269" spans="1:57" x14ac:dyDescent="0.25">
      <c r="A269" s="3">
        <v>112015106</v>
      </c>
      <c r="B269" s="3" t="s">
        <v>519</v>
      </c>
      <c r="C269" s="3" t="s">
        <v>605</v>
      </c>
      <c r="D269" s="50" t="s">
        <v>937</v>
      </c>
      <c r="E269" s="50"/>
      <c r="F269" s="50"/>
      <c r="G269" s="50"/>
      <c r="H269" s="50"/>
      <c r="I269" s="50"/>
      <c r="J269" s="50">
        <v>22858.078125</v>
      </c>
      <c r="K269" s="50">
        <v>2925.67138671875</v>
      </c>
      <c r="L269" s="50">
        <v>64629.6015625</v>
      </c>
      <c r="M269" s="50"/>
      <c r="N269" s="50"/>
      <c r="O269" s="50"/>
      <c r="P269" s="50"/>
      <c r="Q269" s="50"/>
      <c r="R269" s="50"/>
      <c r="T269" s="3">
        <v>22858.078125</v>
      </c>
      <c r="U269" s="3">
        <v>2925.67138671875</v>
      </c>
      <c r="V269" s="3">
        <v>64629.6015625</v>
      </c>
      <c r="W269" s="3">
        <v>64629.6015625</v>
      </c>
      <c r="AG269" s="3">
        <v>0</v>
      </c>
      <c r="AH269" s="3">
        <v>67555.2734375</v>
      </c>
      <c r="AI269" s="3">
        <v>67555.2734375</v>
      </c>
      <c r="AJ269" s="3">
        <v>22858.078125</v>
      </c>
      <c r="AK269" s="3">
        <v>90413.3515625</v>
      </c>
      <c r="AL269" s="3">
        <v>64629.6015625</v>
      </c>
      <c r="AM269" s="3">
        <v>155042.953125</v>
      </c>
      <c r="AN269" s="3">
        <v>0</v>
      </c>
      <c r="AO269" s="3">
        <v>155042.953125</v>
      </c>
      <c r="AP269" s="3">
        <v>64629.6015625</v>
      </c>
      <c r="AQ269" s="3">
        <v>219672.5625</v>
      </c>
      <c r="AR269" s="3">
        <v>310929.84375</v>
      </c>
      <c r="AS269" s="3">
        <v>0.94976091384887695</v>
      </c>
      <c r="AT269" s="3">
        <v>0.20405644178390503</v>
      </c>
      <c r="AU269" s="3">
        <v>327376.96875</v>
      </c>
      <c r="AV269" s="3">
        <v>1460338.5</v>
      </c>
      <c r="AW269" s="3">
        <v>552001</v>
      </c>
      <c r="AX269" s="3">
        <v>4056.495849609375</v>
      </c>
      <c r="BA269" s="3">
        <v>0</v>
      </c>
      <c r="BC269" s="3">
        <v>22.288536071777344</v>
      </c>
      <c r="BD269" s="3">
        <v>80.704376220703125</v>
      </c>
      <c r="BE269" s="3">
        <v>136.07829284667969</v>
      </c>
    </row>
    <row r="270" spans="1:57" x14ac:dyDescent="0.25">
      <c r="A270" s="3">
        <v>112015203</v>
      </c>
      <c r="B270" s="3" t="s">
        <v>326</v>
      </c>
      <c r="C270" s="3" t="s">
        <v>604</v>
      </c>
      <c r="D270" s="50" t="s">
        <v>937</v>
      </c>
      <c r="E270" s="50">
        <v>1173871</v>
      </c>
      <c r="F270" s="50">
        <v>244423.5</v>
      </c>
      <c r="G270" s="50">
        <v>705570.8125</v>
      </c>
      <c r="H270" s="50">
        <v>591730.625</v>
      </c>
      <c r="I270" s="50">
        <v>134944.125</v>
      </c>
      <c r="J270" s="50">
        <v>656211.5</v>
      </c>
      <c r="K270" s="50">
        <v>137326.640625</v>
      </c>
      <c r="L270" s="50">
        <v>14885.25</v>
      </c>
      <c r="M270" s="50">
        <v>1173871</v>
      </c>
      <c r="N270" s="50">
        <v>1173871</v>
      </c>
      <c r="O270" s="50">
        <v>244423.5</v>
      </c>
      <c r="P270" s="50">
        <v>244423.5</v>
      </c>
      <c r="Q270" s="50">
        <v>862364.3125</v>
      </c>
      <c r="R270" s="50">
        <v>723226.375</v>
      </c>
      <c r="S270" s="3">
        <v>134944.125</v>
      </c>
      <c r="T270" s="3">
        <v>656211.5</v>
      </c>
      <c r="U270" s="3">
        <v>137326.640625</v>
      </c>
      <c r="V270" s="3">
        <v>14885.25</v>
      </c>
      <c r="W270" s="3">
        <v>14885.25</v>
      </c>
      <c r="AG270" s="3">
        <v>244423.5</v>
      </c>
      <c r="AH270" s="3">
        <v>2052757.625</v>
      </c>
      <c r="AI270" s="3">
        <v>2297181</v>
      </c>
      <c r="AJ270" s="3">
        <v>900635</v>
      </c>
      <c r="AK270" s="3">
        <v>3197816</v>
      </c>
      <c r="AL270" s="3">
        <v>1911982.625</v>
      </c>
      <c r="AM270" s="3">
        <v>5109798.5</v>
      </c>
      <c r="AN270" s="3">
        <v>379367.625</v>
      </c>
      <c r="AO270" s="3">
        <v>5489166</v>
      </c>
      <c r="AP270" s="3">
        <v>1188756.25</v>
      </c>
      <c r="AQ270" s="3">
        <v>6677922</v>
      </c>
      <c r="AR270" s="3">
        <v>10873803</v>
      </c>
      <c r="AS270" s="3">
        <v>0.7774164080619812</v>
      </c>
      <c r="AT270" s="3">
        <v>0.33767810463905334</v>
      </c>
      <c r="AU270" s="3">
        <v>13987102</v>
      </c>
      <c r="AV270" s="3">
        <v>40357860</v>
      </c>
      <c r="AW270" s="3">
        <v>11796058</v>
      </c>
      <c r="AX270" s="3">
        <v>112105.1640625</v>
      </c>
      <c r="AY270" s="3">
        <v>16620917</v>
      </c>
      <c r="AZ270" s="3">
        <v>0</v>
      </c>
      <c r="BA270" s="3">
        <v>0</v>
      </c>
      <c r="BB270" s="3">
        <v>148.26182556152344</v>
      </c>
      <c r="BC270" s="3">
        <v>28.525144577026367</v>
      </c>
      <c r="BD270" s="3">
        <v>124.76768493652344</v>
      </c>
      <c r="BE270" s="3">
        <v>105.22314453125</v>
      </c>
    </row>
    <row r="271" spans="1:57" x14ac:dyDescent="0.25">
      <c r="A271" s="3">
        <v>112018523</v>
      </c>
      <c r="B271" s="3" t="s">
        <v>264</v>
      </c>
      <c r="C271" s="3" t="s">
        <v>604</v>
      </c>
      <c r="D271" s="50" t="s">
        <v>937</v>
      </c>
      <c r="E271" s="50">
        <v>1318771.25</v>
      </c>
      <c r="F271" s="50">
        <v>231113.546875</v>
      </c>
      <c r="G271" s="50">
        <v>641322.25</v>
      </c>
      <c r="H271" s="50">
        <v>878863.0625</v>
      </c>
      <c r="I271" s="50">
        <v>241407.890625</v>
      </c>
      <c r="J271" s="50">
        <v>614766.4375</v>
      </c>
      <c r="K271" s="50">
        <v>133524.15625</v>
      </c>
      <c r="L271" s="50">
        <v>22975.349609375</v>
      </c>
      <c r="M271" s="50">
        <v>1318771.25</v>
      </c>
      <c r="N271" s="50">
        <v>1318771.25</v>
      </c>
      <c r="O271" s="50">
        <v>231113.546875</v>
      </c>
      <c r="P271" s="50">
        <v>231113.546875</v>
      </c>
      <c r="Q271" s="50">
        <v>783838.3125</v>
      </c>
      <c r="R271" s="50">
        <v>1074166</v>
      </c>
      <c r="S271" s="3">
        <v>241407.890625</v>
      </c>
      <c r="T271" s="3">
        <v>614766.4375</v>
      </c>
      <c r="U271" s="3">
        <v>133524.15625</v>
      </c>
      <c r="V271" s="3">
        <v>22975.349609375</v>
      </c>
      <c r="W271" s="3">
        <v>22975.349609375</v>
      </c>
      <c r="AG271" s="3">
        <v>231113.546875</v>
      </c>
      <c r="AH271" s="3">
        <v>2595541.75</v>
      </c>
      <c r="AI271" s="3">
        <v>2826655.25</v>
      </c>
      <c r="AJ271" s="3">
        <v>845880</v>
      </c>
      <c r="AK271" s="3">
        <v>3672535.25</v>
      </c>
      <c r="AL271" s="3">
        <v>2415912.5</v>
      </c>
      <c r="AM271" s="3">
        <v>6088448</v>
      </c>
      <c r="AN271" s="3">
        <v>472521.4375</v>
      </c>
      <c r="AO271" s="3">
        <v>6560969.5</v>
      </c>
      <c r="AP271" s="3">
        <v>1341746.625</v>
      </c>
      <c r="AQ271" s="3">
        <v>7902716</v>
      </c>
      <c r="AR271" s="3">
        <v>11342072</v>
      </c>
      <c r="AS271" s="3">
        <v>0.79480922222137451</v>
      </c>
      <c r="AT271" s="3">
        <v>0.39861133694648743</v>
      </c>
      <c r="AU271" s="3">
        <v>14270182</v>
      </c>
      <c r="AV271" s="3">
        <v>34830736</v>
      </c>
      <c r="AW271" s="3">
        <v>7433763</v>
      </c>
      <c r="AX271" s="3">
        <v>96752.046875</v>
      </c>
      <c r="AY271" s="3">
        <v>12440395</v>
      </c>
      <c r="AZ271" s="3">
        <v>0</v>
      </c>
      <c r="BA271" s="3">
        <v>0</v>
      </c>
      <c r="BB271" s="3">
        <v>128.58016967773438</v>
      </c>
      <c r="BC271" s="3">
        <v>37.958217620849609</v>
      </c>
      <c r="BD271" s="3">
        <v>147.49229431152344</v>
      </c>
      <c r="BE271" s="3">
        <v>76.833137512207031</v>
      </c>
    </row>
    <row r="272" spans="1:57" x14ac:dyDescent="0.25">
      <c r="A272" s="3">
        <v>112281302</v>
      </c>
      <c r="B272" s="3" t="s">
        <v>152</v>
      </c>
      <c r="C272" s="3" t="s">
        <v>604</v>
      </c>
      <c r="D272" s="50" t="s">
        <v>937</v>
      </c>
      <c r="E272" s="50">
        <v>4730499</v>
      </c>
      <c r="F272" s="50">
        <v>934016.25</v>
      </c>
      <c r="G272" s="50">
        <v>1053183.75</v>
      </c>
      <c r="H272" s="50">
        <v>5066933.5</v>
      </c>
      <c r="I272" s="50">
        <v>724824</v>
      </c>
      <c r="J272" s="50">
        <v>2810262</v>
      </c>
      <c r="K272" s="50">
        <v>590976.5</v>
      </c>
      <c r="L272" s="50"/>
      <c r="M272" s="50">
        <v>4730499</v>
      </c>
      <c r="N272" s="50">
        <v>4730499</v>
      </c>
      <c r="O272" s="50">
        <v>934016.25</v>
      </c>
      <c r="P272" s="50">
        <v>934016.25</v>
      </c>
      <c r="Q272" s="50">
        <v>1287224.5</v>
      </c>
      <c r="R272" s="50">
        <v>6192918.5</v>
      </c>
      <c r="S272" s="3">
        <v>724824</v>
      </c>
      <c r="T272" s="3">
        <v>2810262</v>
      </c>
      <c r="U272" s="3">
        <v>590976.5</v>
      </c>
      <c r="AG272" s="3">
        <v>934016.25</v>
      </c>
      <c r="AH272" s="3">
        <v>11113232</v>
      </c>
      <c r="AI272" s="3">
        <v>12047248</v>
      </c>
      <c r="AJ272" s="3">
        <v>3744278.25</v>
      </c>
      <c r="AK272" s="3">
        <v>15791526</v>
      </c>
      <c r="AL272" s="3">
        <v>10923418</v>
      </c>
      <c r="AM272" s="3">
        <v>26714944</v>
      </c>
      <c r="AN272" s="3">
        <v>1658840.25</v>
      </c>
      <c r="AO272" s="3">
        <v>28373784</v>
      </c>
      <c r="AP272" s="3">
        <v>4730499</v>
      </c>
      <c r="AQ272" s="3">
        <v>33104284</v>
      </c>
      <c r="AR272" s="3">
        <v>37879908</v>
      </c>
      <c r="AS272" s="3">
        <v>0.7164497971534729</v>
      </c>
      <c r="AT272" s="3">
        <v>0.29010009765625</v>
      </c>
      <c r="AU272" s="3">
        <v>52871684</v>
      </c>
      <c r="AV272" s="3">
        <v>173651904</v>
      </c>
      <c r="AW272" s="3">
        <v>49036808</v>
      </c>
      <c r="AX272" s="3">
        <v>482366.40625</v>
      </c>
      <c r="AY272" s="3">
        <v>85042246</v>
      </c>
      <c r="AZ272" s="3">
        <v>0</v>
      </c>
      <c r="BA272" s="3">
        <v>0</v>
      </c>
      <c r="BB272" s="3">
        <v>176.30216979980469</v>
      </c>
      <c r="BC272" s="3">
        <v>32.737617492675781</v>
      </c>
      <c r="BD272" s="3">
        <v>109.60897064208984</v>
      </c>
      <c r="BE272" s="3">
        <v>101.65883636474609</v>
      </c>
    </row>
    <row r="273" spans="1:57" x14ac:dyDescent="0.25">
      <c r="A273" s="3">
        <v>112282004</v>
      </c>
      <c r="B273" s="3" t="s">
        <v>204</v>
      </c>
      <c r="C273" s="3" t="s">
        <v>604</v>
      </c>
      <c r="D273" s="50" t="s">
        <v>937</v>
      </c>
      <c r="E273" s="50">
        <v>426690</v>
      </c>
      <c r="F273" s="50">
        <v>57183.1484375</v>
      </c>
      <c r="G273" s="50">
        <v>87102.890625</v>
      </c>
      <c r="H273" s="50">
        <v>34591.94921875</v>
      </c>
      <c r="I273" s="50">
        <v>59453.5703125</v>
      </c>
      <c r="J273" s="50">
        <v>118998.515625</v>
      </c>
      <c r="K273" s="50">
        <v>23983.982421875</v>
      </c>
      <c r="L273" s="50"/>
      <c r="M273" s="50">
        <v>426690</v>
      </c>
      <c r="N273" s="50">
        <v>426690</v>
      </c>
      <c r="O273" s="50">
        <v>57183.1484375</v>
      </c>
      <c r="P273" s="50">
        <v>57183.1484375</v>
      </c>
      <c r="Q273" s="50">
        <v>106459.0859375</v>
      </c>
      <c r="R273" s="50">
        <v>42279.05078125</v>
      </c>
      <c r="S273" s="3">
        <v>59453.5703125</v>
      </c>
      <c r="T273" s="3">
        <v>118998.515625</v>
      </c>
      <c r="U273" s="3">
        <v>23983.982421875</v>
      </c>
      <c r="AG273" s="3">
        <v>57183.1484375</v>
      </c>
      <c r="AH273" s="3">
        <v>544719.5</v>
      </c>
      <c r="AI273" s="3">
        <v>601902.625</v>
      </c>
      <c r="AJ273" s="3">
        <v>176181.65625</v>
      </c>
      <c r="AK273" s="3">
        <v>778084.25</v>
      </c>
      <c r="AL273" s="3">
        <v>468969.0625</v>
      </c>
      <c r="AM273" s="3">
        <v>1247053.25</v>
      </c>
      <c r="AN273" s="3">
        <v>116636.71875</v>
      </c>
      <c r="AO273" s="3">
        <v>1363690</v>
      </c>
      <c r="AP273" s="3">
        <v>426690</v>
      </c>
      <c r="AQ273" s="3">
        <v>1790380</v>
      </c>
      <c r="AR273" s="3">
        <v>3444031.5</v>
      </c>
      <c r="AS273" s="3">
        <v>0.8214571475982666</v>
      </c>
      <c r="AT273" s="3">
        <v>0.44302928447723389</v>
      </c>
      <c r="AU273" s="3">
        <v>4192588.25</v>
      </c>
      <c r="AV273" s="3">
        <v>9227046</v>
      </c>
      <c r="AW273" s="3">
        <v>4243292</v>
      </c>
      <c r="AX273" s="3">
        <v>25630.68359375</v>
      </c>
      <c r="AY273" s="3">
        <v>2940616</v>
      </c>
      <c r="AZ273" s="3">
        <v>0</v>
      </c>
      <c r="BA273" s="3">
        <v>0</v>
      </c>
      <c r="BB273" s="3">
        <v>114.73030090332031</v>
      </c>
      <c r="BC273" s="3">
        <v>30.35753059387207</v>
      </c>
      <c r="BD273" s="3">
        <v>163.57691955566406</v>
      </c>
      <c r="BE273" s="3">
        <v>165.55516052246094</v>
      </c>
    </row>
    <row r="274" spans="1:57" x14ac:dyDescent="0.25">
      <c r="A274" s="3">
        <v>112282307</v>
      </c>
      <c r="B274" s="3" t="s">
        <v>572</v>
      </c>
      <c r="C274" s="3" t="s">
        <v>605</v>
      </c>
      <c r="D274" s="50" t="s">
        <v>937</v>
      </c>
      <c r="E274" s="50"/>
      <c r="F274" s="50"/>
      <c r="G274" s="50"/>
      <c r="H274" s="50"/>
      <c r="I274" s="50"/>
      <c r="J274" s="50">
        <v>166984.015625</v>
      </c>
      <c r="K274" s="50">
        <v>37513.79296875</v>
      </c>
      <c r="L274" s="50">
        <v>245958.296875</v>
      </c>
      <c r="M274" s="50"/>
      <c r="N274" s="50"/>
      <c r="O274" s="50"/>
      <c r="P274" s="50"/>
      <c r="Q274" s="50"/>
      <c r="R274" s="50"/>
      <c r="T274" s="3">
        <v>166984.015625</v>
      </c>
      <c r="U274" s="3">
        <v>37513.79296875</v>
      </c>
      <c r="V274" s="3">
        <v>245958.296875</v>
      </c>
      <c r="W274" s="3">
        <v>245958.296875</v>
      </c>
      <c r="AG274" s="3">
        <v>0</v>
      </c>
      <c r="AH274" s="3">
        <v>283472.09375</v>
      </c>
      <c r="AI274" s="3">
        <v>283472.09375</v>
      </c>
      <c r="AJ274" s="3">
        <v>166984.015625</v>
      </c>
      <c r="AK274" s="3">
        <v>450456.125</v>
      </c>
      <c r="AL274" s="3">
        <v>245958.296875</v>
      </c>
      <c r="AM274" s="3">
        <v>696414.4375</v>
      </c>
      <c r="AN274" s="3">
        <v>0</v>
      </c>
      <c r="AO274" s="3">
        <v>696414.4375</v>
      </c>
      <c r="AP274" s="3">
        <v>245958.296875</v>
      </c>
      <c r="AQ274" s="3">
        <v>942372.75</v>
      </c>
      <c r="AR274" s="3">
        <v>1183369.625</v>
      </c>
      <c r="AS274" s="3">
        <v>0.55558699369430542</v>
      </c>
      <c r="AT274" s="3">
        <v>0.18077978491783142</v>
      </c>
      <c r="AU274" s="3">
        <v>2129944.75</v>
      </c>
      <c r="AV274" s="3">
        <v>11702694</v>
      </c>
      <c r="AW274" s="3">
        <v>1508331</v>
      </c>
      <c r="AX274" s="3">
        <v>32507.482421875</v>
      </c>
      <c r="BA274" s="3">
        <v>0</v>
      </c>
      <c r="BC274" s="3">
        <v>13.856998443603516</v>
      </c>
      <c r="BD274" s="3">
        <v>65.521675109863281</v>
      </c>
      <c r="BE274" s="3">
        <v>46.399501800537109</v>
      </c>
    </row>
    <row r="275" spans="1:57" x14ac:dyDescent="0.25">
      <c r="A275" s="3">
        <v>112283003</v>
      </c>
      <c r="B275" s="3" t="s">
        <v>86</v>
      </c>
      <c r="C275" s="3" t="s">
        <v>604</v>
      </c>
      <c r="D275" s="50" t="s">
        <v>937</v>
      </c>
      <c r="E275" s="50">
        <v>1297237.5</v>
      </c>
      <c r="F275" s="50">
        <v>261349.046875</v>
      </c>
      <c r="G275" s="50">
        <v>494808.90625</v>
      </c>
      <c r="H275" s="50">
        <v>1566390.625</v>
      </c>
      <c r="I275" s="50">
        <v>165173.671875</v>
      </c>
      <c r="J275" s="50">
        <v>836017.125</v>
      </c>
      <c r="K275" s="50">
        <v>183501.265625</v>
      </c>
      <c r="L275" s="50"/>
      <c r="M275" s="50">
        <v>1297237.5</v>
      </c>
      <c r="N275" s="50">
        <v>1297237.5</v>
      </c>
      <c r="O275" s="50">
        <v>261349.046875</v>
      </c>
      <c r="P275" s="50">
        <v>261349.046875</v>
      </c>
      <c r="Q275" s="50">
        <v>604766.4375</v>
      </c>
      <c r="R275" s="50">
        <v>1914477.375</v>
      </c>
      <c r="S275" s="3">
        <v>165173.671875</v>
      </c>
      <c r="T275" s="3">
        <v>836017.125</v>
      </c>
      <c r="U275" s="3">
        <v>183501.265625</v>
      </c>
      <c r="AG275" s="3">
        <v>261349.046875</v>
      </c>
      <c r="AH275" s="3">
        <v>3212303</v>
      </c>
      <c r="AI275" s="3">
        <v>3473652</v>
      </c>
      <c r="AJ275" s="3">
        <v>1097366.125</v>
      </c>
      <c r="AK275" s="3">
        <v>4571018</v>
      </c>
      <c r="AL275" s="3">
        <v>3211715</v>
      </c>
      <c r="AM275" s="3">
        <v>7782733</v>
      </c>
      <c r="AN275" s="3">
        <v>426522.71875</v>
      </c>
      <c r="AO275" s="3">
        <v>8209255.5</v>
      </c>
      <c r="AP275" s="3">
        <v>1297237.5</v>
      </c>
      <c r="AQ275" s="3">
        <v>9506493</v>
      </c>
      <c r="AR275" s="3">
        <v>11080714</v>
      </c>
      <c r="AS275" s="3">
        <v>0.73063325881958008</v>
      </c>
      <c r="AT275" s="3">
        <v>0.28871256113052368</v>
      </c>
      <c r="AU275" s="3">
        <v>15165904</v>
      </c>
      <c r="AV275" s="3">
        <v>49864212</v>
      </c>
      <c r="AW275" s="3">
        <v>17741300</v>
      </c>
      <c r="AX275" s="3">
        <v>138511.703125</v>
      </c>
      <c r="AY275" s="3">
        <v>28578317</v>
      </c>
      <c r="AZ275" s="3">
        <v>0</v>
      </c>
      <c r="BA275" s="3">
        <v>0</v>
      </c>
      <c r="BB275" s="3">
        <v>206.32420349121094</v>
      </c>
      <c r="BC275" s="3">
        <v>33.000949859619141</v>
      </c>
      <c r="BD275" s="3">
        <v>109.49185943603516</v>
      </c>
      <c r="BE275" s="3">
        <v>128.085205078125</v>
      </c>
    </row>
    <row r="276" spans="1:57" x14ac:dyDescent="0.25">
      <c r="A276" s="3">
        <v>112286003</v>
      </c>
      <c r="B276" s="3" t="s">
        <v>383</v>
      </c>
      <c r="C276" s="3" t="s">
        <v>604</v>
      </c>
      <c r="D276" s="50" t="s">
        <v>937</v>
      </c>
      <c r="E276" s="50">
        <v>1508198.875</v>
      </c>
      <c r="F276" s="50">
        <v>307501.65625</v>
      </c>
      <c r="G276" s="50">
        <v>494032.125</v>
      </c>
      <c r="H276" s="50">
        <v>636145.1875</v>
      </c>
      <c r="I276" s="50">
        <v>362018.8125</v>
      </c>
      <c r="J276" s="50">
        <v>691803.6875</v>
      </c>
      <c r="K276" s="50">
        <v>178837.1875</v>
      </c>
      <c r="L276" s="50"/>
      <c r="M276" s="50">
        <v>1508198.875</v>
      </c>
      <c r="N276" s="50">
        <v>1508198.875</v>
      </c>
      <c r="O276" s="50">
        <v>307501.65625</v>
      </c>
      <c r="P276" s="50">
        <v>307501.65625</v>
      </c>
      <c r="Q276" s="50">
        <v>603817.0625</v>
      </c>
      <c r="R276" s="50">
        <v>777510.8125</v>
      </c>
      <c r="S276" s="3">
        <v>362018.8125</v>
      </c>
      <c r="T276" s="3">
        <v>691803.6875</v>
      </c>
      <c r="U276" s="3">
        <v>178837.1875</v>
      </c>
      <c r="AG276" s="3">
        <v>307501.65625</v>
      </c>
      <c r="AH276" s="3">
        <v>2685200</v>
      </c>
      <c r="AI276" s="3">
        <v>2992701.75</v>
      </c>
      <c r="AJ276" s="3">
        <v>999305.375</v>
      </c>
      <c r="AK276" s="3">
        <v>3992007</v>
      </c>
      <c r="AL276" s="3">
        <v>2285709.75</v>
      </c>
      <c r="AM276" s="3">
        <v>6277717</v>
      </c>
      <c r="AN276" s="3">
        <v>669520.5</v>
      </c>
      <c r="AO276" s="3">
        <v>6947237.5</v>
      </c>
      <c r="AP276" s="3">
        <v>1508198.875</v>
      </c>
      <c r="AQ276" s="3">
        <v>8455436</v>
      </c>
      <c r="AR276" s="3">
        <v>13900859</v>
      </c>
      <c r="AS276" s="3">
        <v>0.7773403525352478</v>
      </c>
      <c r="AT276" s="3">
        <v>0.36899527907371521</v>
      </c>
      <c r="AU276" s="3">
        <v>17882590</v>
      </c>
      <c r="AV276" s="3">
        <v>46913052</v>
      </c>
      <c r="AW276" s="3">
        <v>14903841</v>
      </c>
      <c r="AX276" s="3">
        <v>130314.03125</v>
      </c>
      <c r="AY276" s="3">
        <v>21950002</v>
      </c>
      <c r="AZ276" s="3">
        <v>0</v>
      </c>
      <c r="BA276" s="3">
        <v>0</v>
      </c>
      <c r="BB276" s="3">
        <v>168.43928527832031</v>
      </c>
      <c r="BC276" s="3">
        <v>30.633747100830078</v>
      </c>
      <c r="BD276" s="3">
        <v>137.22689819335938</v>
      </c>
      <c r="BE276" s="3">
        <v>114.36865997314453</v>
      </c>
    </row>
    <row r="277" spans="1:57" x14ac:dyDescent="0.25">
      <c r="A277" s="3">
        <v>112289003</v>
      </c>
      <c r="B277" s="3" t="s">
        <v>114</v>
      </c>
      <c r="C277" s="3" t="s">
        <v>604</v>
      </c>
      <c r="D277" s="50" t="s">
        <v>937</v>
      </c>
      <c r="E277" s="50">
        <v>2638639.25</v>
      </c>
      <c r="F277" s="50">
        <v>495612</v>
      </c>
      <c r="G277" s="50">
        <v>573823.3125</v>
      </c>
      <c r="H277" s="50">
        <v>2564973.5</v>
      </c>
      <c r="I277" s="50">
        <v>288155.40625</v>
      </c>
      <c r="J277" s="50">
        <v>1464950.375</v>
      </c>
      <c r="K277" s="50">
        <v>297773.8125</v>
      </c>
      <c r="L277" s="50"/>
      <c r="M277" s="50">
        <v>2638639.25</v>
      </c>
      <c r="N277" s="50">
        <v>2638639.25</v>
      </c>
      <c r="O277" s="50">
        <v>495612</v>
      </c>
      <c r="P277" s="50">
        <v>495612</v>
      </c>
      <c r="Q277" s="50">
        <v>701339.5625</v>
      </c>
      <c r="R277" s="50">
        <v>3134967.5</v>
      </c>
      <c r="S277" s="3">
        <v>288155.40625</v>
      </c>
      <c r="T277" s="3">
        <v>1464950.375</v>
      </c>
      <c r="U277" s="3">
        <v>297773.8125</v>
      </c>
      <c r="AG277" s="3">
        <v>495612</v>
      </c>
      <c r="AH277" s="3">
        <v>5789542.5</v>
      </c>
      <c r="AI277" s="3">
        <v>6285154.5</v>
      </c>
      <c r="AJ277" s="3">
        <v>1960562.375</v>
      </c>
      <c r="AK277" s="3">
        <v>8245717</v>
      </c>
      <c r="AL277" s="3">
        <v>5773607</v>
      </c>
      <c r="AM277" s="3">
        <v>14019324</v>
      </c>
      <c r="AN277" s="3">
        <v>783767.375</v>
      </c>
      <c r="AO277" s="3">
        <v>14803091</v>
      </c>
      <c r="AP277" s="3">
        <v>2638639.25</v>
      </c>
      <c r="AQ277" s="3">
        <v>17441730</v>
      </c>
      <c r="AR277" s="3">
        <v>21611422</v>
      </c>
      <c r="AS277" s="3">
        <v>0.73210209608078003</v>
      </c>
      <c r="AT277" s="3">
        <v>0.37953954935073853</v>
      </c>
      <c r="AU277" s="3">
        <v>29519684</v>
      </c>
      <c r="AV277" s="3">
        <v>76087072</v>
      </c>
      <c r="AW277" s="3">
        <v>12068212</v>
      </c>
      <c r="AX277" s="3">
        <v>211352.984375</v>
      </c>
      <c r="AY277" s="3">
        <v>30155211</v>
      </c>
      <c r="AZ277" s="3">
        <v>0</v>
      </c>
      <c r="BA277" s="3">
        <v>0</v>
      </c>
      <c r="BB277" s="3">
        <v>142.677001953125</v>
      </c>
      <c r="BC277" s="3">
        <v>39.013961791992188</v>
      </c>
      <c r="BD277" s="3">
        <v>139.67005920410156</v>
      </c>
      <c r="BE277" s="3">
        <v>57.099796295166016</v>
      </c>
    </row>
    <row r="278" spans="1:57" x14ac:dyDescent="0.25">
      <c r="A278" s="3">
        <v>112671303</v>
      </c>
      <c r="B278" s="3" t="s">
        <v>500</v>
      </c>
      <c r="C278" s="3" t="s">
        <v>604</v>
      </c>
      <c r="D278" s="50" t="s">
        <v>937</v>
      </c>
      <c r="E278" s="50">
        <v>2004922.5</v>
      </c>
      <c r="F278" s="50">
        <v>458552.40625</v>
      </c>
      <c r="G278" s="50">
        <v>840501.0625</v>
      </c>
      <c r="H278" s="50">
        <v>1229915.75</v>
      </c>
      <c r="I278" s="50">
        <v>301444.4375</v>
      </c>
      <c r="J278" s="50">
        <v>1810454</v>
      </c>
      <c r="K278" s="50">
        <v>384847.34375</v>
      </c>
      <c r="L278" s="50"/>
      <c r="M278" s="50">
        <v>2004922.5</v>
      </c>
      <c r="N278" s="50">
        <v>2004922.5</v>
      </c>
      <c r="O278" s="50">
        <v>458552.40625</v>
      </c>
      <c r="P278" s="50">
        <v>458552.40625</v>
      </c>
      <c r="Q278" s="50">
        <v>1027279.125</v>
      </c>
      <c r="R278" s="50">
        <v>1503230.25</v>
      </c>
      <c r="S278" s="3">
        <v>301444.4375</v>
      </c>
      <c r="T278" s="3">
        <v>1810454</v>
      </c>
      <c r="U278" s="3">
        <v>384847.34375</v>
      </c>
      <c r="AG278" s="3">
        <v>458552.40625</v>
      </c>
      <c r="AH278" s="3">
        <v>3921130</v>
      </c>
      <c r="AI278" s="3">
        <v>4379682.5</v>
      </c>
      <c r="AJ278" s="3">
        <v>2269006.5</v>
      </c>
      <c r="AK278" s="3">
        <v>6648689</v>
      </c>
      <c r="AL278" s="3">
        <v>3508152.75</v>
      </c>
      <c r="AM278" s="3">
        <v>10156842</v>
      </c>
      <c r="AN278" s="3">
        <v>759996.875</v>
      </c>
      <c r="AO278" s="3">
        <v>10916839</v>
      </c>
      <c r="AP278" s="3">
        <v>2004922.5</v>
      </c>
      <c r="AQ278" s="3">
        <v>12921762</v>
      </c>
      <c r="AR278" s="3">
        <v>17136424</v>
      </c>
      <c r="AS278" s="3">
        <v>0.65487027168273926</v>
      </c>
      <c r="AT278" s="3">
        <v>0.25790902972221375</v>
      </c>
      <c r="AU278" s="3">
        <v>26167662</v>
      </c>
      <c r="AV278" s="3">
        <v>100867152</v>
      </c>
      <c r="AW278" s="3">
        <v>7881783</v>
      </c>
      <c r="AX278" s="3">
        <v>280186.53125</v>
      </c>
      <c r="AY278" s="3">
        <v>67618296</v>
      </c>
      <c r="AZ278" s="3">
        <v>0</v>
      </c>
      <c r="BA278" s="3">
        <v>0</v>
      </c>
      <c r="BB278" s="3">
        <v>241.33314514160156</v>
      </c>
      <c r="BC278" s="3">
        <v>23.729509353637695</v>
      </c>
      <c r="BD278" s="3">
        <v>93.393714904785156</v>
      </c>
      <c r="BE278" s="3">
        <v>28.130485534667969</v>
      </c>
    </row>
    <row r="279" spans="1:57" x14ac:dyDescent="0.25">
      <c r="A279" s="3">
        <v>112671603</v>
      </c>
      <c r="B279" s="3" t="s">
        <v>424</v>
      </c>
      <c r="C279" s="3" t="s">
        <v>604</v>
      </c>
      <c r="D279" s="50" t="s">
        <v>937</v>
      </c>
      <c r="E279" s="50">
        <v>2556131</v>
      </c>
      <c r="F279" s="50">
        <v>684128.5625</v>
      </c>
      <c r="G279" s="50">
        <v>1090743</v>
      </c>
      <c r="H279" s="50">
        <v>2087046</v>
      </c>
      <c r="I279" s="50">
        <v>410815.78125</v>
      </c>
      <c r="J279" s="50">
        <v>2626282.5</v>
      </c>
      <c r="K279" s="50">
        <v>580582</v>
      </c>
      <c r="L279" s="50"/>
      <c r="M279" s="50">
        <v>2556131</v>
      </c>
      <c r="N279" s="50">
        <v>2556131</v>
      </c>
      <c r="O279" s="50">
        <v>684128.5625</v>
      </c>
      <c r="P279" s="50">
        <v>684128.5625</v>
      </c>
      <c r="Q279" s="50">
        <v>1333130.25</v>
      </c>
      <c r="R279" s="50">
        <v>2550834</v>
      </c>
      <c r="S279" s="3">
        <v>410815.78125</v>
      </c>
      <c r="T279" s="3">
        <v>2626282.5</v>
      </c>
      <c r="U279" s="3">
        <v>580582</v>
      </c>
      <c r="AG279" s="3">
        <v>684128.5625</v>
      </c>
      <c r="AH279" s="3">
        <v>5634575</v>
      </c>
      <c r="AI279" s="3">
        <v>6318703.5</v>
      </c>
      <c r="AJ279" s="3">
        <v>3310411</v>
      </c>
      <c r="AK279" s="3">
        <v>9629114</v>
      </c>
      <c r="AL279" s="3">
        <v>5106965</v>
      </c>
      <c r="AM279" s="3">
        <v>14736079</v>
      </c>
      <c r="AN279" s="3">
        <v>1094944.375</v>
      </c>
      <c r="AO279" s="3">
        <v>15831023</v>
      </c>
      <c r="AP279" s="3">
        <v>2556131</v>
      </c>
      <c r="AQ279" s="3">
        <v>18387154</v>
      </c>
      <c r="AR279" s="3">
        <v>21705604</v>
      </c>
      <c r="AS279" s="3">
        <v>0.65454894304275513</v>
      </c>
      <c r="AT279" s="3">
        <v>0.27207589149475098</v>
      </c>
      <c r="AU279" s="3">
        <v>33161162</v>
      </c>
      <c r="AV279" s="3">
        <v>119738504</v>
      </c>
      <c r="AW279" s="3">
        <v>20180944</v>
      </c>
      <c r="AX279" s="3">
        <v>332606.96875</v>
      </c>
      <c r="AY279" s="3">
        <v>77573477</v>
      </c>
      <c r="AZ279" s="3">
        <v>0</v>
      </c>
      <c r="BA279" s="3">
        <v>0</v>
      </c>
      <c r="BB279" s="3">
        <v>233.22865295410156</v>
      </c>
      <c r="BC279" s="3">
        <v>28.950428009033203</v>
      </c>
      <c r="BD279" s="3">
        <v>99.70074462890625</v>
      </c>
      <c r="BE279" s="3">
        <v>60.675048828125</v>
      </c>
    </row>
    <row r="280" spans="1:57" x14ac:dyDescent="0.25">
      <c r="A280" s="3">
        <v>112671803</v>
      </c>
      <c r="B280" s="3" t="s">
        <v>333</v>
      </c>
      <c r="C280" s="3" t="s">
        <v>604</v>
      </c>
      <c r="D280" s="50" t="s">
        <v>937</v>
      </c>
      <c r="E280" s="50">
        <v>2085906.5</v>
      </c>
      <c r="F280" s="50">
        <v>452712.75</v>
      </c>
      <c r="G280" s="50">
        <v>1002418.0625</v>
      </c>
      <c r="H280" s="50">
        <v>750209.375</v>
      </c>
      <c r="I280" s="50">
        <v>314864.5625</v>
      </c>
      <c r="J280" s="50">
        <v>1312330.75</v>
      </c>
      <c r="K280" s="50">
        <v>280538</v>
      </c>
      <c r="L280" s="50">
        <v>78001.6484375</v>
      </c>
      <c r="M280" s="50">
        <v>2085906.5</v>
      </c>
      <c r="N280" s="50">
        <v>2085906.5</v>
      </c>
      <c r="O280" s="50">
        <v>452712.75</v>
      </c>
      <c r="P280" s="50">
        <v>452712.75</v>
      </c>
      <c r="Q280" s="50">
        <v>1225177.625</v>
      </c>
      <c r="R280" s="50">
        <v>916922.625</v>
      </c>
      <c r="S280" s="3">
        <v>314864.5625</v>
      </c>
      <c r="T280" s="3">
        <v>1312330.75</v>
      </c>
      <c r="U280" s="3">
        <v>280538</v>
      </c>
      <c r="V280" s="3">
        <v>78001.6484375</v>
      </c>
      <c r="W280" s="3">
        <v>78001.6484375</v>
      </c>
      <c r="AG280" s="3">
        <v>452712.75</v>
      </c>
      <c r="AH280" s="3">
        <v>3509520.25</v>
      </c>
      <c r="AI280" s="3">
        <v>3962233</v>
      </c>
      <c r="AJ280" s="3">
        <v>1765043.5</v>
      </c>
      <c r="AK280" s="3">
        <v>5727276.5</v>
      </c>
      <c r="AL280" s="3">
        <v>3080830.75</v>
      </c>
      <c r="AM280" s="3">
        <v>8808107</v>
      </c>
      <c r="AN280" s="3">
        <v>767577.3125</v>
      </c>
      <c r="AO280" s="3">
        <v>9575684</v>
      </c>
      <c r="AP280" s="3">
        <v>2163908.25</v>
      </c>
      <c r="AQ280" s="3">
        <v>11739592</v>
      </c>
      <c r="AR280" s="3">
        <v>19767162</v>
      </c>
      <c r="AS280" s="3">
        <v>0.72771841287612915</v>
      </c>
      <c r="AT280" s="3">
        <v>0.37632617354393005</v>
      </c>
      <c r="AU280" s="3">
        <v>27163202</v>
      </c>
      <c r="AV280" s="3">
        <v>72845120</v>
      </c>
      <c r="AW280" s="3">
        <v>15561516</v>
      </c>
      <c r="AX280" s="3">
        <v>202347.5625</v>
      </c>
      <c r="AY280" s="3">
        <v>29686102</v>
      </c>
      <c r="AZ280" s="3">
        <v>0</v>
      </c>
      <c r="BA280" s="3">
        <v>0</v>
      </c>
      <c r="BB280" s="3">
        <v>146.70848083496094</v>
      </c>
      <c r="BC280" s="3">
        <v>28.304153442382813</v>
      </c>
      <c r="BD280" s="3">
        <v>134.24032592773438</v>
      </c>
      <c r="BE280" s="3">
        <v>76.904884338378906</v>
      </c>
    </row>
    <row r="281" spans="1:57" x14ac:dyDescent="0.25">
      <c r="A281" s="3">
        <v>112672203</v>
      </c>
      <c r="B281" s="3" t="s">
        <v>456</v>
      </c>
      <c r="C281" s="3" t="s">
        <v>604</v>
      </c>
      <c r="D281" s="50" t="s">
        <v>937</v>
      </c>
      <c r="E281" s="50">
        <v>1423380.25</v>
      </c>
      <c r="F281" s="50">
        <v>376818.59375</v>
      </c>
      <c r="G281" s="50">
        <v>582017.0625</v>
      </c>
      <c r="H281" s="50">
        <v>301516.1875</v>
      </c>
      <c r="I281" s="50">
        <v>220617.8125</v>
      </c>
      <c r="J281" s="50">
        <v>928499.75</v>
      </c>
      <c r="K281" s="50">
        <v>179257.78125</v>
      </c>
      <c r="L281" s="50">
        <v>31238.25</v>
      </c>
      <c r="M281" s="50">
        <v>1423380.25</v>
      </c>
      <c r="N281" s="50">
        <v>1423380.25</v>
      </c>
      <c r="O281" s="50">
        <v>376818.59375</v>
      </c>
      <c r="P281" s="50">
        <v>376818.59375</v>
      </c>
      <c r="Q281" s="50">
        <v>711354.1875</v>
      </c>
      <c r="R281" s="50">
        <v>368519.8125</v>
      </c>
      <c r="S281" s="3">
        <v>220617.8125</v>
      </c>
      <c r="T281" s="3">
        <v>928499.75</v>
      </c>
      <c r="U281" s="3">
        <v>179257.78125</v>
      </c>
      <c r="V281" s="3">
        <v>31238.25</v>
      </c>
      <c r="W281" s="3">
        <v>31238.25</v>
      </c>
      <c r="AG281" s="3">
        <v>376818.59375</v>
      </c>
      <c r="AH281" s="3">
        <v>2156010.25</v>
      </c>
      <c r="AI281" s="3">
        <v>2532828.75</v>
      </c>
      <c r="AJ281" s="3">
        <v>1305318.375</v>
      </c>
      <c r="AK281" s="3">
        <v>3838147</v>
      </c>
      <c r="AL281" s="3">
        <v>1823138.25</v>
      </c>
      <c r="AM281" s="3">
        <v>5661285</v>
      </c>
      <c r="AN281" s="3">
        <v>597436.375</v>
      </c>
      <c r="AO281" s="3">
        <v>6258721.5</v>
      </c>
      <c r="AP281" s="3">
        <v>1454618.5</v>
      </c>
      <c r="AQ281" s="3">
        <v>7713340</v>
      </c>
      <c r="AR281" s="3">
        <v>13696123</v>
      </c>
      <c r="AS281" s="3">
        <v>0.75921171903610229</v>
      </c>
      <c r="AT281" s="3">
        <v>0.34142997860908508</v>
      </c>
      <c r="AU281" s="3">
        <v>18039926</v>
      </c>
      <c r="AV281" s="3">
        <v>51770152</v>
      </c>
      <c r="AW281" s="3">
        <v>10539028</v>
      </c>
      <c r="AX281" s="3">
        <v>143805.984375</v>
      </c>
      <c r="AY281" s="3">
        <v>29167871</v>
      </c>
      <c r="AZ281" s="3">
        <v>0</v>
      </c>
      <c r="BA281" s="3">
        <v>0</v>
      </c>
      <c r="BB281" s="3">
        <v>202.82794189453125</v>
      </c>
      <c r="BC281" s="3">
        <v>26.68975830078125</v>
      </c>
      <c r="BD281" s="3">
        <v>125.44628143310547</v>
      </c>
      <c r="BE281" s="3">
        <v>73.28643798828125</v>
      </c>
    </row>
    <row r="282" spans="1:57" x14ac:dyDescent="0.25">
      <c r="A282" s="3">
        <v>112672803</v>
      </c>
      <c r="B282" s="3" t="s">
        <v>122</v>
      </c>
      <c r="C282" s="3" t="s">
        <v>604</v>
      </c>
      <c r="D282" s="50" t="s">
        <v>937</v>
      </c>
      <c r="E282" s="50">
        <v>1039759.9375</v>
      </c>
      <c r="F282" s="50">
        <v>228348.59375</v>
      </c>
      <c r="G282" s="50">
        <v>450324.375</v>
      </c>
      <c r="H282" s="50">
        <v>1156545</v>
      </c>
      <c r="I282" s="50">
        <v>86282</v>
      </c>
      <c r="J282" s="50">
        <v>763482.6875</v>
      </c>
      <c r="K282" s="50">
        <v>205263.5</v>
      </c>
      <c r="L282" s="50">
        <v>8983.0498046875</v>
      </c>
      <c r="M282" s="50">
        <v>1039759.9375</v>
      </c>
      <c r="N282" s="50">
        <v>1039759.9375</v>
      </c>
      <c r="O282" s="50">
        <v>228348.59375</v>
      </c>
      <c r="P282" s="50">
        <v>228348.59375</v>
      </c>
      <c r="Q282" s="50">
        <v>550396.4375</v>
      </c>
      <c r="R282" s="50">
        <v>1413555</v>
      </c>
      <c r="S282" s="3">
        <v>86282</v>
      </c>
      <c r="T282" s="3">
        <v>763482.6875</v>
      </c>
      <c r="U282" s="3">
        <v>205263.5</v>
      </c>
      <c r="V282" s="3">
        <v>8983.0498046875</v>
      </c>
      <c r="W282" s="3">
        <v>8983.0498046875</v>
      </c>
      <c r="AG282" s="3">
        <v>228348.59375</v>
      </c>
      <c r="AH282" s="3">
        <v>2496833.5</v>
      </c>
      <c r="AI282" s="3">
        <v>2725182</v>
      </c>
      <c r="AJ282" s="3">
        <v>991831.25</v>
      </c>
      <c r="AK282" s="3">
        <v>3717013.25</v>
      </c>
      <c r="AL282" s="3">
        <v>2462298</v>
      </c>
      <c r="AM282" s="3">
        <v>6179311</v>
      </c>
      <c r="AN282" s="3">
        <v>314630.59375</v>
      </c>
      <c r="AO282" s="3">
        <v>6493941.5</v>
      </c>
      <c r="AP282" s="3">
        <v>1048743</v>
      </c>
      <c r="AQ282" s="3">
        <v>7542684.5</v>
      </c>
      <c r="AR282" s="3">
        <v>7525516.5</v>
      </c>
      <c r="AS282" s="3">
        <v>0.67988801002502441</v>
      </c>
      <c r="AT282" s="3">
        <v>0.26714649796485901</v>
      </c>
      <c r="AU282" s="3">
        <v>11068759</v>
      </c>
      <c r="AV282" s="3">
        <v>40164224</v>
      </c>
      <c r="AW282" s="3">
        <v>10456342</v>
      </c>
      <c r="AX282" s="3">
        <v>111567.2890625</v>
      </c>
      <c r="AY282" s="3">
        <v>21565067</v>
      </c>
      <c r="AZ282" s="3">
        <v>0</v>
      </c>
      <c r="BA282" s="3">
        <v>0</v>
      </c>
      <c r="BB282" s="3">
        <v>193.29202270507813</v>
      </c>
      <c r="BC282" s="3">
        <v>33.316333770751953</v>
      </c>
      <c r="BD282" s="3">
        <v>99.211509704589844</v>
      </c>
      <c r="BE282" s="3">
        <v>93.7222900390625</v>
      </c>
    </row>
    <row r="283" spans="1:57" x14ac:dyDescent="0.25">
      <c r="A283" s="3">
        <v>112674403</v>
      </c>
      <c r="B283" s="3" t="s">
        <v>244</v>
      </c>
      <c r="C283" s="3" t="s">
        <v>604</v>
      </c>
      <c r="D283" s="50" t="s">
        <v>937</v>
      </c>
      <c r="E283" s="50">
        <v>2305774.75</v>
      </c>
      <c r="F283" s="50">
        <v>435669.4375</v>
      </c>
      <c r="G283" s="50">
        <v>1010870.25</v>
      </c>
      <c r="H283" s="50">
        <v>722499.3125</v>
      </c>
      <c r="I283" s="50">
        <v>255300.40625</v>
      </c>
      <c r="J283" s="50">
        <v>1460967.375</v>
      </c>
      <c r="K283" s="50">
        <v>299953.4375</v>
      </c>
      <c r="L283" s="50"/>
      <c r="M283" s="50">
        <v>2305774.75</v>
      </c>
      <c r="N283" s="50">
        <v>2305774.75</v>
      </c>
      <c r="O283" s="50">
        <v>435669.4375</v>
      </c>
      <c r="P283" s="50">
        <v>435669.4375</v>
      </c>
      <c r="Q283" s="50">
        <v>1235508.125</v>
      </c>
      <c r="R283" s="50">
        <v>883054.6875</v>
      </c>
      <c r="S283" s="3">
        <v>255300.40625</v>
      </c>
      <c r="T283" s="3">
        <v>1460967.375</v>
      </c>
      <c r="U283" s="3">
        <v>299953.4375</v>
      </c>
      <c r="AG283" s="3">
        <v>435669.4375</v>
      </c>
      <c r="AH283" s="3">
        <v>3583528</v>
      </c>
      <c r="AI283" s="3">
        <v>4019197.5</v>
      </c>
      <c r="AJ283" s="3">
        <v>1896636.75</v>
      </c>
      <c r="AK283" s="3">
        <v>5915834</v>
      </c>
      <c r="AL283" s="3">
        <v>3188829.5</v>
      </c>
      <c r="AM283" s="3">
        <v>9104664</v>
      </c>
      <c r="AN283" s="3">
        <v>690969.875</v>
      </c>
      <c r="AO283" s="3">
        <v>9795634</v>
      </c>
      <c r="AP283" s="3">
        <v>2305774.75</v>
      </c>
      <c r="AQ283" s="3">
        <v>12101409</v>
      </c>
      <c r="AR283" s="3">
        <v>19547028</v>
      </c>
      <c r="AS283" s="3">
        <v>0.72819888591766357</v>
      </c>
      <c r="AT283" s="3">
        <v>0.32997801899909973</v>
      </c>
      <c r="AU283" s="3">
        <v>26842980</v>
      </c>
      <c r="AV283" s="3">
        <v>77874920</v>
      </c>
      <c r="AW283" s="3">
        <v>25757972</v>
      </c>
      <c r="AX283" s="3">
        <v>216319.21875</v>
      </c>
      <c r="AY283" s="3">
        <v>48240759</v>
      </c>
      <c r="AZ283" s="3">
        <v>0</v>
      </c>
      <c r="BA283" s="3">
        <v>0</v>
      </c>
      <c r="BB283" s="3">
        <v>223.00727844238281</v>
      </c>
      <c r="BC283" s="3">
        <v>27.34770393371582</v>
      </c>
      <c r="BD283" s="3">
        <v>124.08966827392578</v>
      </c>
      <c r="BE283" s="3">
        <v>119.07389831542969</v>
      </c>
    </row>
    <row r="284" spans="1:57" x14ac:dyDescent="0.25">
      <c r="A284" s="3">
        <v>112675503</v>
      </c>
      <c r="B284" s="3" t="s">
        <v>401</v>
      </c>
      <c r="C284" s="3" t="s">
        <v>604</v>
      </c>
      <c r="D284" s="50" t="s">
        <v>937</v>
      </c>
      <c r="E284" s="50">
        <v>2756942.75</v>
      </c>
      <c r="F284" s="50">
        <v>692881.5</v>
      </c>
      <c r="G284" s="50">
        <v>1489341.5</v>
      </c>
      <c r="H284" s="50">
        <v>1423448.5</v>
      </c>
      <c r="I284" s="50">
        <v>465526.1875</v>
      </c>
      <c r="J284" s="50">
        <v>1919686.25</v>
      </c>
      <c r="K284" s="50">
        <v>422424.90625</v>
      </c>
      <c r="L284" s="50">
        <v>18816.150390625</v>
      </c>
      <c r="M284" s="50">
        <v>2756942.75</v>
      </c>
      <c r="N284" s="50">
        <v>2756942.75</v>
      </c>
      <c r="O284" s="50">
        <v>692881.5</v>
      </c>
      <c r="P284" s="50">
        <v>692881.5</v>
      </c>
      <c r="Q284" s="50">
        <v>1820306.375</v>
      </c>
      <c r="R284" s="50">
        <v>1739770.5</v>
      </c>
      <c r="S284" s="3">
        <v>465526.1875</v>
      </c>
      <c r="T284" s="3">
        <v>1919686.25</v>
      </c>
      <c r="U284" s="3">
        <v>422424.90625</v>
      </c>
      <c r="V284" s="3">
        <v>18816.150390625</v>
      </c>
      <c r="W284" s="3">
        <v>18816.150390625</v>
      </c>
      <c r="AG284" s="3">
        <v>692881.5</v>
      </c>
      <c r="AH284" s="3">
        <v>5087158.5</v>
      </c>
      <c r="AI284" s="3">
        <v>5780040</v>
      </c>
      <c r="AJ284" s="3">
        <v>2612567.75</v>
      </c>
      <c r="AK284" s="3">
        <v>8392608</v>
      </c>
      <c r="AL284" s="3">
        <v>4515529</v>
      </c>
      <c r="AM284" s="3">
        <v>12908137</v>
      </c>
      <c r="AN284" s="3">
        <v>1158407.75</v>
      </c>
      <c r="AO284" s="3">
        <v>14066545</v>
      </c>
      <c r="AP284" s="3">
        <v>2775759</v>
      </c>
      <c r="AQ284" s="3">
        <v>16842304</v>
      </c>
      <c r="AR284" s="3">
        <v>27392812</v>
      </c>
      <c r="AS284" s="3">
        <v>0.74243175983428955</v>
      </c>
      <c r="AT284" s="3">
        <v>0.36824384331703186</v>
      </c>
      <c r="AU284" s="3">
        <v>36896068</v>
      </c>
      <c r="AV284" s="3">
        <v>99253264</v>
      </c>
      <c r="AW284" s="3">
        <v>26843748</v>
      </c>
      <c r="AX284" s="3">
        <v>275703.5</v>
      </c>
      <c r="AY284" s="3">
        <v>47246395</v>
      </c>
      <c r="AZ284" s="3">
        <v>0</v>
      </c>
      <c r="BA284" s="3">
        <v>0</v>
      </c>
      <c r="BB284" s="3">
        <v>171.36668395996094</v>
      </c>
      <c r="BC284" s="3">
        <v>30.440702438354492</v>
      </c>
      <c r="BD284" s="3">
        <v>133.82516479492188</v>
      </c>
      <c r="BE284" s="3">
        <v>97.364555358886719</v>
      </c>
    </row>
    <row r="285" spans="1:57" x14ac:dyDescent="0.25">
      <c r="A285" s="3">
        <v>112676203</v>
      </c>
      <c r="B285" s="3" t="s">
        <v>46</v>
      </c>
      <c r="C285" s="3" t="s">
        <v>604</v>
      </c>
      <c r="D285" s="50" t="s">
        <v>937</v>
      </c>
      <c r="E285" s="50">
        <v>1579907.25</v>
      </c>
      <c r="F285" s="50">
        <v>351986.09375</v>
      </c>
      <c r="G285" s="50">
        <v>782147</v>
      </c>
      <c r="H285" s="50">
        <v>197148.59375</v>
      </c>
      <c r="I285" s="50">
        <v>269579.8125</v>
      </c>
      <c r="J285" s="50">
        <v>1007279.8125</v>
      </c>
      <c r="K285" s="50">
        <v>220250.453125</v>
      </c>
      <c r="L285" s="50">
        <v>23955.44921875</v>
      </c>
      <c r="M285" s="50">
        <v>1579907.25</v>
      </c>
      <c r="N285" s="50">
        <v>1579907.25</v>
      </c>
      <c r="O285" s="50">
        <v>351986.09375</v>
      </c>
      <c r="P285" s="50">
        <v>351986.09375</v>
      </c>
      <c r="Q285" s="50">
        <v>955957.375</v>
      </c>
      <c r="R285" s="50">
        <v>240959.40625</v>
      </c>
      <c r="S285" s="3">
        <v>269579.8125</v>
      </c>
      <c r="T285" s="3">
        <v>1007279.8125</v>
      </c>
      <c r="U285" s="3">
        <v>220250.453125</v>
      </c>
      <c r="V285" s="3">
        <v>23955.44921875</v>
      </c>
      <c r="W285" s="3">
        <v>23955.44921875</v>
      </c>
      <c r="AG285" s="3">
        <v>351986.09375</v>
      </c>
      <c r="AH285" s="3">
        <v>2290841.75</v>
      </c>
      <c r="AI285" s="3">
        <v>2642827.75</v>
      </c>
      <c r="AJ285" s="3">
        <v>1359265.875</v>
      </c>
      <c r="AK285" s="3">
        <v>4002093.5</v>
      </c>
      <c r="AL285" s="3">
        <v>1844822.125</v>
      </c>
      <c r="AM285" s="3">
        <v>5846915.5</v>
      </c>
      <c r="AN285" s="3">
        <v>621565.875</v>
      </c>
      <c r="AO285" s="3">
        <v>6468481.5</v>
      </c>
      <c r="AP285" s="3">
        <v>1603862.75</v>
      </c>
      <c r="AQ285" s="3">
        <v>8072344</v>
      </c>
      <c r="AR285" s="3">
        <v>15240672</v>
      </c>
      <c r="AS285" s="3">
        <v>0.75746172666549683</v>
      </c>
      <c r="AT285" s="3">
        <v>0.34196799993515015</v>
      </c>
      <c r="AU285" s="3">
        <v>20120716</v>
      </c>
      <c r="AV285" s="3">
        <v>58416440</v>
      </c>
      <c r="AW285" s="3">
        <v>26013620</v>
      </c>
      <c r="AX285" s="3">
        <v>162267.890625</v>
      </c>
      <c r="AY285" s="3">
        <v>30623755</v>
      </c>
      <c r="AZ285" s="3">
        <v>0</v>
      </c>
      <c r="BA285" s="3">
        <v>0</v>
      </c>
      <c r="BB285" s="3">
        <v>188.72344970703125</v>
      </c>
      <c r="BC285" s="3">
        <v>24.663496017456055</v>
      </c>
      <c r="BD285" s="3">
        <v>123.99690246582031</v>
      </c>
      <c r="BE285" s="3">
        <v>160.31280517578125</v>
      </c>
    </row>
    <row r="286" spans="1:57" x14ac:dyDescent="0.25">
      <c r="A286" s="3">
        <v>112676403</v>
      </c>
      <c r="B286" s="3" t="s">
        <v>273</v>
      </c>
      <c r="C286" s="3" t="s">
        <v>604</v>
      </c>
      <c r="D286" s="50" t="s">
        <v>937</v>
      </c>
      <c r="E286" s="50">
        <v>2130452</v>
      </c>
      <c r="F286" s="50">
        <v>496185.4375</v>
      </c>
      <c r="G286" s="50">
        <v>879815.1875</v>
      </c>
      <c r="H286" s="50">
        <v>1170290.25</v>
      </c>
      <c r="I286" s="50">
        <v>244622.578125</v>
      </c>
      <c r="J286" s="50">
        <v>1671502.375</v>
      </c>
      <c r="K286" s="50">
        <v>369711.125</v>
      </c>
      <c r="L286" s="50"/>
      <c r="M286" s="50">
        <v>2130452</v>
      </c>
      <c r="N286" s="50">
        <v>2130452</v>
      </c>
      <c r="O286" s="50">
        <v>496185.4375</v>
      </c>
      <c r="P286" s="50">
        <v>496185.4375</v>
      </c>
      <c r="Q286" s="50">
        <v>1075329.625</v>
      </c>
      <c r="R286" s="50">
        <v>1430354.75</v>
      </c>
      <c r="S286" s="3">
        <v>244622.578125</v>
      </c>
      <c r="T286" s="3">
        <v>1671502.375</v>
      </c>
      <c r="U286" s="3">
        <v>369711.125</v>
      </c>
      <c r="AG286" s="3">
        <v>496185.4375</v>
      </c>
      <c r="AH286" s="3">
        <v>3915076</v>
      </c>
      <c r="AI286" s="3">
        <v>4411261.5</v>
      </c>
      <c r="AJ286" s="3">
        <v>2167687.75</v>
      </c>
      <c r="AK286" s="3">
        <v>6578949</v>
      </c>
      <c r="AL286" s="3">
        <v>3560806.75</v>
      </c>
      <c r="AM286" s="3">
        <v>10139756</v>
      </c>
      <c r="AN286" s="3">
        <v>740808</v>
      </c>
      <c r="AO286" s="3">
        <v>10880564</v>
      </c>
      <c r="AP286" s="3">
        <v>2130452</v>
      </c>
      <c r="AQ286" s="3">
        <v>13011016</v>
      </c>
      <c r="AR286" s="3">
        <v>18128702</v>
      </c>
      <c r="AS286" s="3">
        <v>0.71612632274627686</v>
      </c>
      <c r="AT286" s="3">
        <v>0.31643739342689514</v>
      </c>
      <c r="AU286" s="3">
        <v>25314950</v>
      </c>
      <c r="AV286" s="3">
        <v>80698064</v>
      </c>
      <c r="AW286" s="3">
        <v>8881315</v>
      </c>
      <c r="AX286" s="3">
        <v>224161.28125</v>
      </c>
      <c r="AY286" s="3">
        <v>49050382</v>
      </c>
      <c r="AZ286" s="3">
        <v>0</v>
      </c>
      <c r="BA286" s="3">
        <v>0</v>
      </c>
      <c r="BB286" s="3">
        <v>218.81736755371094</v>
      </c>
      <c r="BC286" s="3">
        <v>29.349176406860352</v>
      </c>
      <c r="BD286" s="3">
        <v>112.93186187744141</v>
      </c>
      <c r="BE286" s="3">
        <v>39.620201110839844</v>
      </c>
    </row>
    <row r="287" spans="1:57" x14ac:dyDescent="0.25">
      <c r="A287" s="3">
        <v>112676503</v>
      </c>
      <c r="B287" s="3" t="s">
        <v>338</v>
      </c>
      <c r="C287" s="3" t="s">
        <v>604</v>
      </c>
      <c r="D287" s="50" t="s">
        <v>937</v>
      </c>
      <c r="E287" s="50">
        <v>1455519.5</v>
      </c>
      <c r="F287" s="50">
        <v>375616.0625</v>
      </c>
      <c r="G287" s="50">
        <v>833547.5</v>
      </c>
      <c r="H287" s="50">
        <v>641797.1875</v>
      </c>
      <c r="I287" s="50">
        <v>193640.6875</v>
      </c>
      <c r="J287" s="50">
        <v>1034005</v>
      </c>
      <c r="K287" s="50">
        <v>223440.09375</v>
      </c>
      <c r="L287" s="50"/>
      <c r="M287" s="50">
        <v>1455519.5</v>
      </c>
      <c r="N287" s="50">
        <v>1455519.5</v>
      </c>
      <c r="O287" s="50">
        <v>375616.0625</v>
      </c>
      <c r="P287" s="50">
        <v>375616.0625</v>
      </c>
      <c r="Q287" s="50">
        <v>1018780.25</v>
      </c>
      <c r="R287" s="50">
        <v>784418.8125</v>
      </c>
      <c r="S287" s="3">
        <v>193640.6875</v>
      </c>
      <c r="T287" s="3">
        <v>1034005</v>
      </c>
      <c r="U287" s="3">
        <v>223440.09375</v>
      </c>
      <c r="AG287" s="3">
        <v>375616.0625</v>
      </c>
      <c r="AH287" s="3">
        <v>2514397.5</v>
      </c>
      <c r="AI287" s="3">
        <v>2890013.5</v>
      </c>
      <c r="AJ287" s="3">
        <v>1409621</v>
      </c>
      <c r="AK287" s="3">
        <v>4299634.5</v>
      </c>
      <c r="AL287" s="3">
        <v>2239938.25</v>
      </c>
      <c r="AM287" s="3">
        <v>6539573</v>
      </c>
      <c r="AN287" s="3">
        <v>569256.75</v>
      </c>
      <c r="AO287" s="3">
        <v>7108830</v>
      </c>
      <c r="AP287" s="3">
        <v>1455519.5</v>
      </c>
      <c r="AQ287" s="3">
        <v>8564350</v>
      </c>
      <c r="AR287" s="3">
        <v>14006306</v>
      </c>
      <c r="AS287" s="3">
        <v>0.73016315698623657</v>
      </c>
      <c r="AT287" s="3">
        <v>0.30726110935211182</v>
      </c>
      <c r="AU287" s="3">
        <v>19182434</v>
      </c>
      <c r="AV287" s="3">
        <v>58266528</v>
      </c>
      <c r="AW287" s="3">
        <v>29642308</v>
      </c>
      <c r="AX287" s="3">
        <v>161851.46875</v>
      </c>
      <c r="AY287" s="3">
        <v>32034253</v>
      </c>
      <c r="AZ287" s="3">
        <v>0</v>
      </c>
      <c r="BA287" s="3">
        <v>0</v>
      </c>
      <c r="BB287" s="3">
        <v>197.92376708984375</v>
      </c>
      <c r="BC287" s="3">
        <v>26.565309524536133</v>
      </c>
      <c r="BD287" s="3">
        <v>118.51875305175781</v>
      </c>
      <c r="BE287" s="3">
        <v>183.14512634277344</v>
      </c>
    </row>
    <row r="288" spans="1:57" x14ac:dyDescent="0.25">
      <c r="A288" s="3">
        <v>112676703</v>
      </c>
      <c r="B288" s="3" t="s">
        <v>298</v>
      </c>
      <c r="C288" s="3" t="s">
        <v>604</v>
      </c>
      <c r="D288" s="50" t="s">
        <v>937</v>
      </c>
      <c r="E288" s="50">
        <v>2075517.875</v>
      </c>
      <c r="F288" s="50">
        <v>493473.59375</v>
      </c>
      <c r="G288" s="50">
        <v>787409.25</v>
      </c>
      <c r="H288" s="50">
        <v>593523.875</v>
      </c>
      <c r="I288" s="50">
        <v>503246.875</v>
      </c>
      <c r="J288" s="50">
        <v>1476615.25</v>
      </c>
      <c r="K288" s="50">
        <v>311326.375</v>
      </c>
      <c r="L288" s="50"/>
      <c r="M288" s="50">
        <v>2075517.875</v>
      </c>
      <c r="N288" s="50">
        <v>2075517.875</v>
      </c>
      <c r="O288" s="50">
        <v>493473.59375</v>
      </c>
      <c r="P288" s="50">
        <v>493473.59375</v>
      </c>
      <c r="Q288" s="50">
        <v>962389.125</v>
      </c>
      <c r="R288" s="50">
        <v>725418.125</v>
      </c>
      <c r="S288" s="3">
        <v>503246.875</v>
      </c>
      <c r="T288" s="3">
        <v>1476615.25</v>
      </c>
      <c r="U288" s="3">
        <v>311326.375</v>
      </c>
      <c r="AG288" s="3">
        <v>493473.59375</v>
      </c>
      <c r="AH288" s="3">
        <v>3483615</v>
      </c>
      <c r="AI288" s="3">
        <v>3977088.5</v>
      </c>
      <c r="AJ288" s="3">
        <v>1970088.875</v>
      </c>
      <c r="AK288" s="3">
        <v>5947177.5</v>
      </c>
      <c r="AL288" s="3">
        <v>2800936</v>
      </c>
      <c r="AM288" s="3">
        <v>8748114</v>
      </c>
      <c r="AN288" s="3">
        <v>996720.5</v>
      </c>
      <c r="AO288" s="3">
        <v>9744834</v>
      </c>
      <c r="AP288" s="3">
        <v>2075517.875</v>
      </c>
      <c r="AQ288" s="3">
        <v>11820352</v>
      </c>
      <c r="AR288" s="3">
        <v>19528932</v>
      </c>
      <c r="AS288" s="3">
        <v>0.73785072565078735</v>
      </c>
      <c r="AT288" s="3">
        <v>0.29679340124130249</v>
      </c>
      <c r="AU288" s="3">
        <v>26467320</v>
      </c>
      <c r="AV288" s="3">
        <v>89450440</v>
      </c>
      <c r="AW288" s="3">
        <v>11335033</v>
      </c>
      <c r="AX288" s="3">
        <v>248473.4375</v>
      </c>
      <c r="AY288" s="3">
        <v>42733527</v>
      </c>
      <c r="AZ288" s="3">
        <v>0</v>
      </c>
      <c r="BA288" s="3">
        <v>0</v>
      </c>
      <c r="BB288" s="3">
        <v>171.98428344726563</v>
      </c>
      <c r="BC288" s="3">
        <v>23.93486213684082</v>
      </c>
      <c r="BD288" s="3">
        <v>106.51971435546875</v>
      </c>
      <c r="BE288" s="3">
        <v>45.618690490722656</v>
      </c>
    </row>
    <row r="289" spans="1:57" x14ac:dyDescent="0.25">
      <c r="A289" s="3">
        <v>112678503</v>
      </c>
      <c r="B289" s="3" t="s">
        <v>193</v>
      </c>
      <c r="C289" s="3" t="s">
        <v>604</v>
      </c>
      <c r="D289" s="50" t="s">
        <v>937</v>
      </c>
      <c r="E289" s="50">
        <v>1524494.25</v>
      </c>
      <c r="F289" s="50">
        <v>376203.59375</v>
      </c>
      <c r="G289" s="50">
        <v>833708.25</v>
      </c>
      <c r="H289" s="50">
        <v>588057.3125</v>
      </c>
      <c r="I289" s="50">
        <v>151851.796875</v>
      </c>
      <c r="J289" s="50">
        <v>1115202.125</v>
      </c>
      <c r="K289" s="50">
        <v>232109.203125</v>
      </c>
      <c r="L289" s="50"/>
      <c r="M289" s="50">
        <v>1524494.25</v>
      </c>
      <c r="N289" s="50">
        <v>1524494.25</v>
      </c>
      <c r="O289" s="50">
        <v>376203.59375</v>
      </c>
      <c r="P289" s="50">
        <v>376203.59375</v>
      </c>
      <c r="Q289" s="50">
        <v>1018976.75</v>
      </c>
      <c r="R289" s="50">
        <v>718736.6875</v>
      </c>
      <c r="S289" s="3">
        <v>151851.796875</v>
      </c>
      <c r="T289" s="3">
        <v>1115202.125</v>
      </c>
      <c r="U289" s="3">
        <v>232109.203125</v>
      </c>
      <c r="AG289" s="3">
        <v>376203.59375</v>
      </c>
      <c r="AH289" s="3">
        <v>2496512.5</v>
      </c>
      <c r="AI289" s="3">
        <v>2872716</v>
      </c>
      <c r="AJ289" s="3">
        <v>1491405.75</v>
      </c>
      <c r="AK289" s="3">
        <v>4364122</v>
      </c>
      <c r="AL289" s="3">
        <v>2243231</v>
      </c>
      <c r="AM289" s="3">
        <v>6607353</v>
      </c>
      <c r="AN289" s="3">
        <v>528055.375</v>
      </c>
      <c r="AO289" s="3">
        <v>7135408.5</v>
      </c>
      <c r="AP289" s="3">
        <v>1524494.25</v>
      </c>
      <c r="AQ289" s="3">
        <v>8659903</v>
      </c>
      <c r="AR289" s="3">
        <v>12817468</v>
      </c>
      <c r="AS289" s="3">
        <v>0.70197600126266479</v>
      </c>
      <c r="AT289" s="3">
        <v>0.2537606954574585</v>
      </c>
      <c r="AU289" s="3">
        <v>18259126</v>
      </c>
      <c r="AV289" s="3">
        <v>74460192</v>
      </c>
      <c r="AW289" s="3">
        <v>9685865</v>
      </c>
      <c r="AX289" s="3">
        <v>206833.859375</v>
      </c>
      <c r="AY289" s="3">
        <v>38527488</v>
      </c>
      <c r="AZ289" s="3">
        <v>0</v>
      </c>
      <c r="BA289" s="3">
        <v>0</v>
      </c>
      <c r="BB289" s="3">
        <v>186.27262878417969</v>
      </c>
      <c r="BC289" s="3">
        <v>21.099649429321289</v>
      </c>
      <c r="BD289" s="3">
        <v>88.279190063476563</v>
      </c>
      <c r="BE289" s="3">
        <v>46.829204559326172</v>
      </c>
    </row>
    <row r="290" spans="1:57" x14ac:dyDescent="0.25">
      <c r="A290" s="3">
        <v>112679002</v>
      </c>
      <c r="B290" s="3" t="s">
        <v>177</v>
      </c>
      <c r="C290" s="3" t="s">
        <v>604</v>
      </c>
      <c r="D290" s="50" t="s">
        <v>937</v>
      </c>
      <c r="E290" s="50">
        <v>15796072</v>
      </c>
      <c r="F290" s="50">
        <v>1429886.5</v>
      </c>
      <c r="G290" s="50">
        <v>2098221.5</v>
      </c>
      <c r="H290" s="50">
        <v>7719418.5</v>
      </c>
      <c r="I290" s="50">
        <v>62407.83984375</v>
      </c>
      <c r="J290" s="50">
        <v>4048431.5</v>
      </c>
      <c r="K290" s="50">
        <v>737622.5625</v>
      </c>
      <c r="L290" s="50"/>
      <c r="M290" s="50">
        <v>15796072</v>
      </c>
      <c r="N290" s="50">
        <v>15796072</v>
      </c>
      <c r="O290" s="50">
        <v>1429886.5</v>
      </c>
      <c r="P290" s="50">
        <v>1429886.5</v>
      </c>
      <c r="Q290" s="50">
        <v>2564493</v>
      </c>
      <c r="R290" s="50">
        <v>9434844</v>
      </c>
      <c r="S290" s="3">
        <v>62407.83984375</v>
      </c>
      <c r="T290" s="3">
        <v>4048431.5</v>
      </c>
      <c r="U290" s="3">
        <v>737622.5625</v>
      </c>
      <c r="AG290" s="3">
        <v>1429886.5</v>
      </c>
      <c r="AH290" s="3">
        <v>24315520</v>
      </c>
      <c r="AI290" s="3">
        <v>25745406</v>
      </c>
      <c r="AJ290" s="3">
        <v>5478318</v>
      </c>
      <c r="AK290" s="3">
        <v>31223724</v>
      </c>
      <c r="AL290" s="3">
        <v>25230916</v>
      </c>
      <c r="AM290" s="3">
        <v>56454640</v>
      </c>
      <c r="AN290" s="3">
        <v>1492294.375</v>
      </c>
      <c r="AO290" s="3">
        <v>57946936</v>
      </c>
      <c r="AP290" s="3">
        <v>15796072</v>
      </c>
      <c r="AQ290" s="3">
        <v>73743008</v>
      </c>
      <c r="AR290" s="3">
        <v>95386064</v>
      </c>
      <c r="AS290" s="3">
        <v>0.80901908874511719</v>
      </c>
      <c r="AT290" s="3">
        <v>0.63179856538772583</v>
      </c>
      <c r="AU290" s="3">
        <v>117903352</v>
      </c>
      <c r="AV290" s="3">
        <v>178934112</v>
      </c>
      <c r="AW290" s="3">
        <v>51702624</v>
      </c>
      <c r="AX290" s="3">
        <v>497039.1875</v>
      </c>
      <c r="AY290" s="3">
        <v>30752378</v>
      </c>
      <c r="AZ290" s="3">
        <v>0</v>
      </c>
      <c r="BA290" s="3">
        <v>0</v>
      </c>
      <c r="BB290" s="3">
        <v>61.871131896972656</v>
      </c>
      <c r="BC290" s="3">
        <v>62.819442749023438</v>
      </c>
      <c r="BD290" s="3">
        <v>237.21138000488281</v>
      </c>
      <c r="BE290" s="3">
        <v>104.02122497558594</v>
      </c>
    </row>
    <row r="291" spans="1:57" x14ac:dyDescent="0.25">
      <c r="A291" s="3">
        <v>112679107</v>
      </c>
      <c r="B291" s="3" t="s">
        <v>537</v>
      </c>
      <c r="C291" s="3" t="s">
        <v>605</v>
      </c>
      <c r="D291" s="50" t="s">
        <v>937</v>
      </c>
      <c r="E291" s="50"/>
      <c r="F291" s="50"/>
      <c r="G291" s="50"/>
      <c r="H291" s="50"/>
      <c r="I291" s="50"/>
      <c r="J291" s="50">
        <v>688466.6875</v>
      </c>
      <c r="K291" s="50">
        <v>150751.671875</v>
      </c>
      <c r="L291" s="50">
        <v>484980.4375</v>
      </c>
      <c r="M291" s="50"/>
      <c r="N291" s="50"/>
      <c r="O291" s="50"/>
      <c r="P291" s="50"/>
      <c r="Q291" s="50"/>
      <c r="R291" s="50"/>
      <c r="T291" s="3">
        <v>688466.6875</v>
      </c>
      <c r="U291" s="3">
        <v>150751.671875</v>
      </c>
      <c r="V291" s="3">
        <v>484980.4375</v>
      </c>
      <c r="W291" s="3">
        <v>484980.4375</v>
      </c>
      <c r="AG291" s="3">
        <v>0</v>
      </c>
      <c r="AH291" s="3">
        <v>635732.125</v>
      </c>
      <c r="AI291" s="3">
        <v>635732.125</v>
      </c>
      <c r="AJ291" s="3">
        <v>688466.6875</v>
      </c>
      <c r="AK291" s="3">
        <v>1324198.75</v>
      </c>
      <c r="AL291" s="3">
        <v>484980.4375</v>
      </c>
      <c r="AM291" s="3">
        <v>1809179.25</v>
      </c>
      <c r="AN291" s="3">
        <v>0</v>
      </c>
      <c r="AO291" s="3">
        <v>1809179.25</v>
      </c>
      <c r="AP291" s="3">
        <v>484980.4375</v>
      </c>
      <c r="AQ291" s="3">
        <v>2294159.75</v>
      </c>
      <c r="AR291" s="3">
        <v>3234859.5</v>
      </c>
      <c r="AS291" s="3">
        <v>0.50516939163208008</v>
      </c>
      <c r="AT291" s="3">
        <v>0.19354471564292908</v>
      </c>
      <c r="AU291" s="3">
        <v>6403514.5</v>
      </c>
      <c r="AV291" s="3">
        <v>32397686</v>
      </c>
      <c r="AW291" s="3">
        <v>4054057</v>
      </c>
      <c r="AX291" s="3">
        <v>89993.5703125</v>
      </c>
      <c r="BA291" s="3">
        <v>0</v>
      </c>
      <c r="BC291" s="3">
        <v>14.714370727539063</v>
      </c>
      <c r="BD291" s="3">
        <v>71.155242919921875</v>
      </c>
      <c r="BE291" s="3">
        <v>45.048297882080078</v>
      </c>
    </row>
    <row r="292" spans="1:57" x14ac:dyDescent="0.25">
      <c r="A292" s="3">
        <v>112679403</v>
      </c>
      <c r="B292" s="3" t="s">
        <v>343</v>
      </c>
      <c r="C292" s="3" t="s">
        <v>604</v>
      </c>
      <c r="D292" s="50" t="s">
        <v>937</v>
      </c>
      <c r="E292" s="50">
        <v>1045503.625</v>
      </c>
      <c r="F292" s="50">
        <v>279548.84375</v>
      </c>
      <c r="G292" s="50">
        <v>523989.78125</v>
      </c>
      <c r="H292" s="50">
        <v>373219.1875</v>
      </c>
      <c r="I292" s="50">
        <v>127294.8671875</v>
      </c>
      <c r="J292" s="50">
        <v>1005538.75</v>
      </c>
      <c r="K292" s="50">
        <v>229297.71875</v>
      </c>
      <c r="L292" s="50"/>
      <c r="M292" s="50">
        <v>1045503.625</v>
      </c>
      <c r="N292" s="50">
        <v>1045503.625</v>
      </c>
      <c r="O292" s="50">
        <v>279548.84375</v>
      </c>
      <c r="P292" s="50">
        <v>279548.84375</v>
      </c>
      <c r="Q292" s="50">
        <v>640431.9375</v>
      </c>
      <c r="R292" s="50">
        <v>456156.8125</v>
      </c>
      <c r="S292" s="3">
        <v>127294.8671875</v>
      </c>
      <c r="T292" s="3">
        <v>1005538.75</v>
      </c>
      <c r="U292" s="3">
        <v>229297.71875</v>
      </c>
      <c r="AG292" s="3">
        <v>279548.84375</v>
      </c>
      <c r="AH292" s="3">
        <v>1775315.375</v>
      </c>
      <c r="AI292" s="3">
        <v>2054864.25</v>
      </c>
      <c r="AJ292" s="3">
        <v>1285087.625</v>
      </c>
      <c r="AK292" s="3">
        <v>3339952</v>
      </c>
      <c r="AL292" s="3">
        <v>1501660.5</v>
      </c>
      <c r="AM292" s="3">
        <v>4841612.5</v>
      </c>
      <c r="AN292" s="3">
        <v>406843.71875</v>
      </c>
      <c r="AO292" s="3">
        <v>5248456</v>
      </c>
      <c r="AP292" s="3">
        <v>1045503.625</v>
      </c>
      <c r="AQ292" s="3">
        <v>6293959.5</v>
      </c>
      <c r="AR292" s="3">
        <v>7715180.5</v>
      </c>
      <c r="AS292" s="3">
        <v>0.59240442514419556</v>
      </c>
      <c r="AT292" s="3">
        <v>0.19845665991306305</v>
      </c>
      <c r="AU292" s="3">
        <v>13023503</v>
      </c>
      <c r="AV292" s="3">
        <v>65010148</v>
      </c>
      <c r="AW292" s="3">
        <v>14421605</v>
      </c>
      <c r="AX292" s="3">
        <v>180583.75</v>
      </c>
      <c r="AY292" s="3">
        <v>46948880</v>
      </c>
      <c r="AZ292" s="3">
        <v>0</v>
      </c>
      <c r="BA292" s="3">
        <v>0</v>
      </c>
      <c r="BB292" s="3">
        <v>259.98397827148438</v>
      </c>
      <c r="BC292" s="3">
        <v>18.495307922363281</v>
      </c>
      <c r="BD292" s="3">
        <v>72.118911743164063</v>
      </c>
      <c r="BE292" s="3">
        <v>79.861030578613281</v>
      </c>
    </row>
    <row r="293" spans="1:57" x14ac:dyDescent="0.25">
      <c r="A293" s="3">
        <v>113000000</v>
      </c>
      <c r="B293" s="3" t="s">
        <v>594</v>
      </c>
      <c r="C293" s="3" t="s">
        <v>606</v>
      </c>
      <c r="D293" s="50" t="s">
        <v>937</v>
      </c>
      <c r="E293" s="50"/>
      <c r="F293" s="50"/>
      <c r="G293" s="50"/>
      <c r="H293" s="50"/>
      <c r="I293" s="50"/>
      <c r="J293" s="50">
        <v>2873214.25</v>
      </c>
      <c r="K293" s="50">
        <v>498733.84375</v>
      </c>
      <c r="L293" s="50"/>
      <c r="M293" s="50"/>
      <c r="N293" s="50"/>
      <c r="O293" s="50"/>
      <c r="P293" s="50"/>
      <c r="Q293" s="50"/>
      <c r="R293" s="50"/>
      <c r="T293" s="3">
        <v>2873214.25</v>
      </c>
      <c r="U293" s="3">
        <v>498733.84375</v>
      </c>
      <c r="X293" s="3">
        <v>604382</v>
      </c>
      <c r="Y293" s="3">
        <v>1147429.875</v>
      </c>
      <c r="Z293" s="3">
        <v>1147429.875</v>
      </c>
      <c r="AA293" s="3">
        <v>1553287.875</v>
      </c>
      <c r="AB293" s="3">
        <v>1553287.875</v>
      </c>
      <c r="AC293" s="3">
        <v>1553287.875</v>
      </c>
      <c r="AD293" s="3">
        <v>1553287.875</v>
      </c>
      <c r="AE293" s="3">
        <v>1553287.875</v>
      </c>
      <c r="AF293" s="3">
        <v>1553287.875</v>
      </c>
      <c r="AG293" s="3">
        <v>1553287.875</v>
      </c>
      <c r="AH293" s="3">
        <v>3803833.5</v>
      </c>
      <c r="AI293" s="3">
        <v>5357121.5</v>
      </c>
      <c r="AJ293" s="3">
        <v>4426502</v>
      </c>
      <c r="AK293" s="3">
        <v>9783624</v>
      </c>
      <c r="AL293" s="3">
        <v>1553287.875</v>
      </c>
      <c r="AM293" s="3">
        <v>11336912</v>
      </c>
      <c r="AN293" s="3">
        <v>2700717.75</v>
      </c>
      <c r="AO293" s="3">
        <v>14037630</v>
      </c>
      <c r="AP293" s="3">
        <v>1553287.875</v>
      </c>
      <c r="AQ293" s="3">
        <v>15590918</v>
      </c>
      <c r="AR293" s="3">
        <v>23799992</v>
      </c>
      <c r="AS293" s="3">
        <v>0.44188916683197021</v>
      </c>
      <c r="AT293" s="3">
        <v>0.31508556008338928</v>
      </c>
      <c r="AU293" s="3">
        <v>53859640</v>
      </c>
      <c r="AV293" s="3">
        <v>170619952</v>
      </c>
      <c r="AW293" s="3">
        <v>13384885</v>
      </c>
      <c r="AX293" s="3">
        <v>473944.3125</v>
      </c>
      <c r="BA293" s="3">
        <v>0</v>
      </c>
      <c r="BC293" s="3">
        <v>20.642982482910156</v>
      </c>
      <c r="BD293" s="3">
        <v>113.64128112792969</v>
      </c>
      <c r="BE293" s="3">
        <v>28.241472244262695</v>
      </c>
    </row>
    <row r="294" spans="1:57" x14ac:dyDescent="0.25">
      <c r="A294" s="3">
        <v>113361303</v>
      </c>
      <c r="B294" s="3" t="s">
        <v>115</v>
      </c>
      <c r="C294" s="3" t="s">
        <v>604</v>
      </c>
      <c r="D294" s="50" t="s">
        <v>937</v>
      </c>
      <c r="E294" s="50">
        <v>1427079.625</v>
      </c>
      <c r="F294" s="50">
        <v>367494.90625</v>
      </c>
      <c r="G294" s="50">
        <v>864752.4375</v>
      </c>
      <c r="H294" s="50">
        <v>180432</v>
      </c>
      <c r="I294" s="50">
        <v>298041.53125</v>
      </c>
      <c r="J294" s="50">
        <v>1104810.625</v>
      </c>
      <c r="K294" s="50">
        <v>229975</v>
      </c>
      <c r="L294" s="50"/>
      <c r="M294" s="50">
        <v>1427079.625</v>
      </c>
      <c r="N294" s="50">
        <v>1427079.625</v>
      </c>
      <c r="O294" s="50">
        <v>367494.90625</v>
      </c>
      <c r="P294" s="50">
        <v>367494.90625</v>
      </c>
      <c r="Q294" s="50">
        <v>1056919.625</v>
      </c>
      <c r="R294" s="50">
        <v>220528</v>
      </c>
      <c r="S294" s="3">
        <v>298041.53125</v>
      </c>
      <c r="T294" s="3">
        <v>1104810.625</v>
      </c>
      <c r="U294" s="3">
        <v>229975</v>
      </c>
      <c r="AG294" s="3">
        <v>367494.90625</v>
      </c>
      <c r="AH294" s="3">
        <v>2135528</v>
      </c>
      <c r="AI294" s="3">
        <v>2503023</v>
      </c>
      <c r="AJ294" s="3">
        <v>1472305.5</v>
      </c>
      <c r="AK294" s="3">
        <v>3975328.5</v>
      </c>
      <c r="AL294" s="3">
        <v>1647607.625</v>
      </c>
      <c r="AM294" s="3">
        <v>5622936</v>
      </c>
      <c r="AN294" s="3">
        <v>665536.4375</v>
      </c>
      <c r="AO294" s="3">
        <v>6288472.5</v>
      </c>
      <c r="AP294" s="3">
        <v>1427079.625</v>
      </c>
      <c r="AQ294" s="3">
        <v>7715552</v>
      </c>
      <c r="AR294" s="3">
        <v>13900861</v>
      </c>
      <c r="AS294" s="3">
        <v>0.74022167921066284</v>
      </c>
      <c r="AT294" s="3">
        <v>0.29323318600654602</v>
      </c>
      <c r="AU294" s="3">
        <v>18779322</v>
      </c>
      <c r="AV294" s="3">
        <v>65096752</v>
      </c>
      <c r="AW294" s="3">
        <v>14910184</v>
      </c>
      <c r="AX294" s="3">
        <v>180824.3125</v>
      </c>
      <c r="AY294" s="3">
        <v>39041585</v>
      </c>
      <c r="AZ294" s="3">
        <v>0</v>
      </c>
      <c r="BA294" s="3">
        <v>0</v>
      </c>
      <c r="BB294" s="3">
        <v>215.908935546875</v>
      </c>
      <c r="BC294" s="3">
        <v>21.984479904174805</v>
      </c>
      <c r="BD294" s="3">
        <v>103.85396575927734</v>
      </c>
      <c r="BE294" s="3">
        <v>82.456741333007813</v>
      </c>
    </row>
    <row r="295" spans="1:57" x14ac:dyDescent="0.25">
      <c r="A295" s="3">
        <v>113361503</v>
      </c>
      <c r="B295" s="3" t="s">
        <v>418</v>
      </c>
      <c r="C295" s="3" t="s">
        <v>604</v>
      </c>
      <c r="D295" s="50" t="s">
        <v>937</v>
      </c>
      <c r="E295" s="50">
        <v>1687656.75</v>
      </c>
      <c r="F295" s="50">
        <v>308675.40625</v>
      </c>
      <c r="G295" s="50">
        <v>498863.0625</v>
      </c>
      <c r="H295" s="50">
        <v>850655.6875</v>
      </c>
      <c r="I295" s="50">
        <v>36867.484375</v>
      </c>
      <c r="J295" s="50">
        <v>573169</v>
      </c>
      <c r="K295" s="50">
        <v>118480.3046875</v>
      </c>
      <c r="L295" s="50"/>
      <c r="M295" s="50">
        <v>1687656.75</v>
      </c>
      <c r="N295" s="50">
        <v>1687656.75</v>
      </c>
      <c r="O295" s="50">
        <v>308675.40625</v>
      </c>
      <c r="P295" s="50">
        <v>308675.40625</v>
      </c>
      <c r="Q295" s="50">
        <v>609721.5625</v>
      </c>
      <c r="R295" s="50">
        <v>1039690.3125</v>
      </c>
      <c r="S295" s="3">
        <v>36867.484375</v>
      </c>
      <c r="T295" s="3">
        <v>573169</v>
      </c>
      <c r="U295" s="3">
        <v>118480.3046875</v>
      </c>
      <c r="AG295" s="3">
        <v>308675.40625</v>
      </c>
      <c r="AH295" s="3">
        <v>2693660.25</v>
      </c>
      <c r="AI295" s="3">
        <v>3002335.75</v>
      </c>
      <c r="AJ295" s="3">
        <v>881844.375</v>
      </c>
      <c r="AK295" s="3">
        <v>3884180</v>
      </c>
      <c r="AL295" s="3">
        <v>2727347</v>
      </c>
      <c r="AM295" s="3">
        <v>6611527</v>
      </c>
      <c r="AN295" s="3">
        <v>345542.875</v>
      </c>
      <c r="AO295" s="3">
        <v>6957070</v>
      </c>
      <c r="AP295" s="3">
        <v>1687656.75</v>
      </c>
      <c r="AQ295" s="3">
        <v>8644727</v>
      </c>
      <c r="AR295" s="3">
        <v>11855067</v>
      </c>
      <c r="AS295" s="3">
        <v>0.77528476715087891</v>
      </c>
      <c r="AT295" s="3">
        <v>0.49376901984214783</v>
      </c>
      <c r="AU295" s="3">
        <v>15291242</v>
      </c>
      <c r="AV295" s="3">
        <v>29486272</v>
      </c>
      <c r="AW295" s="3">
        <v>9945793</v>
      </c>
      <c r="AX295" s="3">
        <v>81906.3125</v>
      </c>
      <c r="AY295" s="3">
        <v>9809752</v>
      </c>
      <c r="AZ295" s="3">
        <v>0</v>
      </c>
      <c r="BA295" s="3">
        <v>0</v>
      </c>
      <c r="BB295" s="3">
        <v>119.76795959472656</v>
      </c>
      <c r="BC295" s="3">
        <v>47.422229766845703</v>
      </c>
      <c r="BD295" s="3">
        <v>186.69186401367188</v>
      </c>
      <c r="BE295" s="3">
        <v>121.42889404296875</v>
      </c>
    </row>
    <row r="296" spans="1:57" x14ac:dyDescent="0.25">
      <c r="A296" s="3">
        <v>113361703</v>
      </c>
      <c r="B296" s="3" t="s">
        <v>376</v>
      </c>
      <c r="C296" s="3" t="s">
        <v>604</v>
      </c>
      <c r="D296" s="50" t="s">
        <v>937</v>
      </c>
      <c r="E296" s="50">
        <v>1277627</v>
      </c>
      <c r="F296" s="50">
        <v>334025.6875</v>
      </c>
      <c r="G296" s="50">
        <v>554588.9375</v>
      </c>
      <c r="H296" s="50">
        <v>1437113.75</v>
      </c>
      <c r="I296" s="50">
        <v>200578.515625</v>
      </c>
      <c r="J296" s="50">
        <v>1250957</v>
      </c>
      <c r="K296" s="50">
        <v>262937.34375</v>
      </c>
      <c r="L296" s="50"/>
      <c r="M296" s="50">
        <v>1277627</v>
      </c>
      <c r="N296" s="50">
        <v>1277627</v>
      </c>
      <c r="O296" s="50">
        <v>334025.6875</v>
      </c>
      <c r="P296" s="50">
        <v>334025.6875</v>
      </c>
      <c r="Q296" s="50">
        <v>677830.875</v>
      </c>
      <c r="R296" s="50">
        <v>1756472.25</v>
      </c>
      <c r="S296" s="3">
        <v>200578.515625</v>
      </c>
      <c r="T296" s="3">
        <v>1250957</v>
      </c>
      <c r="U296" s="3">
        <v>262937.34375</v>
      </c>
      <c r="AG296" s="3">
        <v>334025.6875</v>
      </c>
      <c r="AH296" s="3">
        <v>3178256.5</v>
      </c>
      <c r="AI296" s="3">
        <v>3512282.25</v>
      </c>
      <c r="AJ296" s="3">
        <v>1584982.75</v>
      </c>
      <c r="AK296" s="3">
        <v>5097265</v>
      </c>
      <c r="AL296" s="3">
        <v>3034099.25</v>
      </c>
      <c r="AM296" s="3">
        <v>8131364</v>
      </c>
      <c r="AN296" s="3">
        <v>534604.1875</v>
      </c>
      <c r="AO296" s="3">
        <v>8665968</v>
      </c>
      <c r="AP296" s="3">
        <v>1277627</v>
      </c>
      <c r="AQ296" s="3">
        <v>9943595</v>
      </c>
      <c r="AR296" s="3">
        <v>10648475</v>
      </c>
      <c r="AS296" s="3">
        <v>0.62587577104568481</v>
      </c>
      <c r="AT296" s="3">
        <v>0.20891325175762177</v>
      </c>
      <c r="AU296" s="3">
        <v>17013720</v>
      </c>
      <c r="AV296" s="3">
        <v>81081128</v>
      </c>
      <c r="AW296" s="3">
        <v>14936934</v>
      </c>
      <c r="AX296" s="3">
        <v>225225.359375</v>
      </c>
      <c r="AY296" s="3">
        <v>53131042</v>
      </c>
      <c r="AZ296" s="3">
        <v>0</v>
      </c>
      <c r="BA296" s="3">
        <v>0</v>
      </c>
      <c r="BB296" s="3">
        <v>235.90168762207031</v>
      </c>
      <c r="BC296" s="3">
        <v>22.631843566894531</v>
      </c>
      <c r="BD296" s="3">
        <v>75.540870666503906</v>
      </c>
      <c r="BE296" s="3">
        <v>66.3199462890625</v>
      </c>
    </row>
    <row r="297" spans="1:57" x14ac:dyDescent="0.25">
      <c r="A297" s="3">
        <v>113362203</v>
      </c>
      <c r="B297" s="3" t="s">
        <v>311</v>
      </c>
      <c r="C297" s="3" t="s">
        <v>604</v>
      </c>
      <c r="D297" s="50" t="s">
        <v>937</v>
      </c>
      <c r="E297" s="50">
        <v>1437657.25</v>
      </c>
      <c r="F297" s="50">
        <v>322321.0625</v>
      </c>
      <c r="G297" s="50">
        <v>524668.0625</v>
      </c>
      <c r="H297" s="50">
        <v>1063092.625</v>
      </c>
      <c r="I297" s="50">
        <v>193808.84375</v>
      </c>
      <c r="J297" s="50">
        <v>900904.75</v>
      </c>
      <c r="K297" s="50">
        <v>181687.375</v>
      </c>
      <c r="L297" s="50"/>
      <c r="M297" s="50">
        <v>1437657.25</v>
      </c>
      <c r="N297" s="50">
        <v>1437657.25</v>
      </c>
      <c r="O297" s="50">
        <v>322321.0625</v>
      </c>
      <c r="P297" s="50">
        <v>322321.0625</v>
      </c>
      <c r="Q297" s="50">
        <v>641261</v>
      </c>
      <c r="R297" s="50">
        <v>1299335.375</v>
      </c>
      <c r="S297" s="3">
        <v>193808.84375</v>
      </c>
      <c r="T297" s="3">
        <v>900904.75</v>
      </c>
      <c r="U297" s="3">
        <v>181687.375</v>
      </c>
      <c r="AG297" s="3">
        <v>322321.0625</v>
      </c>
      <c r="AH297" s="3">
        <v>2876246</v>
      </c>
      <c r="AI297" s="3">
        <v>3198567</v>
      </c>
      <c r="AJ297" s="3">
        <v>1223225.75</v>
      </c>
      <c r="AK297" s="3">
        <v>4421793</v>
      </c>
      <c r="AL297" s="3">
        <v>2736992.5</v>
      </c>
      <c r="AM297" s="3">
        <v>7158785.5</v>
      </c>
      <c r="AN297" s="3">
        <v>516129.90625</v>
      </c>
      <c r="AO297" s="3">
        <v>7674915.5</v>
      </c>
      <c r="AP297" s="3">
        <v>1437657.25</v>
      </c>
      <c r="AQ297" s="3">
        <v>9112573</v>
      </c>
      <c r="AR297" s="3">
        <v>12611236</v>
      </c>
      <c r="AS297" s="3">
        <v>0.71310460567474365</v>
      </c>
      <c r="AT297" s="3">
        <v>0.30834957957267761</v>
      </c>
      <c r="AU297" s="3">
        <v>17684974</v>
      </c>
      <c r="AV297" s="3">
        <v>55859928</v>
      </c>
      <c r="AW297" s="3">
        <v>18753036</v>
      </c>
      <c r="AX297" s="3">
        <v>155166.46875</v>
      </c>
      <c r="AY297" s="3">
        <v>30816669</v>
      </c>
      <c r="AZ297" s="3">
        <v>0</v>
      </c>
      <c r="BA297" s="3">
        <v>0</v>
      </c>
      <c r="BB297" s="3">
        <v>198.60392761230469</v>
      </c>
      <c r="BC297" s="3">
        <v>28.497091293334961</v>
      </c>
      <c r="BD297" s="3">
        <v>113.97419738769531</v>
      </c>
      <c r="BE297" s="3">
        <v>120.85752868652344</v>
      </c>
    </row>
    <row r="298" spans="1:57" x14ac:dyDescent="0.25">
      <c r="A298" s="3">
        <v>113362303</v>
      </c>
      <c r="B298" s="3" t="s">
        <v>77</v>
      </c>
      <c r="C298" s="3" t="s">
        <v>604</v>
      </c>
      <c r="D298" s="50" t="s">
        <v>937</v>
      </c>
      <c r="E298" s="50">
        <v>940598.25</v>
      </c>
      <c r="F298" s="50">
        <v>280819.1875</v>
      </c>
      <c r="G298" s="50">
        <v>349216.6875</v>
      </c>
      <c r="H298" s="50">
        <v>111338.1015625</v>
      </c>
      <c r="I298" s="50">
        <v>271636.6875</v>
      </c>
      <c r="J298" s="50">
        <v>1029529.9375</v>
      </c>
      <c r="K298" s="50">
        <v>203098.359375</v>
      </c>
      <c r="L298" s="50">
        <v>14876.099609375</v>
      </c>
      <c r="M298" s="50">
        <v>940598.25</v>
      </c>
      <c r="N298" s="50">
        <v>940598.25</v>
      </c>
      <c r="O298" s="50">
        <v>280819.1875</v>
      </c>
      <c r="P298" s="50">
        <v>280819.1875</v>
      </c>
      <c r="Q298" s="50">
        <v>426820.4375</v>
      </c>
      <c r="R298" s="50">
        <v>136079.90625</v>
      </c>
      <c r="S298" s="3">
        <v>271636.6875</v>
      </c>
      <c r="T298" s="3">
        <v>1029529.9375</v>
      </c>
      <c r="U298" s="3">
        <v>203098.359375</v>
      </c>
      <c r="V298" s="3">
        <v>14876.099609375</v>
      </c>
      <c r="W298" s="3">
        <v>14876.099609375</v>
      </c>
      <c r="AG298" s="3">
        <v>280819.1875</v>
      </c>
      <c r="AH298" s="3">
        <v>1541547.5</v>
      </c>
      <c r="AI298" s="3">
        <v>1822366.75</v>
      </c>
      <c r="AJ298" s="3">
        <v>1310349.125</v>
      </c>
      <c r="AK298" s="3">
        <v>3132716</v>
      </c>
      <c r="AL298" s="3">
        <v>1091554.25</v>
      </c>
      <c r="AM298" s="3">
        <v>4224270</v>
      </c>
      <c r="AN298" s="3">
        <v>552455.875</v>
      </c>
      <c r="AO298" s="3">
        <v>4776726</v>
      </c>
      <c r="AP298" s="3">
        <v>955474.375</v>
      </c>
      <c r="AQ298" s="3">
        <v>5732200.5</v>
      </c>
      <c r="AR298" s="3">
        <v>9625142</v>
      </c>
      <c r="AS298" s="3">
        <v>0.64869105815887451</v>
      </c>
      <c r="AT298" s="3">
        <v>0.22860684990882874</v>
      </c>
      <c r="AU298" s="3">
        <v>14837791</v>
      </c>
      <c r="AV298" s="3">
        <v>64316396</v>
      </c>
      <c r="AW298" s="3">
        <v>11634411</v>
      </c>
      <c r="AX298" s="3">
        <v>178656.65625</v>
      </c>
      <c r="AY298" s="3">
        <v>37546678</v>
      </c>
      <c r="AZ298" s="3">
        <v>0</v>
      </c>
      <c r="BA298" s="3">
        <v>0</v>
      </c>
      <c r="BB298" s="3">
        <v>210.16108703613281</v>
      </c>
      <c r="BC298" s="3">
        <v>17.534841537475586</v>
      </c>
      <c r="BD298" s="3">
        <v>83.051994323730469</v>
      </c>
      <c r="BE298" s="3">
        <v>65.121620178222656</v>
      </c>
    </row>
    <row r="299" spans="1:57" x14ac:dyDescent="0.25">
      <c r="A299" s="3">
        <v>113362403</v>
      </c>
      <c r="B299" s="3" t="s">
        <v>350</v>
      </c>
      <c r="C299" s="3" t="s">
        <v>604</v>
      </c>
      <c r="D299" s="50" t="s">
        <v>937</v>
      </c>
      <c r="E299" s="50">
        <v>1746546.125</v>
      </c>
      <c r="F299" s="50">
        <v>419219.5625</v>
      </c>
      <c r="G299" s="50">
        <v>470298.5</v>
      </c>
      <c r="H299" s="50">
        <v>568328.875</v>
      </c>
      <c r="I299" s="50">
        <v>197193.671875</v>
      </c>
      <c r="J299" s="50">
        <v>1157549.25</v>
      </c>
      <c r="K299" s="50">
        <v>241599.53125</v>
      </c>
      <c r="L299" s="50">
        <v>31946.69921875</v>
      </c>
      <c r="M299" s="50">
        <v>1746546.125</v>
      </c>
      <c r="N299" s="50">
        <v>1746546.125</v>
      </c>
      <c r="O299" s="50">
        <v>419219.5625</v>
      </c>
      <c r="P299" s="50">
        <v>419219.5625</v>
      </c>
      <c r="Q299" s="50">
        <v>574809.25</v>
      </c>
      <c r="R299" s="50">
        <v>694624.125</v>
      </c>
      <c r="S299" s="3">
        <v>197193.671875</v>
      </c>
      <c r="T299" s="3">
        <v>1157549.25</v>
      </c>
      <c r="U299" s="3">
        <v>241599.53125</v>
      </c>
      <c r="V299" s="3">
        <v>31946.69921875</v>
      </c>
      <c r="W299" s="3">
        <v>31946.69921875</v>
      </c>
      <c r="AG299" s="3">
        <v>419219.5625</v>
      </c>
      <c r="AH299" s="3">
        <v>2785615</v>
      </c>
      <c r="AI299" s="3">
        <v>3204834.5</v>
      </c>
      <c r="AJ299" s="3">
        <v>1576768.75</v>
      </c>
      <c r="AK299" s="3">
        <v>4781603</v>
      </c>
      <c r="AL299" s="3">
        <v>2473117</v>
      </c>
      <c r="AM299" s="3">
        <v>7254720</v>
      </c>
      <c r="AN299" s="3">
        <v>616413.25</v>
      </c>
      <c r="AO299" s="3">
        <v>7871133</v>
      </c>
      <c r="AP299" s="3">
        <v>1778492.875</v>
      </c>
      <c r="AQ299" s="3">
        <v>9649626</v>
      </c>
      <c r="AR299" s="3">
        <v>15406252</v>
      </c>
      <c r="AS299" s="3">
        <v>0.72609877586364746</v>
      </c>
      <c r="AT299" s="3">
        <v>0.29154258966445923</v>
      </c>
      <c r="AU299" s="3">
        <v>21217846</v>
      </c>
      <c r="AV299" s="3">
        <v>71846048</v>
      </c>
      <c r="AW299" s="3">
        <v>11146967</v>
      </c>
      <c r="AX299" s="3">
        <v>199572.359375</v>
      </c>
      <c r="AY299" s="3">
        <v>43961083</v>
      </c>
      <c r="AZ299" s="3">
        <v>0</v>
      </c>
      <c r="BA299" s="3">
        <v>0</v>
      </c>
      <c r="BB299" s="3">
        <v>220.27641296386719</v>
      </c>
      <c r="BC299" s="3">
        <v>23.959245681762695</v>
      </c>
      <c r="BD299" s="3">
        <v>106.31655883789063</v>
      </c>
      <c r="BE299" s="3">
        <v>55.854263305664063</v>
      </c>
    </row>
    <row r="300" spans="1:57" x14ac:dyDescent="0.25">
      <c r="A300" s="3">
        <v>113362603</v>
      </c>
      <c r="B300" s="3" t="s">
        <v>396</v>
      </c>
      <c r="C300" s="3" t="s">
        <v>604</v>
      </c>
      <c r="D300" s="50" t="s">
        <v>937</v>
      </c>
      <c r="E300" s="50">
        <v>2228762.25</v>
      </c>
      <c r="F300" s="50">
        <v>483350.25</v>
      </c>
      <c r="G300" s="50">
        <v>802027.125</v>
      </c>
      <c r="H300" s="50">
        <v>1584440.125</v>
      </c>
      <c r="I300" s="50">
        <v>196148.640625</v>
      </c>
      <c r="J300" s="50">
        <v>1331114.25</v>
      </c>
      <c r="K300" s="50">
        <v>293753.1875</v>
      </c>
      <c r="L300" s="50">
        <v>10295.099609375</v>
      </c>
      <c r="M300" s="50">
        <v>2228762.25</v>
      </c>
      <c r="N300" s="50">
        <v>2228762.25</v>
      </c>
      <c r="O300" s="50">
        <v>483350.25</v>
      </c>
      <c r="P300" s="50">
        <v>483350.25</v>
      </c>
      <c r="Q300" s="50">
        <v>980255.3125</v>
      </c>
      <c r="R300" s="50">
        <v>1936537.875</v>
      </c>
      <c r="S300" s="3">
        <v>196148.640625</v>
      </c>
      <c r="T300" s="3">
        <v>1331114.25</v>
      </c>
      <c r="U300" s="3">
        <v>293753.1875</v>
      </c>
      <c r="V300" s="3">
        <v>10295.099609375</v>
      </c>
      <c r="W300" s="3">
        <v>10295.099609375</v>
      </c>
      <c r="AG300" s="3">
        <v>483350.25</v>
      </c>
      <c r="AH300" s="3">
        <v>4313399.5</v>
      </c>
      <c r="AI300" s="3">
        <v>4796750</v>
      </c>
      <c r="AJ300" s="3">
        <v>1814464.5</v>
      </c>
      <c r="AK300" s="3">
        <v>6611214.5</v>
      </c>
      <c r="AL300" s="3">
        <v>4175595</v>
      </c>
      <c r="AM300" s="3">
        <v>10786810</v>
      </c>
      <c r="AN300" s="3">
        <v>679498.875</v>
      </c>
      <c r="AO300" s="3">
        <v>11466309</v>
      </c>
      <c r="AP300" s="3">
        <v>2239057.25</v>
      </c>
      <c r="AQ300" s="3">
        <v>13705366</v>
      </c>
      <c r="AR300" s="3">
        <v>18005110</v>
      </c>
      <c r="AS300" s="3">
        <v>0.74848884344100952</v>
      </c>
      <c r="AT300" s="3">
        <v>0.30406191945075989</v>
      </c>
      <c r="AU300" s="3">
        <v>24055282</v>
      </c>
      <c r="AV300" s="3">
        <v>78760384</v>
      </c>
      <c r="AW300" s="3">
        <v>18140388</v>
      </c>
      <c r="AX300" s="3">
        <v>218778.84375</v>
      </c>
      <c r="AY300" s="3">
        <v>47224135</v>
      </c>
      <c r="AZ300" s="3">
        <v>0</v>
      </c>
      <c r="BA300" s="3">
        <v>0</v>
      </c>
      <c r="BB300" s="3">
        <v>215.85330200195313</v>
      </c>
      <c r="BC300" s="3">
        <v>30.218709945678711</v>
      </c>
      <c r="BD300" s="3">
        <v>109.95250701904297</v>
      </c>
      <c r="BE300" s="3">
        <v>82.916557312011719</v>
      </c>
    </row>
    <row r="301" spans="1:57" x14ac:dyDescent="0.25">
      <c r="A301" s="3">
        <v>113363103</v>
      </c>
      <c r="B301" s="3" t="s">
        <v>352</v>
      </c>
      <c r="C301" s="3" t="s">
        <v>604</v>
      </c>
      <c r="D301" s="50" t="s">
        <v>937</v>
      </c>
      <c r="E301" s="50">
        <v>2615178.5</v>
      </c>
      <c r="F301" s="50">
        <v>771584.5625</v>
      </c>
      <c r="G301" s="50">
        <v>1282016.625</v>
      </c>
      <c r="H301" s="50">
        <v>922815.875</v>
      </c>
      <c r="I301" s="50">
        <v>317809.21875</v>
      </c>
      <c r="J301" s="50">
        <v>2286051.75</v>
      </c>
      <c r="K301" s="50">
        <v>496803.5625</v>
      </c>
      <c r="L301" s="50"/>
      <c r="M301" s="50">
        <v>2615178.5</v>
      </c>
      <c r="N301" s="50">
        <v>2615178.5</v>
      </c>
      <c r="O301" s="50">
        <v>771584.5625</v>
      </c>
      <c r="P301" s="50">
        <v>771584.5625</v>
      </c>
      <c r="Q301" s="50">
        <v>1566909.25</v>
      </c>
      <c r="R301" s="50">
        <v>1127886.125</v>
      </c>
      <c r="S301" s="3">
        <v>317809.21875</v>
      </c>
      <c r="T301" s="3">
        <v>2286051.75</v>
      </c>
      <c r="U301" s="3">
        <v>496803.5625</v>
      </c>
      <c r="AG301" s="3">
        <v>771584.5625</v>
      </c>
      <c r="AH301" s="3">
        <v>4352607.5</v>
      </c>
      <c r="AI301" s="3">
        <v>5124192</v>
      </c>
      <c r="AJ301" s="3">
        <v>3057636.25</v>
      </c>
      <c r="AK301" s="3">
        <v>8181828</v>
      </c>
      <c r="AL301" s="3">
        <v>3743064.5</v>
      </c>
      <c r="AM301" s="3">
        <v>11924892</v>
      </c>
      <c r="AN301" s="3">
        <v>1089393.75</v>
      </c>
      <c r="AO301" s="3">
        <v>13014286</v>
      </c>
      <c r="AP301" s="3">
        <v>2615178.5</v>
      </c>
      <c r="AQ301" s="3">
        <v>15629464</v>
      </c>
      <c r="AR301" s="3">
        <v>24679746</v>
      </c>
      <c r="AS301" s="3">
        <v>0.6883232593536377</v>
      </c>
      <c r="AT301" s="3">
        <v>0.2597118616104126</v>
      </c>
      <c r="AU301" s="3">
        <v>35854876</v>
      </c>
      <c r="AV301" s="3">
        <v>134997600</v>
      </c>
      <c r="AW301" s="3">
        <v>30064900</v>
      </c>
      <c r="AX301" s="3">
        <v>374993.34375</v>
      </c>
      <c r="AY301" s="3">
        <v>90305250</v>
      </c>
      <c r="AZ301" s="3">
        <v>0</v>
      </c>
      <c r="BA301" s="3">
        <v>0</v>
      </c>
      <c r="BB301" s="3">
        <v>240.81826782226563</v>
      </c>
      <c r="BC301" s="3">
        <v>21.818595886230469</v>
      </c>
      <c r="BD301" s="3">
        <v>95.614700317382813</v>
      </c>
      <c r="BE301" s="3">
        <v>80.174491882324219</v>
      </c>
    </row>
    <row r="302" spans="1:57" x14ac:dyDescent="0.25">
      <c r="A302" s="3">
        <v>113363603</v>
      </c>
      <c r="B302" s="3" t="s">
        <v>184</v>
      </c>
      <c r="C302" s="3" t="s">
        <v>604</v>
      </c>
      <c r="D302" s="50" t="s">
        <v>937</v>
      </c>
      <c r="E302" s="50">
        <v>868126.5</v>
      </c>
      <c r="F302" s="50">
        <v>273176.09375</v>
      </c>
      <c r="G302" s="50">
        <v>500545.71875</v>
      </c>
      <c r="H302" s="50">
        <v>356889.15625</v>
      </c>
      <c r="I302" s="50">
        <v>146555.515625</v>
      </c>
      <c r="J302" s="50">
        <v>970873.3125</v>
      </c>
      <c r="K302" s="50">
        <v>211274.9375</v>
      </c>
      <c r="L302" s="50">
        <v>21077.099609375</v>
      </c>
      <c r="M302" s="50">
        <v>868126.5</v>
      </c>
      <c r="N302" s="50">
        <v>868126.5</v>
      </c>
      <c r="O302" s="50">
        <v>273176.09375</v>
      </c>
      <c r="P302" s="50">
        <v>273176.09375</v>
      </c>
      <c r="Q302" s="50">
        <v>611778.0625</v>
      </c>
      <c r="R302" s="50">
        <v>436197.84375</v>
      </c>
      <c r="S302" s="3">
        <v>146555.515625</v>
      </c>
      <c r="T302" s="3">
        <v>970873.3125</v>
      </c>
      <c r="U302" s="3">
        <v>211274.9375</v>
      </c>
      <c r="V302" s="3">
        <v>21077.099609375</v>
      </c>
      <c r="W302" s="3">
        <v>21077.099609375</v>
      </c>
      <c r="AG302" s="3">
        <v>273176.09375</v>
      </c>
      <c r="AH302" s="3">
        <v>1603923.125</v>
      </c>
      <c r="AI302" s="3">
        <v>1877099.25</v>
      </c>
      <c r="AJ302" s="3">
        <v>1244049.375</v>
      </c>
      <c r="AK302" s="3">
        <v>3121148.5</v>
      </c>
      <c r="AL302" s="3">
        <v>1325401.5</v>
      </c>
      <c r="AM302" s="3">
        <v>4446550</v>
      </c>
      <c r="AN302" s="3">
        <v>419731.625</v>
      </c>
      <c r="AO302" s="3">
        <v>4866281.5</v>
      </c>
      <c r="AP302" s="3">
        <v>889203.625</v>
      </c>
      <c r="AQ302" s="3">
        <v>5755485</v>
      </c>
      <c r="AR302" s="3">
        <v>8956799</v>
      </c>
      <c r="AS302" s="3">
        <v>0.65710175037384033</v>
      </c>
      <c r="AT302" s="3">
        <v>0.23289182782173157</v>
      </c>
      <c r="AU302" s="3">
        <v>13630764</v>
      </c>
      <c r="AV302" s="3">
        <v>56979884</v>
      </c>
      <c r="AW302" s="3">
        <v>15307099</v>
      </c>
      <c r="AX302" s="3">
        <v>158277.453125</v>
      </c>
      <c r="AY302" s="3">
        <v>39879243</v>
      </c>
      <c r="AZ302" s="3">
        <v>0</v>
      </c>
      <c r="BA302" s="3">
        <v>0</v>
      </c>
      <c r="BB302" s="3">
        <v>251.95782470703125</v>
      </c>
      <c r="BC302" s="3">
        <v>19.719476699829102</v>
      </c>
      <c r="BD302" s="3">
        <v>86.119430541992188</v>
      </c>
      <c r="BE302" s="3">
        <v>96.710548400878906</v>
      </c>
    </row>
    <row r="303" spans="1:57" x14ac:dyDescent="0.25">
      <c r="A303" s="3">
        <v>113363807</v>
      </c>
      <c r="B303" s="3" t="s">
        <v>511</v>
      </c>
      <c r="C303" s="3" t="s">
        <v>605</v>
      </c>
      <c r="D303" s="50" t="s">
        <v>937</v>
      </c>
      <c r="E303" s="50"/>
      <c r="F303" s="50"/>
      <c r="G303" s="50"/>
      <c r="H303" s="50"/>
      <c r="I303" s="50"/>
      <c r="J303" s="50">
        <v>438817.03125</v>
      </c>
      <c r="K303" s="50">
        <v>94501.9609375</v>
      </c>
      <c r="L303" s="50">
        <v>473874.75</v>
      </c>
      <c r="M303" s="50"/>
      <c r="N303" s="50"/>
      <c r="O303" s="50"/>
      <c r="P303" s="50"/>
      <c r="Q303" s="50"/>
      <c r="R303" s="50"/>
      <c r="T303" s="3">
        <v>438817.03125</v>
      </c>
      <c r="U303" s="3">
        <v>94501.9609375</v>
      </c>
      <c r="V303" s="3">
        <v>473874.75</v>
      </c>
      <c r="W303" s="3">
        <v>473874.75</v>
      </c>
      <c r="AG303" s="3">
        <v>0</v>
      </c>
      <c r="AH303" s="3">
        <v>568376.6875</v>
      </c>
      <c r="AI303" s="3">
        <v>568376.6875</v>
      </c>
      <c r="AJ303" s="3">
        <v>438817.03125</v>
      </c>
      <c r="AK303" s="3">
        <v>1007193.75</v>
      </c>
      <c r="AL303" s="3">
        <v>473874.75</v>
      </c>
      <c r="AM303" s="3">
        <v>1481068.5</v>
      </c>
      <c r="AN303" s="3">
        <v>0</v>
      </c>
      <c r="AO303" s="3">
        <v>1481068.5</v>
      </c>
      <c r="AP303" s="3">
        <v>473874.75</v>
      </c>
      <c r="AQ303" s="3">
        <v>1954943.25</v>
      </c>
      <c r="AR303" s="3">
        <v>2637163.5</v>
      </c>
      <c r="AS303" s="3">
        <v>0.50632399320602417</v>
      </c>
      <c r="AT303" s="3">
        <v>0.16998562216758728</v>
      </c>
      <c r="AU303" s="3">
        <v>5208450.5</v>
      </c>
      <c r="AV303" s="3">
        <v>29588660</v>
      </c>
      <c r="AW303" s="3">
        <v>4822876</v>
      </c>
      <c r="AX303" s="3">
        <v>82190.71875</v>
      </c>
      <c r="BA303" s="3">
        <v>0</v>
      </c>
      <c r="BC303" s="3">
        <v>12.254348754882813</v>
      </c>
      <c r="BD303" s="3">
        <v>63.37030029296875</v>
      </c>
      <c r="BE303" s="3">
        <v>58.679084777832031</v>
      </c>
    </row>
    <row r="304" spans="1:57" x14ac:dyDescent="0.25">
      <c r="A304" s="3">
        <v>113364002</v>
      </c>
      <c r="B304" s="3" t="s">
        <v>65</v>
      </c>
      <c r="C304" s="3" t="s">
        <v>604</v>
      </c>
      <c r="D304" s="50" t="s">
        <v>937</v>
      </c>
      <c r="E304" s="50">
        <v>12014416</v>
      </c>
      <c r="F304" s="50">
        <v>1977098.75</v>
      </c>
      <c r="G304" s="50">
        <v>3920230.25</v>
      </c>
      <c r="H304" s="50">
        <v>4236412.5</v>
      </c>
      <c r="I304" s="50">
        <v>467707.40625</v>
      </c>
      <c r="J304" s="50">
        <v>5421560.5</v>
      </c>
      <c r="K304" s="50">
        <v>1062455.75</v>
      </c>
      <c r="L304" s="50">
        <v>81581.3984375</v>
      </c>
      <c r="M304" s="50">
        <v>12014416</v>
      </c>
      <c r="N304" s="50">
        <v>12014416</v>
      </c>
      <c r="O304" s="50">
        <v>1977098.75</v>
      </c>
      <c r="P304" s="50">
        <v>1977098.75</v>
      </c>
      <c r="Q304" s="50">
        <v>4791392.5</v>
      </c>
      <c r="R304" s="50">
        <v>5177837.5</v>
      </c>
      <c r="S304" s="3">
        <v>467707.40625</v>
      </c>
      <c r="T304" s="3">
        <v>5421560.5</v>
      </c>
      <c r="U304" s="3">
        <v>1062455.75</v>
      </c>
      <c r="V304" s="3">
        <v>81581.3984375</v>
      </c>
      <c r="W304" s="3">
        <v>81581.3984375</v>
      </c>
      <c r="AG304" s="3">
        <v>1977098.75</v>
      </c>
      <c r="AH304" s="3">
        <v>17862572</v>
      </c>
      <c r="AI304" s="3">
        <v>19839670</v>
      </c>
      <c r="AJ304" s="3">
        <v>7398659</v>
      </c>
      <c r="AK304" s="3">
        <v>27238328</v>
      </c>
      <c r="AL304" s="3">
        <v>17273836</v>
      </c>
      <c r="AM304" s="3">
        <v>44512164</v>
      </c>
      <c r="AN304" s="3">
        <v>2444806.25</v>
      </c>
      <c r="AO304" s="3">
        <v>46956972</v>
      </c>
      <c r="AP304" s="3">
        <v>12095997</v>
      </c>
      <c r="AQ304" s="3">
        <v>59052968</v>
      </c>
      <c r="AR304" s="3">
        <v>94493328</v>
      </c>
      <c r="AS304" s="3">
        <v>0.74960035085678101</v>
      </c>
      <c r="AT304" s="3">
        <v>0.48665904998779297</v>
      </c>
      <c r="AU304" s="3">
        <v>126058272</v>
      </c>
      <c r="AV304" s="3">
        <v>263632816</v>
      </c>
      <c r="AW304" s="3">
        <v>7588572</v>
      </c>
      <c r="AX304" s="3">
        <v>732313.375</v>
      </c>
      <c r="AY304" s="3">
        <v>77911549</v>
      </c>
      <c r="AZ304" s="3">
        <v>0</v>
      </c>
      <c r="BA304" s="3">
        <v>0</v>
      </c>
      <c r="BB304" s="3">
        <v>106.39099884033203</v>
      </c>
      <c r="BC304" s="3">
        <v>37.194908142089844</v>
      </c>
      <c r="BD304" s="3">
        <v>172.13705444335938</v>
      </c>
      <c r="BE304" s="3">
        <v>10.362465858459473</v>
      </c>
    </row>
    <row r="305" spans="1:57" x14ac:dyDescent="0.25">
      <c r="A305" s="3">
        <v>113364403</v>
      </c>
      <c r="B305" s="3" t="s">
        <v>89</v>
      </c>
      <c r="C305" s="3" t="s">
        <v>604</v>
      </c>
      <c r="D305" s="50" t="s">
        <v>937</v>
      </c>
      <c r="E305" s="50">
        <v>1401481.25</v>
      </c>
      <c r="F305" s="50">
        <v>289356.3125</v>
      </c>
      <c r="G305" s="50">
        <v>650329.6875</v>
      </c>
      <c r="H305" s="50">
        <v>566671.5</v>
      </c>
      <c r="I305" s="50">
        <v>252349.8125</v>
      </c>
      <c r="J305" s="50">
        <v>966183.3125</v>
      </c>
      <c r="K305" s="50">
        <v>203899.3125</v>
      </c>
      <c r="L305" s="50">
        <v>16395</v>
      </c>
      <c r="M305" s="50">
        <v>1401481.25</v>
      </c>
      <c r="N305" s="50">
        <v>1401481.25</v>
      </c>
      <c r="O305" s="50">
        <v>289356.3125</v>
      </c>
      <c r="P305" s="50">
        <v>289356.3125</v>
      </c>
      <c r="Q305" s="50">
        <v>794847.375</v>
      </c>
      <c r="R305" s="50">
        <v>692598.5</v>
      </c>
      <c r="S305" s="3">
        <v>252349.8125</v>
      </c>
      <c r="T305" s="3">
        <v>966183.3125</v>
      </c>
      <c r="U305" s="3">
        <v>203899.3125</v>
      </c>
      <c r="V305" s="3">
        <v>16395</v>
      </c>
      <c r="W305" s="3">
        <v>16395</v>
      </c>
      <c r="AG305" s="3">
        <v>289356.3125</v>
      </c>
      <c r="AH305" s="3">
        <v>2440796.75</v>
      </c>
      <c r="AI305" s="3">
        <v>2730153</v>
      </c>
      <c r="AJ305" s="3">
        <v>1255539.625</v>
      </c>
      <c r="AK305" s="3">
        <v>3985692.5</v>
      </c>
      <c r="AL305" s="3">
        <v>2110474.75</v>
      </c>
      <c r="AM305" s="3">
        <v>6096167</v>
      </c>
      <c r="AN305" s="3">
        <v>541706.125</v>
      </c>
      <c r="AO305" s="3">
        <v>6637873</v>
      </c>
      <c r="AP305" s="3">
        <v>1417876.25</v>
      </c>
      <c r="AQ305" s="3">
        <v>8055749</v>
      </c>
      <c r="AR305" s="3">
        <v>12697329</v>
      </c>
      <c r="AS305" s="3">
        <v>0.72387582063674927</v>
      </c>
      <c r="AT305" s="3">
        <v>0.27619558572769165</v>
      </c>
      <c r="AU305" s="3">
        <v>17540756</v>
      </c>
      <c r="AV305" s="3">
        <v>61631232</v>
      </c>
      <c r="AW305" s="3">
        <v>27713288</v>
      </c>
      <c r="AX305" s="3">
        <v>171197.859375</v>
      </c>
      <c r="AY305" s="3">
        <v>38662478</v>
      </c>
      <c r="AZ305" s="3">
        <v>0</v>
      </c>
      <c r="BA305" s="3">
        <v>0</v>
      </c>
      <c r="BB305" s="3">
        <v>225.83505249023438</v>
      </c>
      <c r="BC305" s="3">
        <v>23.281206130981445</v>
      </c>
      <c r="BD305" s="3">
        <v>102.45896911621094</v>
      </c>
      <c r="BE305" s="3">
        <v>161.87870788574219</v>
      </c>
    </row>
    <row r="306" spans="1:57" x14ac:dyDescent="0.25">
      <c r="A306" s="3">
        <v>113364503</v>
      </c>
      <c r="B306" s="3" t="s">
        <v>452</v>
      </c>
      <c r="C306" s="3" t="s">
        <v>604</v>
      </c>
      <c r="D306" s="50" t="s">
        <v>937</v>
      </c>
      <c r="E306" s="50">
        <v>1494179.5</v>
      </c>
      <c r="F306" s="50">
        <v>467636.25</v>
      </c>
      <c r="G306" s="50">
        <v>879741.4375</v>
      </c>
      <c r="H306" s="50">
        <v>1795950</v>
      </c>
      <c r="I306" s="50">
        <v>244714.03125</v>
      </c>
      <c r="J306" s="50">
        <v>1826014</v>
      </c>
      <c r="K306" s="50">
        <v>397683.46875</v>
      </c>
      <c r="L306" s="50"/>
      <c r="M306" s="50">
        <v>1494179.5</v>
      </c>
      <c r="N306" s="50">
        <v>1494179.5</v>
      </c>
      <c r="O306" s="50">
        <v>467636.25</v>
      </c>
      <c r="P306" s="50">
        <v>467636.25</v>
      </c>
      <c r="Q306" s="50">
        <v>1075239.5</v>
      </c>
      <c r="R306" s="50">
        <v>2195050</v>
      </c>
      <c r="S306" s="3">
        <v>244714.03125</v>
      </c>
      <c r="T306" s="3">
        <v>1826014</v>
      </c>
      <c r="U306" s="3">
        <v>397683.46875</v>
      </c>
      <c r="AG306" s="3">
        <v>467636.25</v>
      </c>
      <c r="AH306" s="3">
        <v>3932527</v>
      </c>
      <c r="AI306" s="3">
        <v>4400163</v>
      </c>
      <c r="AJ306" s="3">
        <v>2293650.25</v>
      </c>
      <c r="AK306" s="3">
        <v>6693813</v>
      </c>
      <c r="AL306" s="3">
        <v>3689229.5</v>
      </c>
      <c r="AM306" s="3">
        <v>10383042</v>
      </c>
      <c r="AN306" s="3">
        <v>712350.25</v>
      </c>
      <c r="AO306" s="3">
        <v>11095392</v>
      </c>
      <c r="AP306" s="3">
        <v>1494179.5</v>
      </c>
      <c r="AQ306" s="3">
        <v>12589572</v>
      </c>
      <c r="AR306" s="3">
        <v>14149656</v>
      </c>
      <c r="AS306" s="3">
        <v>0.61881852149963379</v>
      </c>
      <c r="AT306" s="3">
        <v>0.20668432116508484</v>
      </c>
      <c r="AU306" s="3">
        <v>22865598</v>
      </c>
      <c r="AV306" s="3">
        <v>109349376</v>
      </c>
      <c r="AW306" s="3">
        <v>21314240</v>
      </c>
      <c r="AX306" s="3">
        <v>303748.28125</v>
      </c>
      <c r="AY306" s="3">
        <v>76604091</v>
      </c>
      <c r="AZ306" s="3">
        <v>0</v>
      </c>
      <c r="BA306" s="3">
        <v>0</v>
      </c>
      <c r="BB306" s="3">
        <v>252.19596862792969</v>
      </c>
      <c r="BC306" s="3">
        <v>22.037368774414063</v>
      </c>
      <c r="BD306" s="3">
        <v>75.278114318847656</v>
      </c>
      <c r="BE306" s="3">
        <v>70.170738220214844</v>
      </c>
    </row>
    <row r="307" spans="1:57" x14ac:dyDescent="0.25">
      <c r="A307" s="3">
        <v>113365203</v>
      </c>
      <c r="B307" s="3" t="s">
        <v>102</v>
      </c>
      <c r="C307" s="3" t="s">
        <v>604</v>
      </c>
      <c r="D307" s="50" t="s">
        <v>937</v>
      </c>
      <c r="E307" s="50">
        <v>2307692.5</v>
      </c>
      <c r="F307" s="50">
        <v>635065.0625</v>
      </c>
      <c r="G307" s="50">
        <v>1017453.0625</v>
      </c>
      <c r="H307" s="50">
        <v>2769485.75</v>
      </c>
      <c r="I307" s="50">
        <v>452413.46875</v>
      </c>
      <c r="J307" s="50">
        <v>1651684.75</v>
      </c>
      <c r="K307" s="50">
        <v>357985.03125</v>
      </c>
      <c r="L307" s="50">
        <v>25006.19921875</v>
      </c>
      <c r="M307" s="50">
        <v>2307692.5</v>
      </c>
      <c r="N307" s="50">
        <v>2307692.5</v>
      </c>
      <c r="O307" s="50">
        <v>635065.0625</v>
      </c>
      <c r="P307" s="50">
        <v>635065.0625</v>
      </c>
      <c r="Q307" s="50">
        <v>1243553.75</v>
      </c>
      <c r="R307" s="50">
        <v>3384927.25</v>
      </c>
      <c r="S307" s="3">
        <v>452413.46875</v>
      </c>
      <c r="T307" s="3">
        <v>1651684.75</v>
      </c>
      <c r="U307" s="3">
        <v>357985.03125</v>
      </c>
      <c r="V307" s="3">
        <v>25006.19921875</v>
      </c>
      <c r="W307" s="3">
        <v>25006.19921875</v>
      </c>
      <c r="AG307" s="3">
        <v>635065.0625</v>
      </c>
      <c r="AH307" s="3">
        <v>5912582.5</v>
      </c>
      <c r="AI307" s="3">
        <v>6547647.5</v>
      </c>
      <c r="AJ307" s="3">
        <v>2286749.75</v>
      </c>
      <c r="AK307" s="3">
        <v>8834397</v>
      </c>
      <c r="AL307" s="3">
        <v>5717626</v>
      </c>
      <c r="AM307" s="3">
        <v>14552023</v>
      </c>
      <c r="AN307" s="3">
        <v>1087478.5</v>
      </c>
      <c r="AO307" s="3">
        <v>15639502</v>
      </c>
      <c r="AP307" s="3">
        <v>2332698.75</v>
      </c>
      <c r="AQ307" s="3">
        <v>17972200</v>
      </c>
      <c r="AR307" s="3">
        <v>21819650</v>
      </c>
      <c r="AS307" s="3">
        <v>0.73289090394973755</v>
      </c>
      <c r="AT307" s="3">
        <v>0.30504915118217468</v>
      </c>
      <c r="AU307" s="3">
        <v>29772030</v>
      </c>
      <c r="AV307" s="3">
        <v>96851440</v>
      </c>
      <c r="AW307" s="3">
        <v>23030900</v>
      </c>
      <c r="AX307" s="3">
        <v>269031.78125</v>
      </c>
      <c r="AY307" s="3">
        <v>56393717</v>
      </c>
      <c r="AZ307" s="3">
        <v>0</v>
      </c>
      <c r="BA307" s="3">
        <v>0</v>
      </c>
      <c r="BB307" s="3">
        <v>209.6173095703125</v>
      </c>
      <c r="BC307" s="3">
        <v>32.837745666503906</v>
      </c>
      <c r="BD307" s="3">
        <v>110.66361999511719</v>
      </c>
      <c r="BE307" s="3">
        <v>85.606613159179688</v>
      </c>
    </row>
    <row r="308" spans="1:57" x14ac:dyDescent="0.25">
      <c r="A308" s="3">
        <v>113365303</v>
      </c>
      <c r="B308" s="3" t="s">
        <v>123</v>
      </c>
      <c r="C308" s="3" t="s">
        <v>604</v>
      </c>
      <c r="D308" s="50" t="s">
        <v>937</v>
      </c>
      <c r="E308" s="50">
        <v>531935.875</v>
      </c>
      <c r="F308" s="50">
        <v>142545.15625</v>
      </c>
      <c r="G308" s="50">
        <v>295403.84375</v>
      </c>
      <c r="H308" s="50">
        <v>51073.6484375</v>
      </c>
      <c r="I308" s="50">
        <v>259824.15625</v>
      </c>
      <c r="J308" s="50">
        <v>563387.5625</v>
      </c>
      <c r="K308" s="50">
        <v>95446.59375</v>
      </c>
      <c r="L308" s="50">
        <v>17148.900390625</v>
      </c>
      <c r="M308" s="50">
        <v>531935.875</v>
      </c>
      <c r="N308" s="50">
        <v>531935.875</v>
      </c>
      <c r="O308" s="50">
        <v>142545.15625</v>
      </c>
      <c r="P308" s="50">
        <v>142545.15625</v>
      </c>
      <c r="Q308" s="50">
        <v>361049.125</v>
      </c>
      <c r="R308" s="50">
        <v>62423.3515625</v>
      </c>
      <c r="S308" s="3">
        <v>259824.15625</v>
      </c>
      <c r="T308" s="3">
        <v>563387.5625</v>
      </c>
      <c r="U308" s="3">
        <v>95446.59375</v>
      </c>
      <c r="V308" s="3">
        <v>17148.900390625</v>
      </c>
      <c r="W308" s="3">
        <v>17148.900390625</v>
      </c>
      <c r="AG308" s="3">
        <v>142545.15625</v>
      </c>
      <c r="AH308" s="3">
        <v>955429.125</v>
      </c>
      <c r="AI308" s="3">
        <v>1097974.25</v>
      </c>
      <c r="AJ308" s="3">
        <v>705932.75</v>
      </c>
      <c r="AK308" s="3">
        <v>1803907</v>
      </c>
      <c r="AL308" s="3">
        <v>611508.125</v>
      </c>
      <c r="AM308" s="3">
        <v>2415415</v>
      </c>
      <c r="AN308" s="3">
        <v>402369.3125</v>
      </c>
      <c r="AO308" s="3">
        <v>2817784.25</v>
      </c>
      <c r="AP308" s="3">
        <v>549084.75</v>
      </c>
      <c r="AQ308" s="3">
        <v>3366869</v>
      </c>
      <c r="AR308" s="3">
        <v>6175435</v>
      </c>
      <c r="AS308" s="3">
        <v>0.69223016500473022</v>
      </c>
      <c r="AT308" s="3">
        <v>0.19789336621761322</v>
      </c>
      <c r="AU308" s="3">
        <v>8921072</v>
      </c>
      <c r="AV308" s="3">
        <v>40899076</v>
      </c>
      <c r="AW308" s="3">
        <v>32627392</v>
      </c>
      <c r="AX308" s="3">
        <v>113608.546875</v>
      </c>
      <c r="AY308" s="3">
        <v>29282682</v>
      </c>
      <c r="AZ308" s="3">
        <v>0</v>
      </c>
      <c r="BA308" s="3">
        <v>0</v>
      </c>
      <c r="BB308" s="3">
        <v>257.75070190429688</v>
      </c>
      <c r="BC308" s="3">
        <v>15.878268241882324</v>
      </c>
      <c r="BD308" s="3">
        <v>78.524658203125</v>
      </c>
      <c r="BE308" s="3">
        <v>287.19134521484375</v>
      </c>
    </row>
    <row r="309" spans="1:57" x14ac:dyDescent="0.25">
      <c r="A309" s="3">
        <v>113367003</v>
      </c>
      <c r="B309" s="3" t="s">
        <v>247</v>
      </c>
      <c r="C309" s="3" t="s">
        <v>604</v>
      </c>
      <c r="D309" s="50" t="s">
        <v>937</v>
      </c>
      <c r="E309" s="50">
        <v>1910008.375</v>
      </c>
      <c r="F309" s="50">
        <v>391811.84375</v>
      </c>
      <c r="G309" s="50">
        <v>434753.21875</v>
      </c>
      <c r="H309" s="50">
        <v>473958.4375</v>
      </c>
      <c r="I309" s="50">
        <v>419650.65625</v>
      </c>
      <c r="J309" s="50">
        <v>1202896.5</v>
      </c>
      <c r="K309" s="50">
        <v>195134.65625</v>
      </c>
      <c r="L309" s="50">
        <v>27579</v>
      </c>
      <c r="M309" s="50">
        <v>1910008.375</v>
      </c>
      <c r="N309" s="50">
        <v>1910008.375</v>
      </c>
      <c r="O309" s="50">
        <v>391811.84375</v>
      </c>
      <c r="P309" s="50">
        <v>391811.84375</v>
      </c>
      <c r="Q309" s="50">
        <v>531365.0625</v>
      </c>
      <c r="R309" s="50">
        <v>579282.5625</v>
      </c>
      <c r="S309" s="3">
        <v>419650.65625</v>
      </c>
      <c r="T309" s="3">
        <v>1202896.5</v>
      </c>
      <c r="U309" s="3">
        <v>195134.65625</v>
      </c>
      <c r="V309" s="3">
        <v>27579</v>
      </c>
      <c r="W309" s="3">
        <v>27579</v>
      </c>
      <c r="AG309" s="3">
        <v>391811.84375</v>
      </c>
      <c r="AH309" s="3">
        <v>3026331.25</v>
      </c>
      <c r="AI309" s="3">
        <v>3418143</v>
      </c>
      <c r="AJ309" s="3">
        <v>1594708.375</v>
      </c>
      <c r="AK309" s="3">
        <v>5012851.5</v>
      </c>
      <c r="AL309" s="3">
        <v>2516870</v>
      </c>
      <c r="AM309" s="3">
        <v>7529721.5</v>
      </c>
      <c r="AN309" s="3">
        <v>811462.5</v>
      </c>
      <c r="AO309" s="3">
        <v>8341184</v>
      </c>
      <c r="AP309" s="3">
        <v>1937587.375</v>
      </c>
      <c r="AQ309" s="3">
        <v>10278771</v>
      </c>
      <c r="AR309" s="3">
        <v>17254916</v>
      </c>
      <c r="AS309" s="3">
        <v>0.79137229919433594</v>
      </c>
      <c r="AT309" s="3">
        <v>0.31975606083869934</v>
      </c>
      <c r="AU309" s="3">
        <v>21803790</v>
      </c>
      <c r="AV309" s="3">
        <v>67401352</v>
      </c>
      <c r="AW309" s="3">
        <v>9910124</v>
      </c>
      <c r="AX309" s="3">
        <v>187225.984375</v>
      </c>
      <c r="AY309" s="3">
        <v>31211084</v>
      </c>
      <c r="AZ309" s="3">
        <v>0</v>
      </c>
      <c r="BA309" s="3">
        <v>0</v>
      </c>
      <c r="BB309" s="3">
        <v>166.70274353027344</v>
      </c>
      <c r="BC309" s="3">
        <v>26.774335861206055</v>
      </c>
      <c r="BD309" s="3">
        <v>116.45706939697266</v>
      </c>
      <c r="BE309" s="3">
        <v>52.931350708007813</v>
      </c>
    </row>
    <row r="310" spans="1:57" x14ac:dyDescent="0.25">
      <c r="A310" s="3">
        <v>113369003</v>
      </c>
      <c r="B310" s="3" t="s">
        <v>88</v>
      </c>
      <c r="C310" s="3" t="s">
        <v>604</v>
      </c>
      <c r="D310" s="50" t="s">
        <v>937</v>
      </c>
      <c r="E310" s="50">
        <v>1895268.625</v>
      </c>
      <c r="F310" s="50">
        <v>411290.84375</v>
      </c>
      <c r="G310" s="50">
        <v>734189.3125</v>
      </c>
      <c r="H310" s="50">
        <v>778759.1875</v>
      </c>
      <c r="I310" s="50">
        <v>156005.359375</v>
      </c>
      <c r="J310" s="50">
        <v>1355539.75</v>
      </c>
      <c r="K310" s="50">
        <v>289843.53125</v>
      </c>
      <c r="L310" s="50"/>
      <c r="M310" s="50">
        <v>1895268.625</v>
      </c>
      <c r="N310" s="50">
        <v>1895268.625</v>
      </c>
      <c r="O310" s="50">
        <v>411290.84375</v>
      </c>
      <c r="P310" s="50">
        <v>411290.84375</v>
      </c>
      <c r="Q310" s="50">
        <v>897342.5</v>
      </c>
      <c r="R310" s="50">
        <v>951816.8125</v>
      </c>
      <c r="S310" s="3">
        <v>156005.359375</v>
      </c>
      <c r="T310" s="3">
        <v>1355539.75</v>
      </c>
      <c r="U310" s="3">
        <v>289843.53125</v>
      </c>
      <c r="AG310" s="3">
        <v>411290.84375</v>
      </c>
      <c r="AH310" s="3">
        <v>3119876.5</v>
      </c>
      <c r="AI310" s="3">
        <v>3531167.25</v>
      </c>
      <c r="AJ310" s="3">
        <v>1766830.625</v>
      </c>
      <c r="AK310" s="3">
        <v>5297998</v>
      </c>
      <c r="AL310" s="3">
        <v>2847085.5</v>
      </c>
      <c r="AM310" s="3">
        <v>8145083.5</v>
      </c>
      <c r="AN310" s="3">
        <v>567296.1875</v>
      </c>
      <c r="AO310" s="3">
        <v>8712380</v>
      </c>
      <c r="AP310" s="3">
        <v>1895268.625</v>
      </c>
      <c r="AQ310" s="3">
        <v>10607649</v>
      </c>
      <c r="AR310" s="3">
        <v>16966436</v>
      </c>
      <c r="AS310" s="3">
        <v>0.70771312713623047</v>
      </c>
      <c r="AT310" s="3">
        <v>0.29090726375579834</v>
      </c>
      <c r="AU310" s="3">
        <v>23973606</v>
      </c>
      <c r="AV310" s="3">
        <v>82104408</v>
      </c>
      <c r="AW310" s="3">
        <v>19788648</v>
      </c>
      <c r="AX310" s="3">
        <v>228067.796875</v>
      </c>
      <c r="AY310" s="3">
        <v>46593342</v>
      </c>
      <c r="AZ310" s="3">
        <v>0</v>
      </c>
      <c r="BA310" s="3">
        <v>0</v>
      </c>
      <c r="BB310" s="3">
        <v>204.2960205078125</v>
      </c>
      <c r="BC310" s="3">
        <v>23.229925155639648</v>
      </c>
      <c r="BD310" s="3">
        <v>105.11613464355469</v>
      </c>
      <c r="BE310" s="3">
        <v>86.766517639160156</v>
      </c>
    </row>
    <row r="311" spans="1:57" x14ac:dyDescent="0.25">
      <c r="A311" s="3">
        <v>113380303</v>
      </c>
      <c r="B311" s="3" t="s">
        <v>218</v>
      </c>
      <c r="C311" s="3" t="s">
        <v>604</v>
      </c>
      <c r="D311" s="50" t="s">
        <v>937</v>
      </c>
      <c r="E311" s="50">
        <v>894196.9375</v>
      </c>
      <c r="F311" s="50">
        <v>177102.15625</v>
      </c>
      <c r="G311" s="50">
        <v>204827.046875</v>
      </c>
      <c r="H311" s="50">
        <v>246106.796875</v>
      </c>
      <c r="I311" s="50">
        <v>111539.4296875</v>
      </c>
      <c r="J311" s="50">
        <v>497456.28125</v>
      </c>
      <c r="K311" s="50">
        <v>107114.3671875</v>
      </c>
      <c r="L311" s="50"/>
      <c r="M311" s="50">
        <v>894196.9375</v>
      </c>
      <c r="N311" s="50">
        <v>894196.9375</v>
      </c>
      <c r="O311" s="50">
        <v>177102.15625</v>
      </c>
      <c r="P311" s="50">
        <v>177102.15625</v>
      </c>
      <c r="Q311" s="50">
        <v>250344.171875</v>
      </c>
      <c r="R311" s="50">
        <v>300797.1875</v>
      </c>
      <c r="S311" s="3">
        <v>111539.4296875</v>
      </c>
      <c r="T311" s="3">
        <v>497456.28125</v>
      </c>
      <c r="U311" s="3">
        <v>107114.3671875</v>
      </c>
      <c r="AG311" s="3">
        <v>177102.15625</v>
      </c>
      <c r="AH311" s="3">
        <v>1358957.5</v>
      </c>
      <c r="AI311" s="3">
        <v>1536059.625</v>
      </c>
      <c r="AJ311" s="3">
        <v>674558.4375</v>
      </c>
      <c r="AK311" s="3">
        <v>2210618</v>
      </c>
      <c r="AL311" s="3">
        <v>1194994.125</v>
      </c>
      <c r="AM311" s="3">
        <v>3405612</v>
      </c>
      <c r="AN311" s="3">
        <v>288641.59375</v>
      </c>
      <c r="AO311" s="3">
        <v>3694253.5</v>
      </c>
      <c r="AP311" s="3">
        <v>894196.9375</v>
      </c>
      <c r="AQ311" s="3">
        <v>4588450.5</v>
      </c>
      <c r="AR311" s="3">
        <v>7472302</v>
      </c>
      <c r="AS311" s="3">
        <v>0.75282013416290283</v>
      </c>
      <c r="AT311" s="3">
        <v>0.33691468834877014</v>
      </c>
      <c r="AU311" s="3">
        <v>9925747</v>
      </c>
      <c r="AV311" s="3">
        <v>28114324</v>
      </c>
      <c r="AW311" s="3">
        <v>11301459</v>
      </c>
      <c r="AX311" s="3">
        <v>78095.34375</v>
      </c>
      <c r="AY311" s="3">
        <v>17250000</v>
      </c>
      <c r="AZ311" s="3">
        <v>0</v>
      </c>
      <c r="BA311" s="3">
        <v>0</v>
      </c>
      <c r="BB311" s="3">
        <v>220.88385009765625</v>
      </c>
      <c r="BC311" s="3">
        <v>28.306655883789063</v>
      </c>
      <c r="BD311" s="3">
        <v>127.09780883789063</v>
      </c>
      <c r="BE311" s="3">
        <v>144.71360778808594</v>
      </c>
    </row>
    <row r="312" spans="1:57" x14ac:dyDescent="0.25">
      <c r="A312" s="3">
        <v>113381303</v>
      </c>
      <c r="B312" s="3" t="s">
        <v>139</v>
      </c>
      <c r="C312" s="3" t="s">
        <v>604</v>
      </c>
      <c r="D312" s="50" t="s">
        <v>937</v>
      </c>
      <c r="E312" s="50">
        <v>2213858</v>
      </c>
      <c r="F312" s="50">
        <v>510905.40625</v>
      </c>
      <c r="G312" s="50">
        <v>992140.0625</v>
      </c>
      <c r="H312" s="50">
        <v>1957066.25</v>
      </c>
      <c r="I312" s="50">
        <v>382648.34375</v>
      </c>
      <c r="J312" s="50">
        <v>1514711.75</v>
      </c>
      <c r="K312" s="50">
        <v>317165.9375</v>
      </c>
      <c r="L312" s="50">
        <v>29946.75</v>
      </c>
      <c r="M312" s="50">
        <v>2213858</v>
      </c>
      <c r="N312" s="50">
        <v>2213858</v>
      </c>
      <c r="O312" s="50">
        <v>510905.40625</v>
      </c>
      <c r="P312" s="50">
        <v>510905.40625</v>
      </c>
      <c r="Q312" s="50">
        <v>1212615.625</v>
      </c>
      <c r="R312" s="50">
        <v>2391969.75</v>
      </c>
      <c r="S312" s="3">
        <v>382648.34375</v>
      </c>
      <c r="T312" s="3">
        <v>1514711.75</v>
      </c>
      <c r="U312" s="3">
        <v>317165.9375</v>
      </c>
      <c r="V312" s="3">
        <v>29946.75</v>
      </c>
      <c r="W312" s="3">
        <v>29946.75</v>
      </c>
      <c r="AG312" s="3">
        <v>510905.40625</v>
      </c>
      <c r="AH312" s="3">
        <v>4900685</v>
      </c>
      <c r="AI312" s="3">
        <v>5411590.5</v>
      </c>
      <c r="AJ312" s="3">
        <v>2025617.125</v>
      </c>
      <c r="AK312" s="3">
        <v>7437207.5</v>
      </c>
      <c r="AL312" s="3">
        <v>4635775</v>
      </c>
      <c r="AM312" s="3">
        <v>12072982</v>
      </c>
      <c r="AN312" s="3">
        <v>893553.75</v>
      </c>
      <c r="AO312" s="3">
        <v>12966536</v>
      </c>
      <c r="AP312" s="3">
        <v>2243804.75</v>
      </c>
      <c r="AQ312" s="3">
        <v>15210341</v>
      </c>
      <c r="AR312" s="3">
        <v>19614204</v>
      </c>
      <c r="AS312" s="3">
        <v>0.72389286756515503</v>
      </c>
      <c r="AT312" s="3">
        <v>0.29179048538208008</v>
      </c>
      <c r="AU312" s="3">
        <v>27095452</v>
      </c>
      <c r="AV312" s="3">
        <v>88241088</v>
      </c>
      <c r="AW312" s="3">
        <v>30298644</v>
      </c>
      <c r="AX312" s="3">
        <v>245114.140625</v>
      </c>
      <c r="AY312" s="3">
        <v>60793014</v>
      </c>
      <c r="AZ312" s="3">
        <v>0</v>
      </c>
      <c r="BA312" s="3">
        <v>0</v>
      </c>
      <c r="BB312" s="3">
        <v>248.01921081542969</v>
      </c>
      <c r="BC312" s="3">
        <v>30.341814041137695</v>
      </c>
      <c r="BD312" s="3">
        <v>110.54218292236328</v>
      </c>
      <c r="BE312" s="3">
        <v>123.61034393310547</v>
      </c>
    </row>
    <row r="313" spans="1:57" x14ac:dyDescent="0.25">
      <c r="A313" s="3">
        <v>113382303</v>
      </c>
      <c r="B313" s="3" t="s">
        <v>445</v>
      </c>
      <c r="C313" s="3" t="s">
        <v>604</v>
      </c>
      <c r="D313" s="50" t="s">
        <v>937</v>
      </c>
      <c r="E313" s="50">
        <v>960982.375</v>
      </c>
      <c r="F313" s="50">
        <v>250146.15625</v>
      </c>
      <c r="G313" s="50">
        <v>363896.625</v>
      </c>
      <c r="H313" s="50">
        <v>116334.453125</v>
      </c>
      <c r="I313" s="50">
        <v>313418.78125</v>
      </c>
      <c r="J313" s="50">
        <v>901422.625</v>
      </c>
      <c r="K313" s="50">
        <v>175141</v>
      </c>
      <c r="L313" s="50">
        <v>8578.650390625</v>
      </c>
      <c r="M313" s="50">
        <v>960982.375</v>
      </c>
      <c r="N313" s="50">
        <v>960982.375</v>
      </c>
      <c r="O313" s="50">
        <v>250146.15625</v>
      </c>
      <c r="P313" s="50">
        <v>250146.15625</v>
      </c>
      <c r="Q313" s="50">
        <v>444762.5625</v>
      </c>
      <c r="R313" s="50">
        <v>142186.546875</v>
      </c>
      <c r="S313" s="3">
        <v>313418.78125</v>
      </c>
      <c r="T313" s="3">
        <v>901422.625</v>
      </c>
      <c r="U313" s="3">
        <v>175141</v>
      </c>
      <c r="V313" s="3">
        <v>8578.650390625</v>
      </c>
      <c r="W313" s="3">
        <v>8578.650390625</v>
      </c>
      <c r="AG313" s="3">
        <v>250146.15625</v>
      </c>
      <c r="AH313" s="3">
        <v>1574455.25</v>
      </c>
      <c r="AI313" s="3">
        <v>1824601.375</v>
      </c>
      <c r="AJ313" s="3">
        <v>1151568.75</v>
      </c>
      <c r="AK313" s="3">
        <v>2976170</v>
      </c>
      <c r="AL313" s="3">
        <v>1111747.5</v>
      </c>
      <c r="AM313" s="3">
        <v>4087917.5</v>
      </c>
      <c r="AN313" s="3">
        <v>563564.9375</v>
      </c>
      <c r="AO313" s="3">
        <v>4651482.5</v>
      </c>
      <c r="AP313" s="3">
        <v>969561</v>
      </c>
      <c r="AQ313" s="3">
        <v>5621043.5</v>
      </c>
      <c r="AR313" s="3">
        <v>9869843</v>
      </c>
      <c r="AS313" s="3">
        <v>0.70549452304840088</v>
      </c>
      <c r="AT313" s="3">
        <v>0.28359076380729675</v>
      </c>
      <c r="AU313" s="3">
        <v>13989964</v>
      </c>
      <c r="AV313" s="3">
        <v>49063324</v>
      </c>
      <c r="AW313" s="3">
        <v>8541311</v>
      </c>
      <c r="AX313" s="3">
        <v>136287.015625</v>
      </c>
      <c r="AY313" s="3">
        <v>30290257</v>
      </c>
      <c r="AZ313" s="3">
        <v>0</v>
      </c>
      <c r="BA313" s="3">
        <v>0</v>
      </c>
      <c r="BB313" s="3">
        <v>222.25343322753906</v>
      </c>
      <c r="BC313" s="3">
        <v>21.837516784667969</v>
      </c>
      <c r="BD313" s="3">
        <v>102.65074920654297</v>
      </c>
      <c r="BE313" s="3">
        <v>62.671493530273438</v>
      </c>
    </row>
    <row r="314" spans="1:57" x14ac:dyDescent="0.25">
      <c r="A314" s="3">
        <v>113384307</v>
      </c>
      <c r="B314" s="3" t="s">
        <v>508</v>
      </c>
      <c r="C314" s="3" t="s">
        <v>605</v>
      </c>
      <c r="D314" s="50" t="s">
        <v>937</v>
      </c>
      <c r="E314" s="50"/>
      <c r="F314" s="50"/>
      <c r="G314" s="50"/>
      <c r="H314" s="50"/>
      <c r="I314" s="50"/>
      <c r="J314" s="50">
        <v>168787.765625</v>
      </c>
      <c r="K314" s="50">
        <v>36676.0078125</v>
      </c>
      <c r="L314" s="50">
        <v>182236.046875</v>
      </c>
      <c r="M314" s="50"/>
      <c r="N314" s="50"/>
      <c r="O314" s="50"/>
      <c r="P314" s="50"/>
      <c r="Q314" s="50"/>
      <c r="R314" s="50"/>
      <c r="T314" s="3">
        <v>168787.765625</v>
      </c>
      <c r="U314" s="3">
        <v>36676.0078125</v>
      </c>
      <c r="V314" s="3">
        <v>182236.046875</v>
      </c>
      <c r="W314" s="3">
        <v>182236.046875</v>
      </c>
      <c r="AG314" s="3">
        <v>0</v>
      </c>
      <c r="AH314" s="3">
        <v>218912.0625</v>
      </c>
      <c r="AI314" s="3">
        <v>218912.0625</v>
      </c>
      <c r="AJ314" s="3">
        <v>168787.765625</v>
      </c>
      <c r="AK314" s="3">
        <v>387699.8125</v>
      </c>
      <c r="AL314" s="3">
        <v>182236.046875</v>
      </c>
      <c r="AM314" s="3">
        <v>569935.875</v>
      </c>
      <c r="AN314" s="3">
        <v>0</v>
      </c>
      <c r="AO314" s="3">
        <v>569935.875</v>
      </c>
      <c r="AP314" s="3">
        <v>182236.046875</v>
      </c>
      <c r="AQ314" s="3">
        <v>752171.9375</v>
      </c>
      <c r="AR314" s="3">
        <v>1072956.875</v>
      </c>
      <c r="AS314" s="3">
        <v>0.54754608869552612</v>
      </c>
      <c r="AT314" s="3">
        <v>0.20079769194126129</v>
      </c>
      <c r="AU314" s="3">
        <v>1959573.625</v>
      </c>
      <c r="AV314" s="3">
        <v>9761908</v>
      </c>
      <c r="AW314" s="3">
        <v>7708</v>
      </c>
      <c r="AX314" s="3">
        <v>27116.41015625</v>
      </c>
      <c r="BA314" s="3">
        <v>0</v>
      </c>
      <c r="BC314" s="3">
        <v>14.297608375549316</v>
      </c>
      <c r="BD314" s="3">
        <v>72.265228271484375</v>
      </c>
      <c r="BE314" s="3">
        <v>0.28425592184066772</v>
      </c>
    </row>
    <row r="315" spans="1:57" x14ac:dyDescent="0.25">
      <c r="A315" s="3">
        <v>113384603</v>
      </c>
      <c r="B315" s="3" t="s">
        <v>364</v>
      </c>
      <c r="C315" s="3" t="s">
        <v>604</v>
      </c>
      <c r="D315" s="50" t="s">
        <v>937</v>
      </c>
      <c r="E315" s="50">
        <v>7485394.5</v>
      </c>
      <c r="F315" s="50">
        <v>829216.5</v>
      </c>
      <c r="G315" s="50">
        <v>1282636.25</v>
      </c>
      <c r="H315" s="50">
        <v>6235575</v>
      </c>
      <c r="I315" s="50">
        <v>202196.234375</v>
      </c>
      <c r="J315" s="50">
        <v>2425621.25</v>
      </c>
      <c r="K315" s="50">
        <v>481103.71875</v>
      </c>
      <c r="L315" s="50"/>
      <c r="M315" s="50">
        <v>7485394.5</v>
      </c>
      <c r="N315" s="50">
        <v>7485394.5</v>
      </c>
      <c r="O315" s="50">
        <v>829216.5</v>
      </c>
      <c r="P315" s="50">
        <v>829216.5</v>
      </c>
      <c r="Q315" s="50">
        <v>1567666.5</v>
      </c>
      <c r="R315" s="50">
        <v>7621258</v>
      </c>
      <c r="S315" s="3">
        <v>202196.234375</v>
      </c>
      <c r="T315" s="3">
        <v>2425621.25</v>
      </c>
      <c r="U315" s="3">
        <v>481103.71875</v>
      </c>
      <c r="AG315" s="3">
        <v>829216.5</v>
      </c>
      <c r="AH315" s="3">
        <v>14404270</v>
      </c>
      <c r="AI315" s="3">
        <v>15233486</v>
      </c>
      <c r="AJ315" s="3">
        <v>3254837.75</v>
      </c>
      <c r="AK315" s="3">
        <v>18488324</v>
      </c>
      <c r="AL315" s="3">
        <v>15106652</v>
      </c>
      <c r="AM315" s="3">
        <v>33594976</v>
      </c>
      <c r="AN315" s="3">
        <v>1031412.75</v>
      </c>
      <c r="AO315" s="3">
        <v>34626388</v>
      </c>
      <c r="AP315" s="3">
        <v>7485394.5</v>
      </c>
      <c r="AQ315" s="3">
        <v>42111784</v>
      </c>
      <c r="AR315" s="3">
        <v>45673576</v>
      </c>
      <c r="AS315" s="3">
        <v>0.7801361083984375</v>
      </c>
      <c r="AT315" s="3">
        <v>0.61351847648620605</v>
      </c>
      <c r="AU315" s="3">
        <v>58545652</v>
      </c>
      <c r="AV315" s="3">
        <v>90827240</v>
      </c>
      <c r="AW315" s="3">
        <v>42906784</v>
      </c>
      <c r="AX315" s="3">
        <v>252297.890625</v>
      </c>
      <c r="AY315" s="3">
        <v>17739699</v>
      </c>
      <c r="AZ315" s="3">
        <v>0</v>
      </c>
      <c r="BA315" s="3">
        <v>0</v>
      </c>
      <c r="BB315" s="3">
        <v>70.312515258789063</v>
      </c>
      <c r="BC315" s="3">
        <v>73.279739379882813</v>
      </c>
      <c r="BD315" s="3">
        <v>232.04971313476563</v>
      </c>
      <c r="BE315" s="3">
        <v>170.06398010253906</v>
      </c>
    </row>
    <row r="316" spans="1:57" x14ac:dyDescent="0.25">
      <c r="A316" s="3">
        <v>113385003</v>
      </c>
      <c r="B316" s="3" t="s">
        <v>365</v>
      </c>
      <c r="C316" s="3" t="s">
        <v>604</v>
      </c>
      <c r="D316" s="50" t="s">
        <v>937</v>
      </c>
      <c r="E316" s="50">
        <v>1456665.5</v>
      </c>
      <c r="F316" s="50">
        <v>263162.40625</v>
      </c>
      <c r="G316" s="50">
        <v>508133.28125</v>
      </c>
      <c r="H316" s="50">
        <v>871645.5</v>
      </c>
      <c r="I316" s="50">
        <v>318649</v>
      </c>
      <c r="J316" s="50">
        <v>484487.5625</v>
      </c>
      <c r="K316" s="50">
        <v>166932.1875</v>
      </c>
      <c r="L316" s="50">
        <v>22845.599609375</v>
      </c>
      <c r="M316" s="50">
        <v>1456665.5</v>
      </c>
      <c r="N316" s="50">
        <v>1456665.5</v>
      </c>
      <c r="O316" s="50">
        <v>263162.40625</v>
      </c>
      <c r="P316" s="50">
        <v>263162.40625</v>
      </c>
      <c r="Q316" s="50">
        <v>621051.75</v>
      </c>
      <c r="R316" s="50">
        <v>1065344.5</v>
      </c>
      <c r="S316" s="3">
        <v>318649</v>
      </c>
      <c r="T316" s="3">
        <v>484487.5625</v>
      </c>
      <c r="U316" s="3">
        <v>166932.1875</v>
      </c>
      <c r="V316" s="3">
        <v>22845.599609375</v>
      </c>
      <c r="W316" s="3">
        <v>22845.599609375</v>
      </c>
      <c r="AG316" s="3">
        <v>263162.40625</v>
      </c>
      <c r="AH316" s="3">
        <v>2836737.75</v>
      </c>
      <c r="AI316" s="3">
        <v>3099900.25</v>
      </c>
      <c r="AJ316" s="3">
        <v>747650</v>
      </c>
      <c r="AK316" s="3">
        <v>3847550.25</v>
      </c>
      <c r="AL316" s="3">
        <v>2544855.5</v>
      </c>
      <c r="AM316" s="3">
        <v>6392406</v>
      </c>
      <c r="AN316" s="3">
        <v>581811.375</v>
      </c>
      <c r="AO316" s="3">
        <v>6974217.5</v>
      </c>
      <c r="AP316" s="3">
        <v>1479511.125</v>
      </c>
      <c r="AQ316" s="3">
        <v>8453729</v>
      </c>
      <c r="AR316" s="3">
        <v>13302585</v>
      </c>
      <c r="AS316" s="3">
        <v>0.79539471864700317</v>
      </c>
      <c r="AT316" s="3">
        <v>0.3631381094455719</v>
      </c>
      <c r="AU316" s="3">
        <v>16724507</v>
      </c>
      <c r="AV316" s="3">
        <v>43823772</v>
      </c>
      <c r="AW316" s="3">
        <v>15295397</v>
      </c>
      <c r="AX316" s="3">
        <v>121732.703125</v>
      </c>
      <c r="AY316" s="3">
        <v>25159085</v>
      </c>
      <c r="AZ316" s="3">
        <v>0</v>
      </c>
      <c r="BA316" s="3">
        <v>0</v>
      </c>
      <c r="BB316" s="3">
        <v>206.67481994628906</v>
      </c>
      <c r="BC316" s="3">
        <v>31.606546401977539</v>
      </c>
      <c r="BD316" s="3">
        <v>137.38713073730469</v>
      </c>
      <c r="BE316" s="3">
        <v>125.64739227294922</v>
      </c>
    </row>
    <row r="317" spans="1:57" x14ac:dyDescent="0.25">
      <c r="A317" s="3">
        <v>113385303</v>
      </c>
      <c r="B317" s="3" t="s">
        <v>116</v>
      </c>
      <c r="C317" s="3" t="s">
        <v>604</v>
      </c>
      <c r="D317" s="50" t="s">
        <v>937</v>
      </c>
      <c r="E317" s="50">
        <v>1482809.25</v>
      </c>
      <c r="F317" s="50">
        <v>356087.84375</v>
      </c>
      <c r="G317" s="50">
        <v>288030.1875</v>
      </c>
      <c r="H317" s="50">
        <v>1824880.5</v>
      </c>
      <c r="I317" s="50">
        <v>142753.203125</v>
      </c>
      <c r="J317" s="50">
        <v>1094439.75</v>
      </c>
      <c r="K317" s="50">
        <v>236489.5</v>
      </c>
      <c r="L317" s="50"/>
      <c r="M317" s="50">
        <v>1482809.25</v>
      </c>
      <c r="N317" s="50">
        <v>1482809.25</v>
      </c>
      <c r="O317" s="50">
        <v>356087.84375</v>
      </c>
      <c r="P317" s="50">
        <v>356087.84375</v>
      </c>
      <c r="Q317" s="50">
        <v>352036.90625</v>
      </c>
      <c r="R317" s="50">
        <v>2230409.5</v>
      </c>
      <c r="S317" s="3">
        <v>142753.203125</v>
      </c>
      <c r="T317" s="3">
        <v>1094439.75</v>
      </c>
      <c r="U317" s="3">
        <v>236489.5</v>
      </c>
      <c r="AG317" s="3">
        <v>356087.84375</v>
      </c>
      <c r="AH317" s="3">
        <v>3686932.5</v>
      </c>
      <c r="AI317" s="3">
        <v>4043020.25</v>
      </c>
      <c r="AJ317" s="3">
        <v>1450527.625</v>
      </c>
      <c r="AK317" s="3">
        <v>5493548</v>
      </c>
      <c r="AL317" s="3">
        <v>3713218.75</v>
      </c>
      <c r="AM317" s="3">
        <v>9206767</v>
      </c>
      <c r="AN317" s="3">
        <v>498841.0625</v>
      </c>
      <c r="AO317" s="3">
        <v>9705608</v>
      </c>
      <c r="AP317" s="3">
        <v>1482809.25</v>
      </c>
      <c r="AQ317" s="3">
        <v>11188417</v>
      </c>
      <c r="AR317" s="3">
        <v>11839896</v>
      </c>
      <c r="AS317" s="3">
        <v>0.6830565333366394</v>
      </c>
      <c r="AT317" s="3">
        <v>0.28411489725112915</v>
      </c>
      <c r="AU317" s="3">
        <v>17333698</v>
      </c>
      <c r="AV317" s="3">
        <v>60555060</v>
      </c>
      <c r="AW317" s="3">
        <v>8379475</v>
      </c>
      <c r="AX317" s="3">
        <v>168208.5</v>
      </c>
      <c r="AY317" s="3">
        <v>37663133</v>
      </c>
      <c r="AZ317" s="3">
        <v>0</v>
      </c>
      <c r="BA317" s="3">
        <v>0</v>
      </c>
      <c r="BB317" s="3">
        <v>223.90742492675781</v>
      </c>
      <c r="BC317" s="3">
        <v>32.659156799316406</v>
      </c>
      <c r="BD317" s="3">
        <v>103.04888153076172</v>
      </c>
      <c r="BE317" s="3">
        <v>49.816001892089844</v>
      </c>
    </row>
    <row r="318" spans="1:57" x14ac:dyDescent="0.25">
      <c r="A318" s="3">
        <v>114000000</v>
      </c>
      <c r="B318" s="3" t="s">
        <v>577</v>
      </c>
      <c r="C318" s="3" t="s">
        <v>606</v>
      </c>
      <c r="D318" s="50" t="s">
        <v>938</v>
      </c>
      <c r="E318" s="50"/>
      <c r="F318" s="50"/>
      <c r="G318" s="50"/>
      <c r="H318" s="50"/>
      <c r="I318" s="50"/>
      <c r="J318" s="50">
        <v>1816726.125</v>
      </c>
      <c r="K318" s="50">
        <v>279266.28125</v>
      </c>
      <c r="L318" s="50"/>
      <c r="M318" s="50"/>
      <c r="N318" s="50"/>
      <c r="O318" s="50"/>
      <c r="P318" s="50"/>
      <c r="Q318" s="50"/>
      <c r="R318" s="50"/>
      <c r="T318" s="3">
        <v>1816726.125</v>
      </c>
      <c r="U318" s="3">
        <v>279266.28125</v>
      </c>
      <c r="X318" s="3">
        <v>3244139.75</v>
      </c>
      <c r="Y318" s="3">
        <v>976842.8125</v>
      </c>
      <c r="Z318" s="3">
        <v>976842.8125</v>
      </c>
      <c r="AA318" s="3">
        <v>1277358</v>
      </c>
      <c r="AB318" s="3">
        <v>1277358</v>
      </c>
      <c r="AC318" s="3">
        <v>1277358</v>
      </c>
      <c r="AD318" s="3">
        <v>1277358</v>
      </c>
      <c r="AE318" s="3">
        <v>1277358</v>
      </c>
      <c r="AF318" s="3">
        <v>1277358</v>
      </c>
      <c r="AG318" s="3">
        <v>1277358</v>
      </c>
      <c r="AH318" s="3">
        <v>5777607</v>
      </c>
      <c r="AI318" s="3">
        <v>7054965</v>
      </c>
      <c r="AJ318" s="3">
        <v>3094084</v>
      </c>
      <c r="AK318" s="3">
        <v>10149049</v>
      </c>
      <c r="AL318" s="3">
        <v>1277358</v>
      </c>
      <c r="AM318" s="3">
        <v>11426407</v>
      </c>
      <c r="AN318" s="3">
        <v>2254200.75</v>
      </c>
      <c r="AO318" s="3">
        <v>13680608</v>
      </c>
      <c r="AP318" s="3">
        <v>1277358</v>
      </c>
      <c r="AQ318" s="3">
        <v>14957966</v>
      </c>
      <c r="AR318" s="3">
        <v>26754412</v>
      </c>
      <c r="AS318" s="3">
        <v>0.53566128015518188</v>
      </c>
      <c r="AT318" s="3">
        <v>0.4009401798248291</v>
      </c>
      <c r="AU318" s="3">
        <v>49946512</v>
      </c>
      <c r="AV318" s="3">
        <v>124120088</v>
      </c>
      <c r="AW318" s="3">
        <v>11010010</v>
      </c>
      <c r="AX318" s="3">
        <v>344778.03125</v>
      </c>
      <c r="BA318" s="3">
        <v>0</v>
      </c>
      <c r="BC318" s="3">
        <v>29.436471939086914</v>
      </c>
      <c r="BD318" s="3">
        <v>144.86570739746094</v>
      </c>
      <c r="BE318" s="3">
        <v>31.933618545532227</v>
      </c>
    </row>
    <row r="319" spans="1:57" x14ac:dyDescent="0.25">
      <c r="A319" s="3">
        <v>114060503</v>
      </c>
      <c r="B319" s="3" t="s">
        <v>232</v>
      </c>
      <c r="C319" s="3" t="s">
        <v>604</v>
      </c>
      <c r="D319" s="50" t="s">
        <v>938</v>
      </c>
      <c r="E319" s="50">
        <v>956666.6875</v>
      </c>
      <c r="F319" s="50">
        <v>169384.34375</v>
      </c>
      <c r="G319" s="50">
        <v>356692.125</v>
      </c>
      <c r="H319" s="50">
        <v>858430.375</v>
      </c>
      <c r="I319" s="50">
        <v>36215.13671875</v>
      </c>
      <c r="J319" s="50">
        <v>469042.125</v>
      </c>
      <c r="K319" s="50">
        <v>96762.375</v>
      </c>
      <c r="L319" s="50"/>
      <c r="M319" s="50">
        <v>956666.6875</v>
      </c>
      <c r="N319" s="50">
        <v>956666.6875</v>
      </c>
      <c r="O319" s="50">
        <v>169384.34375</v>
      </c>
      <c r="P319" s="50">
        <v>169384.34375</v>
      </c>
      <c r="Q319" s="50">
        <v>435957.03125</v>
      </c>
      <c r="R319" s="50">
        <v>1049192.625</v>
      </c>
      <c r="S319" s="3">
        <v>36215.13671875</v>
      </c>
      <c r="T319" s="3">
        <v>469042.125</v>
      </c>
      <c r="U319" s="3">
        <v>96762.375</v>
      </c>
      <c r="AG319" s="3">
        <v>169384.34375</v>
      </c>
      <c r="AH319" s="3">
        <v>1948074.5</v>
      </c>
      <c r="AI319" s="3">
        <v>2117458.75</v>
      </c>
      <c r="AJ319" s="3">
        <v>638426.5</v>
      </c>
      <c r="AK319" s="3">
        <v>2755885.25</v>
      </c>
      <c r="AL319" s="3">
        <v>2005859.25</v>
      </c>
      <c r="AM319" s="3">
        <v>4761744.5</v>
      </c>
      <c r="AN319" s="3">
        <v>205599.484375</v>
      </c>
      <c r="AO319" s="3">
        <v>4967344</v>
      </c>
      <c r="AP319" s="3">
        <v>956666.6875</v>
      </c>
      <c r="AQ319" s="3">
        <v>5924010.5</v>
      </c>
      <c r="AR319" s="3">
        <v>6519786.5</v>
      </c>
      <c r="AS319" s="3">
        <v>0.71732944250106812</v>
      </c>
      <c r="AT319" s="3">
        <v>0.37811702489852905</v>
      </c>
      <c r="AU319" s="3">
        <v>9088971</v>
      </c>
      <c r="AV319" s="3">
        <v>21987020</v>
      </c>
      <c r="AW319" s="3">
        <v>13597906</v>
      </c>
      <c r="AX319" s="3">
        <v>61075.0546875</v>
      </c>
      <c r="AY319" s="3">
        <v>11271717</v>
      </c>
      <c r="AZ319" s="3">
        <v>0</v>
      </c>
      <c r="BA319" s="3">
        <v>0</v>
      </c>
      <c r="BB319" s="3">
        <v>184.55517578125</v>
      </c>
      <c r="BC319" s="3">
        <v>45.122928619384766</v>
      </c>
      <c r="BD319" s="3">
        <v>148.81642150878906</v>
      </c>
      <c r="BE319" s="3">
        <v>222.64254760742188</v>
      </c>
    </row>
    <row r="320" spans="1:57" x14ac:dyDescent="0.25">
      <c r="A320" s="3">
        <v>114060557</v>
      </c>
      <c r="B320" s="3" t="s">
        <v>569</v>
      </c>
      <c r="C320" s="3" t="s">
        <v>605</v>
      </c>
      <c r="D320" s="50" t="s">
        <v>938</v>
      </c>
      <c r="E320" s="50"/>
      <c r="F320" s="50"/>
      <c r="G320" s="50"/>
      <c r="H320" s="50"/>
      <c r="I320" s="50"/>
      <c r="J320" s="50">
        <v>313206.125</v>
      </c>
      <c r="K320" s="50">
        <v>72074.4296875</v>
      </c>
      <c r="L320" s="50">
        <v>417898.0625</v>
      </c>
      <c r="M320" s="50"/>
      <c r="N320" s="50"/>
      <c r="O320" s="50"/>
      <c r="P320" s="50"/>
      <c r="Q320" s="50"/>
      <c r="R320" s="50"/>
      <c r="T320" s="3">
        <v>313206.125</v>
      </c>
      <c r="U320" s="3">
        <v>72074.4296875</v>
      </c>
      <c r="V320" s="3">
        <v>417898.0625</v>
      </c>
      <c r="W320" s="3">
        <v>417898.0625</v>
      </c>
      <c r="AG320" s="3">
        <v>0</v>
      </c>
      <c r="AH320" s="3">
        <v>489972.5</v>
      </c>
      <c r="AI320" s="3">
        <v>489972.5</v>
      </c>
      <c r="AJ320" s="3">
        <v>313206.125</v>
      </c>
      <c r="AK320" s="3">
        <v>803178.625</v>
      </c>
      <c r="AL320" s="3">
        <v>417898.0625</v>
      </c>
      <c r="AM320" s="3">
        <v>1221076.75</v>
      </c>
      <c r="AN320" s="3">
        <v>0</v>
      </c>
      <c r="AO320" s="3">
        <v>1221076.75</v>
      </c>
      <c r="AP320" s="3">
        <v>417898.0625</v>
      </c>
      <c r="AQ320" s="3">
        <v>1638974.75</v>
      </c>
      <c r="AR320" s="3">
        <v>2078327.75</v>
      </c>
      <c r="AS320" s="3">
        <v>0.54222822189331055</v>
      </c>
      <c r="AT320" s="3">
        <v>0.1952040046453476</v>
      </c>
      <c r="AU320" s="3">
        <v>3832939.25</v>
      </c>
      <c r="AV320" s="3">
        <v>19366222</v>
      </c>
      <c r="AW320" s="3">
        <v>3776414</v>
      </c>
      <c r="AX320" s="3">
        <v>53795.0625</v>
      </c>
      <c r="BA320" s="3">
        <v>0</v>
      </c>
      <c r="BC320" s="3">
        <v>14.930340766906738</v>
      </c>
      <c r="BD320" s="3">
        <v>71.250762939453125</v>
      </c>
      <c r="BE320" s="3">
        <v>70.20001220703125</v>
      </c>
    </row>
    <row r="321" spans="1:57" x14ac:dyDescent="0.25">
      <c r="A321" s="3">
        <v>114060753</v>
      </c>
      <c r="B321" s="3" t="s">
        <v>386</v>
      </c>
      <c r="C321" s="3" t="s">
        <v>604</v>
      </c>
      <c r="D321" s="50" t="s">
        <v>938</v>
      </c>
      <c r="E321" s="50">
        <v>2912245</v>
      </c>
      <c r="F321" s="50">
        <v>787239</v>
      </c>
      <c r="G321" s="50">
        <v>1360653.5</v>
      </c>
      <c r="H321" s="50">
        <v>1654394</v>
      </c>
      <c r="I321" s="50">
        <v>341793.75</v>
      </c>
      <c r="J321" s="50">
        <v>1990751</v>
      </c>
      <c r="K321" s="50">
        <v>422925.03125</v>
      </c>
      <c r="L321" s="50"/>
      <c r="M321" s="50">
        <v>2912245</v>
      </c>
      <c r="N321" s="50">
        <v>2912245</v>
      </c>
      <c r="O321" s="50">
        <v>787239</v>
      </c>
      <c r="P321" s="50">
        <v>787239</v>
      </c>
      <c r="Q321" s="50">
        <v>1663021.125</v>
      </c>
      <c r="R321" s="50">
        <v>2022037</v>
      </c>
      <c r="S321" s="3">
        <v>341793.75</v>
      </c>
      <c r="T321" s="3">
        <v>1990751</v>
      </c>
      <c r="U321" s="3">
        <v>422925.03125</v>
      </c>
      <c r="AG321" s="3">
        <v>787239</v>
      </c>
      <c r="AH321" s="3">
        <v>5331358</v>
      </c>
      <c r="AI321" s="3">
        <v>6118597</v>
      </c>
      <c r="AJ321" s="3">
        <v>2777990</v>
      </c>
      <c r="AK321" s="3">
        <v>8896587</v>
      </c>
      <c r="AL321" s="3">
        <v>4934282</v>
      </c>
      <c r="AM321" s="3">
        <v>13830869</v>
      </c>
      <c r="AN321" s="3">
        <v>1129032.75</v>
      </c>
      <c r="AO321" s="3">
        <v>14959902</v>
      </c>
      <c r="AP321" s="3">
        <v>2912245</v>
      </c>
      <c r="AQ321" s="3">
        <v>17872148</v>
      </c>
      <c r="AR321" s="3">
        <v>27969756</v>
      </c>
      <c r="AS321" s="3">
        <v>0.72447061538696289</v>
      </c>
      <c r="AT321" s="3">
        <v>0.28911128640174866</v>
      </c>
      <c r="AU321" s="3">
        <v>38607164</v>
      </c>
      <c r="AV321" s="3">
        <v>130152080</v>
      </c>
      <c r="AW321" s="3">
        <v>29008814</v>
      </c>
      <c r="AX321" s="3">
        <v>361533.5625</v>
      </c>
      <c r="AY321" s="3">
        <v>84139299</v>
      </c>
      <c r="AZ321" s="3">
        <v>0</v>
      </c>
      <c r="BA321" s="3">
        <v>0</v>
      </c>
      <c r="BB321" s="3">
        <v>232.7288818359375</v>
      </c>
      <c r="BC321" s="3">
        <v>24.607913970947266</v>
      </c>
      <c r="BD321" s="3">
        <v>106.78721618652344</v>
      </c>
      <c r="BE321" s="3">
        <v>80.238235473632813</v>
      </c>
    </row>
    <row r="322" spans="1:57" x14ac:dyDescent="0.25">
      <c r="A322" s="3">
        <v>114060853</v>
      </c>
      <c r="B322" s="3" t="s">
        <v>318</v>
      </c>
      <c r="C322" s="3" t="s">
        <v>604</v>
      </c>
      <c r="D322" s="50" t="s">
        <v>938</v>
      </c>
      <c r="E322" s="50">
        <v>742879.625</v>
      </c>
      <c r="F322" s="50">
        <v>206522.703125</v>
      </c>
      <c r="G322" s="50">
        <v>616566.875</v>
      </c>
      <c r="H322" s="50">
        <v>92349</v>
      </c>
      <c r="I322" s="50">
        <v>159770.859375</v>
      </c>
      <c r="J322" s="50">
        <v>521093.5</v>
      </c>
      <c r="K322" s="50">
        <v>115359.578125</v>
      </c>
      <c r="L322" s="50"/>
      <c r="M322" s="50">
        <v>742879.625</v>
      </c>
      <c r="N322" s="50">
        <v>742879.625</v>
      </c>
      <c r="O322" s="50">
        <v>206522.703125</v>
      </c>
      <c r="P322" s="50">
        <v>206522.703125</v>
      </c>
      <c r="Q322" s="50">
        <v>753581.75</v>
      </c>
      <c r="R322" s="50">
        <v>112871</v>
      </c>
      <c r="S322" s="3">
        <v>159770.859375</v>
      </c>
      <c r="T322" s="3">
        <v>521093.5</v>
      </c>
      <c r="U322" s="3">
        <v>115359.578125</v>
      </c>
      <c r="AG322" s="3">
        <v>206522.703125</v>
      </c>
      <c r="AH322" s="3">
        <v>1110359.125</v>
      </c>
      <c r="AI322" s="3">
        <v>1316881.875</v>
      </c>
      <c r="AJ322" s="3">
        <v>727616.1875</v>
      </c>
      <c r="AK322" s="3">
        <v>2044498</v>
      </c>
      <c r="AL322" s="3">
        <v>855750.625</v>
      </c>
      <c r="AM322" s="3">
        <v>2900248.5</v>
      </c>
      <c r="AN322" s="3">
        <v>366293.5625</v>
      </c>
      <c r="AO322" s="3">
        <v>3266542</v>
      </c>
      <c r="AP322" s="3">
        <v>742879.625</v>
      </c>
      <c r="AQ322" s="3">
        <v>4009421.5</v>
      </c>
      <c r="AR322" s="3">
        <v>8177810.5</v>
      </c>
      <c r="AS322" s="3">
        <v>0.7657960057258606</v>
      </c>
      <c r="AT322" s="3">
        <v>0.30651754140853882</v>
      </c>
      <c r="AU322" s="3">
        <v>10678837</v>
      </c>
      <c r="AV322" s="3">
        <v>34148828</v>
      </c>
      <c r="AW322" s="3">
        <v>12386672</v>
      </c>
      <c r="AX322" s="3">
        <v>94857.859375</v>
      </c>
      <c r="AY322" s="3">
        <v>20051325</v>
      </c>
      <c r="AZ322" s="3">
        <v>0</v>
      </c>
      <c r="BA322" s="3">
        <v>0</v>
      </c>
      <c r="BB322" s="3">
        <v>211.38285827636719</v>
      </c>
      <c r="BC322" s="3">
        <v>21.553279876708984</v>
      </c>
      <c r="BD322" s="3">
        <v>112.57724761962891</v>
      </c>
      <c r="BE322" s="3">
        <v>130.58140563964844</v>
      </c>
    </row>
    <row r="323" spans="1:57" x14ac:dyDescent="0.25">
      <c r="A323" s="3">
        <v>114061103</v>
      </c>
      <c r="B323" s="3" t="s">
        <v>371</v>
      </c>
      <c r="C323" s="3" t="s">
        <v>604</v>
      </c>
      <c r="D323" s="50" t="s">
        <v>938</v>
      </c>
      <c r="E323" s="50">
        <v>1236379.625</v>
      </c>
      <c r="F323" s="50">
        <v>366544.9375</v>
      </c>
      <c r="G323" s="50">
        <v>799471.3125</v>
      </c>
      <c r="H323" s="50">
        <v>166944.59375</v>
      </c>
      <c r="I323" s="50">
        <v>190349.984375</v>
      </c>
      <c r="J323" s="50">
        <v>1027842.9375</v>
      </c>
      <c r="K323" s="50">
        <v>227662.734375</v>
      </c>
      <c r="L323" s="50"/>
      <c r="M323" s="50">
        <v>1236379.625</v>
      </c>
      <c r="N323" s="50">
        <v>1236379.625</v>
      </c>
      <c r="O323" s="50">
        <v>366544.9375</v>
      </c>
      <c r="P323" s="50">
        <v>366544.9375</v>
      </c>
      <c r="Q323" s="50">
        <v>977131.5625</v>
      </c>
      <c r="R323" s="50">
        <v>204043.40625</v>
      </c>
      <c r="S323" s="3">
        <v>190349.984375</v>
      </c>
      <c r="T323" s="3">
        <v>1027842.9375</v>
      </c>
      <c r="U323" s="3">
        <v>227662.734375</v>
      </c>
      <c r="AG323" s="3">
        <v>366544.9375</v>
      </c>
      <c r="AH323" s="3">
        <v>1821337</v>
      </c>
      <c r="AI323" s="3">
        <v>2187882</v>
      </c>
      <c r="AJ323" s="3">
        <v>1394387.875</v>
      </c>
      <c r="AK323" s="3">
        <v>3582270</v>
      </c>
      <c r="AL323" s="3">
        <v>1440423</v>
      </c>
      <c r="AM323" s="3">
        <v>5022693</v>
      </c>
      <c r="AN323" s="3">
        <v>556894.9375</v>
      </c>
      <c r="AO323" s="3">
        <v>5579588</v>
      </c>
      <c r="AP323" s="3">
        <v>1236379.625</v>
      </c>
      <c r="AQ323" s="3">
        <v>6815967.5</v>
      </c>
      <c r="AR323" s="3">
        <v>12192395</v>
      </c>
      <c r="AS323" s="3">
        <v>0.70635581016540527</v>
      </c>
      <c r="AT323" s="3">
        <v>0.29928100109100342</v>
      </c>
      <c r="AU323" s="3">
        <v>17260982</v>
      </c>
      <c r="AV323" s="3">
        <v>57116172</v>
      </c>
      <c r="AW323" s="3">
        <v>7058460</v>
      </c>
      <c r="AX323" s="3">
        <v>158656.03125</v>
      </c>
      <c r="AY323" s="3">
        <v>34031888</v>
      </c>
      <c r="AZ323" s="3">
        <v>0</v>
      </c>
      <c r="BA323" s="3">
        <v>0</v>
      </c>
      <c r="BB323" s="3">
        <v>214.50106811523438</v>
      </c>
      <c r="BC323" s="3">
        <v>22.578845977783203</v>
      </c>
      <c r="BD323" s="3">
        <v>108.79499053955078</v>
      </c>
      <c r="BE323" s="3">
        <v>44.48907470703125</v>
      </c>
    </row>
    <row r="324" spans="1:57" x14ac:dyDescent="0.25">
      <c r="A324" s="3">
        <v>114061503</v>
      </c>
      <c r="B324" s="3" t="s">
        <v>120</v>
      </c>
      <c r="C324" s="3" t="s">
        <v>604</v>
      </c>
      <c r="D324" s="50" t="s">
        <v>938</v>
      </c>
      <c r="E324" s="50">
        <v>1536335.75</v>
      </c>
      <c r="F324" s="50">
        <v>363700.5</v>
      </c>
      <c r="G324" s="50">
        <v>937527.875</v>
      </c>
      <c r="H324" s="50">
        <v>521888.84375</v>
      </c>
      <c r="I324" s="50">
        <v>328885.3125</v>
      </c>
      <c r="J324" s="50">
        <v>725272.25</v>
      </c>
      <c r="K324" s="50">
        <v>147398.78125</v>
      </c>
      <c r="L324" s="50"/>
      <c r="M324" s="50">
        <v>1536335.75</v>
      </c>
      <c r="N324" s="50">
        <v>1536335.75</v>
      </c>
      <c r="O324" s="50">
        <v>363700.5</v>
      </c>
      <c r="P324" s="50">
        <v>363700.5</v>
      </c>
      <c r="Q324" s="50">
        <v>1145867.375</v>
      </c>
      <c r="R324" s="50">
        <v>637864.125</v>
      </c>
      <c r="S324" s="3">
        <v>328885.3125</v>
      </c>
      <c r="T324" s="3">
        <v>725272.25</v>
      </c>
      <c r="U324" s="3">
        <v>147398.78125</v>
      </c>
      <c r="AG324" s="3">
        <v>363700.5</v>
      </c>
      <c r="AH324" s="3">
        <v>2534508.75</v>
      </c>
      <c r="AI324" s="3">
        <v>2898209.25</v>
      </c>
      <c r="AJ324" s="3">
        <v>1088972.75</v>
      </c>
      <c r="AK324" s="3">
        <v>3987182</v>
      </c>
      <c r="AL324" s="3">
        <v>2174200</v>
      </c>
      <c r="AM324" s="3">
        <v>6161382</v>
      </c>
      <c r="AN324" s="3">
        <v>692585.8125</v>
      </c>
      <c r="AO324" s="3">
        <v>6853968</v>
      </c>
      <c r="AP324" s="3">
        <v>1536335.75</v>
      </c>
      <c r="AQ324" s="3">
        <v>8390304</v>
      </c>
      <c r="AR324" s="3">
        <v>15015468</v>
      </c>
      <c r="AS324" s="3">
        <v>0.76034402847290039</v>
      </c>
      <c r="AT324" s="3">
        <v>0.27906966209411621</v>
      </c>
      <c r="AU324" s="3">
        <v>19748256</v>
      </c>
      <c r="AV324" s="3">
        <v>70245864</v>
      </c>
      <c r="AW324" s="3">
        <v>8731641</v>
      </c>
      <c r="AX324" s="3">
        <v>195127.40625</v>
      </c>
      <c r="AY324" s="3">
        <v>36938403</v>
      </c>
      <c r="AZ324" s="3">
        <v>0</v>
      </c>
      <c r="BA324" s="3">
        <v>0</v>
      </c>
      <c r="BB324" s="3">
        <v>189.30401611328125</v>
      </c>
      <c r="BC324" s="3">
        <v>20.433736801147461</v>
      </c>
      <c r="BD324" s="3">
        <v>101.20698547363281</v>
      </c>
      <c r="BE324" s="3">
        <v>44.748409271240234</v>
      </c>
    </row>
    <row r="325" spans="1:57" x14ac:dyDescent="0.25">
      <c r="A325" s="3">
        <v>114062003</v>
      </c>
      <c r="B325" s="3" t="s">
        <v>373</v>
      </c>
      <c r="C325" s="3" t="s">
        <v>604</v>
      </c>
      <c r="D325" s="50" t="s">
        <v>938</v>
      </c>
      <c r="E325" s="50">
        <v>1769192.875</v>
      </c>
      <c r="F325" s="50">
        <v>504351.3125</v>
      </c>
      <c r="G325" s="50">
        <v>1055539</v>
      </c>
      <c r="H325" s="50">
        <v>949727.25</v>
      </c>
      <c r="I325" s="50">
        <v>225883.546875</v>
      </c>
      <c r="J325" s="50">
        <v>1606880</v>
      </c>
      <c r="K325" s="50">
        <v>349483.8125</v>
      </c>
      <c r="L325" s="50"/>
      <c r="M325" s="50">
        <v>1769192.875</v>
      </c>
      <c r="N325" s="50">
        <v>1769192.875</v>
      </c>
      <c r="O325" s="50">
        <v>504351.3125</v>
      </c>
      <c r="P325" s="50">
        <v>504351.3125</v>
      </c>
      <c r="Q325" s="50">
        <v>1290103.125</v>
      </c>
      <c r="R325" s="50">
        <v>1160777.75</v>
      </c>
      <c r="S325" s="3">
        <v>225883.546875</v>
      </c>
      <c r="T325" s="3">
        <v>1606880</v>
      </c>
      <c r="U325" s="3">
        <v>349483.8125</v>
      </c>
      <c r="AG325" s="3">
        <v>504351.3125</v>
      </c>
      <c r="AH325" s="3">
        <v>3294287.25</v>
      </c>
      <c r="AI325" s="3">
        <v>3798638.5</v>
      </c>
      <c r="AJ325" s="3">
        <v>2111231.25</v>
      </c>
      <c r="AK325" s="3">
        <v>5909870</v>
      </c>
      <c r="AL325" s="3">
        <v>2929970.5</v>
      </c>
      <c r="AM325" s="3">
        <v>8839840</v>
      </c>
      <c r="AN325" s="3">
        <v>730234.875</v>
      </c>
      <c r="AO325" s="3">
        <v>9570075</v>
      </c>
      <c r="AP325" s="3">
        <v>1769192.875</v>
      </c>
      <c r="AQ325" s="3">
        <v>11339268</v>
      </c>
      <c r="AR325" s="3">
        <v>16558305</v>
      </c>
      <c r="AS325" s="3">
        <v>0.69006651639938354</v>
      </c>
      <c r="AT325" s="3">
        <v>0.26812794804573059</v>
      </c>
      <c r="AU325" s="3">
        <v>23995230</v>
      </c>
      <c r="AV325" s="3">
        <v>89980480</v>
      </c>
      <c r="AW325" s="3">
        <v>16674122</v>
      </c>
      <c r="AX325" s="3">
        <v>249945.78125</v>
      </c>
      <c r="AY325" s="3">
        <v>48946339</v>
      </c>
      <c r="AZ325" s="3">
        <v>0</v>
      </c>
      <c r="BA325" s="3">
        <v>0</v>
      </c>
      <c r="BB325" s="3">
        <v>195.82781982421875</v>
      </c>
      <c r="BC325" s="3">
        <v>23.644607543945313</v>
      </c>
      <c r="BD325" s="3">
        <v>96.001739501953125</v>
      </c>
      <c r="BE325" s="3">
        <v>66.710952758789063</v>
      </c>
    </row>
    <row r="326" spans="1:57" x14ac:dyDescent="0.25">
      <c r="A326" s="3">
        <v>114062503</v>
      </c>
      <c r="B326" s="3" t="s">
        <v>374</v>
      </c>
      <c r="C326" s="3" t="s">
        <v>604</v>
      </c>
      <c r="D326" s="50" t="s">
        <v>938</v>
      </c>
      <c r="E326" s="50">
        <v>1097574.875</v>
      </c>
      <c r="F326" s="50">
        <v>295954.0625</v>
      </c>
      <c r="G326" s="50">
        <v>880244.625</v>
      </c>
      <c r="H326" s="50">
        <v>167272.65625</v>
      </c>
      <c r="I326" s="50">
        <v>185068.921875</v>
      </c>
      <c r="J326" s="50">
        <v>908795.375</v>
      </c>
      <c r="K326" s="50">
        <v>193540.640625</v>
      </c>
      <c r="L326" s="50"/>
      <c r="M326" s="50">
        <v>1097574.875</v>
      </c>
      <c r="N326" s="50">
        <v>1097574.875</v>
      </c>
      <c r="O326" s="50">
        <v>295954.0625</v>
      </c>
      <c r="P326" s="50">
        <v>295954.0625</v>
      </c>
      <c r="Q326" s="50">
        <v>1075854.5</v>
      </c>
      <c r="R326" s="50">
        <v>204444.34375</v>
      </c>
      <c r="S326" s="3">
        <v>185068.921875</v>
      </c>
      <c r="T326" s="3">
        <v>908795.375</v>
      </c>
      <c r="U326" s="3">
        <v>193540.640625</v>
      </c>
      <c r="AG326" s="3">
        <v>295954.0625</v>
      </c>
      <c r="AH326" s="3">
        <v>1643457</v>
      </c>
      <c r="AI326" s="3">
        <v>1939411</v>
      </c>
      <c r="AJ326" s="3">
        <v>1204749.5</v>
      </c>
      <c r="AK326" s="3">
        <v>3144160.5</v>
      </c>
      <c r="AL326" s="3">
        <v>1302019.25</v>
      </c>
      <c r="AM326" s="3">
        <v>4446180</v>
      </c>
      <c r="AN326" s="3">
        <v>481023</v>
      </c>
      <c r="AO326" s="3">
        <v>4927203</v>
      </c>
      <c r="AP326" s="3">
        <v>1097574.875</v>
      </c>
      <c r="AQ326" s="3">
        <v>6024778</v>
      </c>
      <c r="AR326" s="3">
        <v>11377588</v>
      </c>
      <c r="AS326" s="3">
        <v>0.71923965215682983</v>
      </c>
      <c r="AT326" s="3">
        <v>0.32073020935058594</v>
      </c>
      <c r="AU326" s="3">
        <v>15818911</v>
      </c>
      <c r="AV326" s="3">
        <v>49908876</v>
      </c>
      <c r="AW326" s="3">
        <v>2189956</v>
      </c>
      <c r="AX326" s="3">
        <v>138635.765625</v>
      </c>
      <c r="AY326" s="3">
        <v>27533981</v>
      </c>
      <c r="AZ326" s="3">
        <v>0</v>
      </c>
      <c r="BA326" s="3">
        <v>0</v>
      </c>
      <c r="BB326" s="3">
        <v>198.60662841796875</v>
      </c>
      <c r="BC326" s="3">
        <v>22.679288864135742</v>
      </c>
      <c r="BD326" s="3">
        <v>114.10411071777344</v>
      </c>
      <c r="BE326" s="3">
        <v>15.796472549438477</v>
      </c>
    </row>
    <row r="327" spans="1:57" x14ac:dyDescent="0.25">
      <c r="A327" s="3">
        <v>114063003</v>
      </c>
      <c r="B327" s="3" t="s">
        <v>111</v>
      </c>
      <c r="C327" s="3" t="s">
        <v>604</v>
      </c>
      <c r="D327" s="50" t="s">
        <v>938</v>
      </c>
      <c r="E327" s="50">
        <v>1422106.625</v>
      </c>
      <c r="F327" s="50">
        <v>507755.09375</v>
      </c>
      <c r="G327" s="50">
        <v>679329.25</v>
      </c>
      <c r="H327" s="50">
        <v>1740850.625</v>
      </c>
      <c r="I327" s="50">
        <v>202285.40625</v>
      </c>
      <c r="J327" s="50">
        <v>1340045.125</v>
      </c>
      <c r="K327" s="50">
        <v>284138.59375</v>
      </c>
      <c r="L327" s="50"/>
      <c r="M327" s="50">
        <v>1422106.625</v>
      </c>
      <c r="N327" s="50">
        <v>1422106.625</v>
      </c>
      <c r="O327" s="50">
        <v>507755.09375</v>
      </c>
      <c r="P327" s="50">
        <v>507755.09375</v>
      </c>
      <c r="Q327" s="50">
        <v>830291.25</v>
      </c>
      <c r="R327" s="50">
        <v>2127706.5</v>
      </c>
      <c r="S327" s="3">
        <v>202285.40625</v>
      </c>
      <c r="T327" s="3">
        <v>1340045.125</v>
      </c>
      <c r="U327" s="3">
        <v>284138.59375</v>
      </c>
      <c r="AG327" s="3">
        <v>507755.09375</v>
      </c>
      <c r="AH327" s="3">
        <v>3649381.25</v>
      </c>
      <c r="AI327" s="3">
        <v>4157136.25</v>
      </c>
      <c r="AJ327" s="3">
        <v>1847800.25</v>
      </c>
      <c r="AK327" s="3">
        <v>6004936.5</v>
      </c>
      <c r="AL327" s="3">
        <v>3549813</v>
      </c>
      <c r="AM327" s="3">
        <v>9554750</v>
      </c>
      <c r="AN327" s="3">
        <v>710040.5</v>
      </c>
      <c r="AO327" s="3">
        <v>10264790</v>
      </c>
      <c r="AP327" s="3">
        <v>1422106.625</v>
      </c>
      <c r="AQ327" s="3">
        <v>11686897</v>
      </c>
      <c r="AR327" s="3">
        <v>13623861</v>
      </c>
      <c r="AS327" s="3">
        <v>0.64860498905181885</v>
      </c>
      <c r="AT327" s="3">
        <v>0.27051019668579102</v>
      </c>
      <c r="AU327" s="3">
        <v>21004866</v>
      </c>
      <c r="AV327" s="3">
        <v>77540752</v>
      </c>
      <c r="AW327" s="3">
        <v>7233265</v>
      </c>
      <c r="AX327" s="3">
        <v>215390.984375</v>
      </c>
      <c r="AY327" s="3">
        <v>47397529</v>
      </c>
      <c r="AZ327" s="3">
        <v>0</v>
      </c>
      <c r="BA327" s="3">
        <v>0</v>
      </c>
      <c r="BB327" s="3">
        <v>220.05345153808594</v>
      </c>
      <c r="BC327" s="3">
        <v>27.879238128662109</v>
      </c>
      <c r="BD327" s="3">
        <v>97.519706726074219</v>
      </c>
      <c r="BE327" s="3">
        <v>33.582023620605469</v>
      </c>
    </row>
    <row r="328" spans="1:57" x14ac:dyDescent="0.25">
      <c r="A328" s="3">
        <v>114063503</v>
      </c>
      <c r="B328" s="3" t="s">
        <v>60</v>
      </c>
      <c r="C328" s="3" t="s">
        <v>604</v>
      </c>
      <c r="D328" s="50" t="s">
        <v>938</v>
      </c>
      <c r="E328" s="50">
        <v>1304975</v>
      </c>
      <c r="F328" s="50">
        <v>259262.703125</v>
      </c>
      <c r="G328" s="50">
        <v>649964.6875</v>
      </c>
      <c r="H328" s="50">
        <v>170645.40625</v>
      </c>
      <c r="I328" s="50">
        <v>171462.921875</v>
      </c>
      <c r="J328" s="50">
        <v>740614.875</v>
      </c>
      <c r="K328" s="50">
        <v>170587.21875</v>
      </c>
      <c r="L328" s="50"/>
      <c r="M328" s="50">
        <v>1304975</v>
      </c>
      <c r="N328" s="50">
        <v>1304975</v>
      </c>
      <c r="O328" s="50">
        <v>259262.703125</v>
      </c>
      <c r="P328" s="50">
        <v>259262.703125</v>
      </c>
      <c r="Q328" s="50">
        <v>794401.25</v>
      </c>
      <c r="R328" s="50">
        <v>208566.59375</v>
      </c>
      <c r="S328" s="3">
        <v>171462.921875</v>
      </c>
      <c r="T328" s="3">
        <v>740614.875</v>
      </c>
      <c r="U328" s="3">
        <v>170587.21875</v>
      </c>
      <c r="AG328" s="3">
        <v>259262.703125</v>
      </c>
      <c r="AH328" s="3">
        <v>1817670.5</v>
      </c>
      <c r="AI328" s="3">
        <v>2076933.25</v>
      </c>
      <c r="AJ328" s="3">
        <v>999877.5625</v>
      </c>
      <c r="AK328" s="3">
        <v>3076810.75</v>
      </c>
      <c r="AL328" s="3">
        <v>1513541.625</v>
      </c>
      <c r="AM328" s="3">
        <v>4590352.5</v>
      </c>
      <c r="AN328" s="3">
        <v>430725.625</v>
      </c>
      <c r="AO328" s="3">
        <v>5021078</v>
      </c>
      <c r="AP328" s="3">
        <v>1304975</v>
      </c>
      <c r="AQ328" s="3">
        <v>6326053</v>
      </c>
      <c r="AR328" s="3">
        <v>11943227</v>
      </c>
      <c r="AS328" s="3">
        <v>0.75444304943084717</v>
      </c>
      <c r="AT328" s="3">
        <v>0.32278147339820862</v>
      </c>
      <c r="AU328" s="3">
        <v>15830521</v>
      </c>
      <c r="AV328" s="3">
        <v>46134588</v>
      </c>
      <c r="AW328" s="3">
        <v>28493128</v>
      </c>
      <c r="AX328" s="3">
        <v>128151.6328125</v>
      </c>
      <c r="AY328" s="3">
        <v>28036226</v>
      </c>
      <c r="AZ328" s="3">
        <v>0</v>
      </c>
      <c r="BA328" s="3">
        <v>0</v>
      </c>
      <c r="BB328" s="3">
        <v>218.77384948730469</v>
      </c>
      <c r="BC328" s="3">
        <v>24.00914192199707</v>
      </c>
      <c r="BD328" s="3">
        <v>123.52960968017578</v>
      </c>
      <c r="BE328" s="3">
        <v>222.33917236328125</v>
      </c>
    </row>
    <row r="329" spans="1:57" x14ac:dyDescent="0.25">
      <c r="A329" s="3">
        <v>114064003</v>
      </c>
      <c r="B329" s="3" t="s">
        <v>355</v>
      </c>
      <c r="C329" s="3" t="s">
        <v>604</v>
      </c>
      <c r="D329" s="50" t="s">
        <v>938</v>
      </c>
      <c r="E329" s="50">
        <v>699597.4375</v>
      </c>
      <c r="F329" s="50">
        <v>177499.953125</v>
      </c>
      <c r="G329" s="50">
        <v>479501.1875</v>
      </c>
      <c r="H329" s="50">
        <v>63362.25</v>
      </c>
      <c r="I329" s="50">
        <v>162239.34375</v>
      </c>
      <c r="J329" s="50">
        <v>576136.375</v>
      </c>
      <c r="K329" s="50">
        <v>122306.453125</v>
      </c>
      <c r="L329" s="50">
        <v>9334.0498046875</v>
      </c>
      <c r="M329" s="50">
        <v>699597.4375</v>
      </c>
      <c r="N329" s="50">
        <v>699597.4375</v>
      </c>
      <c r="O329" s="50">
        <v>177499.953125</v>
      </c>
      <c r="P329" s="50">
        <v>177499.953125</v>
      </c>
      <c r="Q329" s="50">
        <v>586057</v>
      </c>
      <c r="R329" s="50">
        <v>77442.75</v>
      </c>
      <c r="S329" s="3">
        <v>162239.34375</v>
      </c>
      <c r="T329" s="3">
        <v>576136.375</v>
      </c>
      <c r="U329" s="3">
        <v>122306.453125</v>
      </c>
      <c r="V329" s="3">
        <v>9334.0498046875</v>
      </c>
      <c r="W329" s="3">
        <v>9334.0498046875</v>
      </c>
      <c r="AG329" s="3">
        <v>177499.953125</v>
      </c>
      <c r="AH329" s="3">
        <v>1056839.5</v>
      </c>
      <c r="AI329" s="3">
        <v>1234339.5</v>
      </c>
      <c r="AJ329" s="3">
        <v>753636.3125</v>
      </c>
      <c r="AK329" s="3">
        <v>1987975.75</v>
      </c>
      <c r="AL329" s="3">
        <v>786374.25</v>
      </c>
      <c r="AM329" s="3">
        <v>2774350</v>
      </c>
      <c r="AN329" s="3">
        <v>339739.3125</v>
      </c>
      <c r="AO329" s="3">
        <v>3114089.25</v>
      </c>
      <c r="AP329" s="3">
        <v>708931.5</v>
      </c>
      <c r="AQ329" s="3">
        <v>3823020.75</v>
      </c>
      <c r="AR329" s="3">
        <v>6958293.5</v>
      </c>
      <c r="AS329" s="3">
        <v>0.71378439664840698</v>
      </c>
      <c r="AT329" s="3">
        <v>0.24306206405162811</v>
      </c>
      <c r="AU329" s="3">
        <v>9748453</v>
      </c>
      <c r="AV329" s="3">
        <v>40297496</v>
      </c>
      <c r="AW329" s="3">
        <v>4790145</v>
      </c>
      <c r="AX329" s="3">
        <v>111937.4921875</v>
      </c>
      <c r="AY329" s="3">
        <v>20922535</v>
      </c>
      <c r="AZ329" s="3">
        <v>0</v>
      </c>
      <c r="BA329" s="3">
        <v>0</v>
      </c>
      <c r="BB329" s="3">
        <v>186.91265869140625</v>
      </c>
      <c r="BC329" s="3">
        <v>17.759695053100586</v>
      </c>
      <c r="BD329" s="3">
        <v>87.088363647460938</v>
      </c>
      <c r="BE329" s="3">
        <v>42.793033599853516</v>
      </c>
    </row>
    <row r="330" spans="1:57" x14ac:dyDescent="0.25">
      <c r="A330" s="3">
        <v>114065503</v>
      </c>
      <c r="B330" s="3" t="s">
        <v>221</v>
      </c>
      <c r="C330" s="3" t="s">
        <v>604</v>
      </c>
      <c r="D330" s="50" t="s">
        <v>938</v>
      </c>
      <c r="E330" s="50">
        <v>1751342.75</v>
      </c>
      <c r="F330" s="50">
        <v>466623.15625</v>
      </c>
      <c r="G330" s="50">
        <v>940469.3125</v>
      </c>
      <c r="H330" s="50">
        <v>2358635.5</v>
      </c>
      <c r="I330" s="50">
        <v>151778.5625</v>
      </c>
      <c r="J330" s="50">
        <v>1650253</v>
      </c>
      <c r="K330" s="50">
        <v>366886.3125</v>
      </c>
      <c r="L330" s="50"/>
      <c r="M330" s="50">
        <v>1751342.75</v>
      </c>
      <c r="N330" s="50">
        <v>1751342.75</v>
      </c>
      <c r="O330" s="50">
        <v>466623.15625</v>
      </c>
      <c r="P330" s="50">
        <v>466623.15625</v>
      </c>
      <c r="Q330" s="50">
        <v>1149462.5</v>
      </c>
      <c r="R330" s="50">
        <v>2882776.5</v>
      </c>
      <c r="S330" s="3">
        <v>151778.5625</v>
      </c>
      <c r="T330" s="3">
        <v>1650253</v>
      </c>
      <c r="U330" s="3">
        <v>366886.3125</v>
      </c>
      <c r="AG330" s="3">
        <v>466623.15625</v>
      </c>
      <c r="AH330" s="3">
        <v>4628643.5</v>
      </c>
      <c r="AI330" s="3">
        <v>5095266.5</v>
      </c>
      <c r="AJ330" s="3">
        <v>2116876.25</v>
      </c>
      <c r="AK330" s="3">
        <v>7212143</v>
      </c>
      <c r="AL330" s="3">
        <v>4634119</v>
      </c>
      <c r="AM330" s="3">
        <v>11846262</v>
      </c>
      <c r="AN330" s="3">
        <v>618401.75</v>
      </c>
      <c r="AO330" s="3">
        <v>12464664</v>
      </c>
      <c r="AP330" s="3">
        <v>1751342.75</v>
      </c>
      <c r="AQ330" s="3">
        <v>14216007</v>
      </c>
      <c r="AR330" s="3">
        <v>13608774</v>
      </c>
      <c r="AS330" s="3">
        <v>0.63295072317123413</v>
      </c>
      <c r="AT330" s="3">
        <v>0.30277001857757568</v>
      </c>
      <c r="AU330" s="3">
        <v>21500526</v>
      </c>
      <c r="AV330" s="3">
        <v>68425488</v>
      </c>
      <c r="AW330" s="3">
        <v>24746394</v>
      </c>
      <c r="AX330" s="3">
        <v>190070.796875</v>
      </c>
      <c r="AY330" s="3">
        <v>43986164</v>
      </c>
      <c r="AZ330" s="3">
        <v>0</v>
      </c>
      <c r="BA330" s="3">
        <v>0</v>
      </c>
      <c r="BB330" s="3">
        <v>231.41989135742188</v>
      </c>
      <c r="BC330" s="3">
        <v>37.944507598876953</v>
      </c>
      <c r="BD330" s="3">
        <v>113.11851501464844</v>
      </c>
      <c r="BE330" s="3">
        <v>130.19566345214844</v>
      </c>
    </row>
    <row r="331" spans="1:57" x14ac:dyDescent="0.25">
      <c r="A331" s="3">
        <v>114066503</v>
      </c>
      <c r="B331" s="3" t="s">
        <v>337</v>
      </c>
      <c r="C331" s="3" t="s">
        <v>604</v>
      </c>
      <c r="D331" s="50" t="s">
        <v>938</v>
      </c>
      <c r="E331" s="50">
        <v>677802.3125</v>
      </c>
      <c r="F331" s="50">
        <v>203056.046875</v>
      </c>
      <c r="G331" s="50">
        <v>487932.5</v>
      </c>
      <c r="H331" s="50">
        <v>92780.546875</v>
      </c>
      <c r="I331" s="50">
        <v>175608.984375</v>
      </c>
      <c r="J331" s="50">
        <v>552422.25</v>
      </c>
      <c r="K331" s="50">
        <v>117353.1328125</v>
      </c>
      <c r="L331" s="50">
        <v>14497.650390625</v>
      </c>
      <c r="M331" s="50">
        <v>677802.3125</v>
      </c>
      <c r="N331" s="50">
        <v>677802.3125</v>
      </c>
      <c r="O331" s="50">
        <v>203056.046875</v>
      </c>
      <c r="P331" s="50">
        <v>203056.046875</v>
      </c>
      <c r="Q331" s="50">
        <v>596361.9375</v>
      </c>
      <c r="R331" s="50">
        <v>113398.453125</v>
      </c>
      <c r="S331" s="3">
        <v>175608.984375</v>
      </c>
      <c r="T331" s="3">
        <v>552422.25</v>
      </c>
      <c r="U331" s="3">
        <v>117353.1328125</v>
      </c>
      <c r="V331" s="3">
        <v>14497.650390625</v>
      </c>
      <c r="W331" s="3">
        <v>14497.650390625</v>
      </c>
      <c r="AG331" s="3">
        <v>203056.046875</v>
      </c>
      <c r="AH331" s="3">
        <v>1078042.625</v>
      </c>
      <c r="AI331" s="3">
        <v>1281098.625</v>
      </c>
      <c r="AJ331" s="3">
        <v>755478.3125</v>
      </c>
      <c r="AK331" s="3">
        <v>2036577</v>
      </c>
      <c r="AL331" s="3">
        <v>805698.375</v>
      </c>
      <c r="AM331" s="3">
        <v>2842275.5</v>
      </c>
      <c r="AN331" s="3">
        <v>378665.03125</v>
      </c>
      <c r="AO331" s="3">
        <v>3220940.5</v>
      </c>
      <c r="AP331" s="3">
        <v>692299.9375</v>
      </c>
      <c r="AQ331" s="3">
        <v>3913240.5</v>
      </c>
      <c r="AR331" s="3">
        <v>7631629.5</v>
      </c>
      <c r="AS331" s="3">
        <v>0.7337263822555542</v>
      </c>
      <c r="AT331" s="3">
        <v>0.28607815504074097</v>
      </c>
      <c r="AU331" s="3">
        <v>10401193</v>
      </c>
      <c r="AV331" s="3">
        <v>36398420</v>
      </c>
      <c r="AW331" s="3">
        <v>3763326</v>
      </c>
      <c r="AX331" s="3">
        <v>101106.71875</v>
      </c>
      <c r="AY331" s="3">
        <v>21925136</v>
      </c>
      <c r="AZ331" s="3">
        <v>0</v>
      </c>
      <c r="BA331" s="3">
        <v>0</v>
      </c>
      <c r="BB331" s="3">
        <v>216.85142517089844</v>
      </c>
      <c r="BC331" s="3">
        <v>20.142845153808594</v>
      </c>
      <c r="BD331" s="3">
        <v>102.8734130859375</v>
      </c>
      <c r="BE331" s="3">
        <v>37.221324920654297</v>
      </c>
    </row>
    <row r="332" spans="1:57" x14ac:dyDescent="0.25">
      <c r="A332" s="3">
        <v>114067002</v>
      </c>
      <c r="B332" s="3" t="s">
        <v>74</v>
      </c>
      <c r="C332" s="3" t="s">
        <v>604</v>
      </c>
      <c r="D332" s="50" t="s">
        <v>938</v>
      </c>
      <c r="E332" s="50">
        <v>32102958</v>
      </c>
      <c r="F332" s="50">
        <v>3385412.5</v>
      </c>
      <c r="G332" s="50">
        <v>2684875.25</v>
      </c>
      <c r="H332" s="50">
        <v>25235566</v>
      </c>
      <c r="I332" s="50">
        <v>260038.71875</v>
      </c>
      <c r="J332" s="50">
        <v>9783976</v>
      </c>
      <c r="K332" s="50">
        <v>1829748.625</v>
      </c>
      <c r="L332" s="50"/>
      <c r="M332" s="50">
        <v>32102958</v>
      </c>
      <c r="N332" s="50">
        <v>32102958</v>
      </c>
      <c r="O332" s="50">
        <v>3385412.5</v>
      </c>
      <c r="P332" s="50">
        <v>3385412.5</v>
      </c>
      <c r="Q332" s="50">
        <v>3281514.25</v>
      </c>
      <c r="R332" s="50">
        <v>30843468</v>
      </c>
      <c r="S332" s="3">
        <v>260038.71875</v>
      </c>
      <c r="T332" s="3">
        <v>9783976</v>
      </c>
      <c r="U332" s="3">
        <v>1829748.625</v>
      </c>
      <c r="AG332" s="3">
        <v>3385412.5</v>
      </c>
      <c r="AH332" s="3">
        <v>59428312</v>
      </c>
      <c r="AI332" s="3">
        <v>62813724</v>
      </c>
      <c r="AJ332" s="3">
        <v>13169388</v>
      </c>
      <c r="AK332" s="3">
        <v>75983112</v>
      </c>
      <c r="AL332" s="3">
        <v>62946424</v>
      </c>
      <c r="AM332" s="3">
        <v>138929536</v>
      </c>
      <c r="AN332" s="3">
        <v>3645451.25</v>
      </c>
      <c r="AO332" s="3">
        <v>142574992</v>
      </c>
      <c r="AP332" s="3">
        <v>32102958</v>
      </c>
      <c r="AQ332" s="3">
        <v>174677952</v>
      </c>
      <c r="AR332" s="3">
        <v>195700688</v>
      </c>
      <c r="AS332" s="3">
        <v>0.82246589660644531</v>
      </c>
      <c r="AT332" s="3">
        <v>0.7215348482131958</v>
      </c>
      <c r="AU332" s="3">
        <v>237943840</v>
      </c>
      <c r="AV332" s="3">
        <v>325209504</v>
      </c>
      <c r="AW332" s="3">
        <v>102327368</v>
      </c>
      <c r="AX332" s="3">
        <v>903359.75</v>
      </c>
      <c r="AY332" s="3">
        <v>19899865</v>
      </c>
      <c r="AZ332" s="3">
        <v>0</v>
      </c>
      <c r="BA332" s="3">
        <v>0</v>
      </c>
      <c r="BB332" s="3">
        <v>22.028726577758789</v>
      </c>
      <c r="BC332" s="3">
        <v>84.111686706542969</v>
      </c>
      <c r="BD332" s="3">
        <v>263.39877319335938</v>
      </c>
      <c r="BE332" s="3">
        <v>113.27421569824219</v>
      </c>
    </row>
    <row r="333" spans="1:57" x14ac:dyDescent="0.25">
      <c r="A333" s="3">
        <v>114067107</v>
      </c>
      <c r="B333" s="3" t="s">
        <v>563</v>
      </c>
      <c r="C333" s="3" t="s">
        <v>605</v>
      </c>
      <c r="D333" s="50" t="s">
        <v>938</v>
      </c>
      <c r="E333" s="50"/>
      <c r="F333" s="50"/>
      <c r="G333" s="50"/>
      <c r="H333" s="50"/>
      <c r="I333" s="50"/>
      <c r="J333" s="50">
        <v>348544.03125</v>
      </c>
      <c r="K333" s="50">
        <v>73584.40625</v>
      </c>
      <c r="L333" s="50">
        <v>381399.4375</v>
      </c>
      <c r="M333" s="50"/>
      <c r="N333" s="50"/>
      <c r="O333" s="50"/>
      <c r="P333" s="50"/>
      <c r="Q333" s="50"/>
      <c r="R333" s="50"/>
      <c r="T333" s="3">
        <v>348544.03125</v>
      </c>
      <c r="U333" s="3">
        <v>73584.40625</v>
      </c>
      <c r="V333" s="3">
        <v>381399.4375</v>
      </c>
      <c r="W333" s="3">
        <v>381399.4375</v>
      </c>
      <c r="AG333" s="3">
        <v>0</v>
      </c>
      <c r="AH333" s="3">
        <v>454983.84375</v>
      </c>
      <c r="AI333" s="3">
        <v>454983.84375</v>
      </c>
      <c r="AJ333" s="3">
        <v>348544.03125</v>
      </c>
      <c r="AK333" s="3">
        <v>803527.875</v>
      </c>
      <c r="AL333" s="3">
        <v>381399.4375</v>
      </c>
      <c r="AM333" s="3">
        <v>1184927.25</v>
      </c>
      <c r="AN333" s="3">
        <v>0</v>
      </c>
      <c r="AO333" s="3">
        <v>1184927.25</v>
      </c>
      <c r="AP333" s="3">
        <v>381399.4375</v>
      </c>
      <c r="AQ333" s="3">
        <v>1566326.75</v>
      </c>
      <c r="AR333" s="3">
        <v>1914526.625</v>
      </c>
      <c r="AS333" s="3">
        <v>0.54520303010940552</v>
      </c>
      <c r="AT333" s="3">
        <v>0.30983087420463562</v>
      </c>
      <c r="AU333" s="3">
        <v>3511584.75</v>
      </c>
      <c r="AV333" s="3">
        <v>11035816</v>
      </c>
      <c r="AW333" s="3">
        <v>547887</v>
      </c>
      <c r="AX333" s="3">
        <v>30655.044921875</v>
      </c>
      <c r="BA333" s="3">
        <v>0</v>
      </c>
      <c r="BC333" s="3">
        <v>26.211929321289063</v>
      </c>
      <c r="BD333" s="3">
        <v>114.55161285400391</v>
      </c>
      <c r="BE333" s="3">
        <v>17.872653961181641</v>
      </c>
    </row>
    <row r="334" spans="1:57" x14ac:dyDescent="0.25">
      <c r="A334" s="3">
        <v>114067503</v>
      </c>
      <c r="B334" s="3" t="s">
        <v>138</v>
      </c>
      <c r="C334" s="3" t="s">
        <v>604</v>
      </c>
      <c r="D334" s="50" t="s">
        <v>938</v>
      </c>
      <c r="E334" s="50">
        <v>666932.25</v>
      </c>
      <c r="F334" s="50">
        <v>214409.703125</v>
      </c>
      <c r="G334" s="50">
        <v>463756.78125</v>
      </c>
      <c r="H334" s="50">
        <v>89087.3984375</v>
      </c>
      <c r="I334" s="50">
        <v>189815.796875</v>
      </c>
      <c r="J334" s="50">
        <v>733025.9375</v>
      </c>
      <c r="K334" s="50">
        <v>113957.625</v>
      </c>
      <c r="L334" s="50"/>
      <c r="M334" s="50">
        <v>666932.25</v>
      </c>
      <c r="N334" s="50">
        <v>666932.25</v>
      </c>
      <c r="O334" s="50">
        <v>214409.703125</v>
      </c>
      <c r="P334" s="50">
        <v>214409.703125</v>
      </c>
      <c r="Q334" s="50">
        <v>566813.875</v>
      </c>
      <c r="R334" s="50">
        <v>108884.6015625</v>
      </c>
      <c r="S334" s="3">
        <v>189815.796875</v>
      </c>
      <c r="T334" s="3">
        <v>733025.9375</v>
      </c>
      <c r="U334" s="3">
        <v>113957.625</v>
      </c>
      <c r="AG334" s="3">
        <v>214409.703125</v>
      </c>
      <c r="AH334" s="3">
        <v>1059793</v>
      </c>
      <c r="AI334" s="3">
        <v>1274202.75</v>
      </c>
      <c r="AJ334" s="3">
        <v>947435.625</v>
      </c>
      <c r="AK334" s="3">
        <v>2221638.5</v>
      </c>
      <c r="AL334" s="3">
        <v>775816.875</v>
      </c>
      <c r="AM334" s="3">
        <v>2997455.5</v>
      </c>
      <c r="AN334" s="3">
        <v>404225.5</v>
      </c>
      <c r="AO334" s="3">
        <v>3401681</v>
      </c>
      <c r="AP334" s="3">
        <v>666932.25</v>
      </c>
      <c r="AQ334" s="3">
        <v>4068613.25</v>
      </c>
      <c r="AR334" s="3">
        <v>6845016</v>
      </c>
      <c r="AS334" s="3">
        <v>0.6643257737159729</v>
      </c>
      <c r="AT334" s="3">
        <v>0.23943738639354706</v>
      </c>
      <c r="AU334" s="3">
        <v>10303704</v>
      </c>
      <c r="AV334" s="3">
        <v>42702308</v>
      </c>
      <c r="AW334" s="3">
        <v>5453269</v>
      </c>
      <c r="AX334" s="3">
        <v>118617.5234375</v>
      </c>
      <c r="AY334" s="3">
        <v>28308711</v>
      </c>
      <c r="AZ334" s="3">
        <v>0</v>
      </c>
      <c r="BA334" s="3">
        <v>0</v>
      </c>
      <c r="BB334" s="3">
        <v>238.65538024902344</v>
      </c>
      <c r="BC334" s="3">
        <v>18.729429244995117</v>
      </c>
      <c r="BD334" s="3">
        <v>86.864936828613281</v>
      </c>
      <c r="BE334" s="3">
        <v>45.973552703857422</v>
      </c>
    </row>
    <row r="335" spans="1:57" x14ac:dyDescent="0.25">
      <c r="A335" s="3">
        <v>114068003</v>
      </c>
      <c r="B335" s="3" t="s">
        <v>435</v>
      </c>
      <c r="C335" s="3" t="s">
        <v>604</v>
      </c>
      <c r="D335" s="50" t="s">
        <v>938</v>
      </c>
      <c r="E335" s="50">
        <v>797874.125</v>
      </c>
      <c r="F335" s="50">
        <v>149197.65625</v>
      </c>
      <c r="G335" s="50">
        <v>506105.5625</v>
      </c>
      <c r="H335" s="50">
        <v>90029.25</v>
      </c>
      <c r="I335" s="50">
        <v>205980.09375</v>
      </c>
      <c r="J335" s="50">
        <v>559736.5</v>
      </c>
      <c r="K335" s="50">
        <v>115928.6171875</v>
      </c>
      <c r="L335" s="50">
        <v>3459.14990234375</v>
      </c>
      <c r="M335" s="50">
        <v>797874.125</v>
      </c>
      <c r="N335" s="50">
        <v>797874.125</v>
      </c>
      <c r="O335" s="50">
        <v>149197.65625</v>
      </c>
      <c r="P335" s="50">
        <v>149197.65625</v>
      </c>
      <c r="Q335" s="50">
        <v>618573.5</v>
      </c>
      <c r="R335" s="50">
        <v>110035.75</v>
      </c>
      <c r="S335" s="3">
        <v>205980.09375</v>
      </c>
      <c r="T335" s="3">
        <v>559736.5</v>
      </c>
      <c r="U335" s="3">
        <v>115928.6171875</v>
      </c>
      <c r="V335" s="3">
        <v>3459.14990234375</v>
      </c>
      <c r="W335" s="3">
        <v>3459.14990234375</v>
      </c>
      <c r="AG335" s="3">
        <v>149197.65625</v>
      </c>
      <c r="AH335" s="3">
        <v>1213271.25</v>
      </c>
      <c r="AI335" s="3">
        <v>1362468.875</v>
      </c>
      <c r="AJ335" s="3">
        <v>708934.125</v>
      </c>
      <c r="AK335" s="3">
        <v>2071403</v>
      </c>
      <c r="AL335" s="3">
        <v>911369</v>
      </c>
      <c r="AM335" s="3">
        <v>2982772</v>
      </c>
      <c r="AN335" s="3">
        <v>355177.75</v>
      </c>
      <c r="AO335" s="3">
        <v>3337949.75</v>
      </c>
      <c r="AP335" s="3">
        <v>801333.25</v>
      </c>
      <c r="AQ335" s="3">
        <v>4139283</v>
      </c>
      <c r="AR335" s="3">
        <v>7713939</v>
      </c>
      <c r="AS335" s="3">
        <v>0.72707968950271606</v>
      </c>
      <c r="AT335" s="3">
        <v>0.2791164219379425</v>
      </c>
      <c r="AU335" s="3">
        <v>10609482</v>
      </c>
      <c r="AV335" s="3">
        <v>37651372</v>
      </c>
      <c r="AW335" s="3">
        <v>5758366</v>
      </c>
      <c r="AX335" s="3">
        <v>104587.140625</v>
      </c>
      <c r="AY335" s="3">
        <v>24041609</v>
      </c>
      <c r="AZ335" s="3">
        <v>0</v>
      </c>
      <c r="BA335" s="3">
        <v>0</v>
      </c>
      <c r="BB335" s="3">
        <v>229.87155151367188</v>
      </c>
      <c r="BC335" s="3">
        <v>19.805522918701172</v>
      </c>
      <c r="BD335" s="3">
        <v>101.44155120849609</v>
      </c>
      <c r="BE335" s="3">
        <v>55.058067321777344</v>
      </c>
    </row>
    <row r="336" spans="1:57" x14ac:dyDescent="0.25">
      <c r="A336" s="3">
        <v>114068103</v>
      </c>
      <c r="B336" s="3" t="s">
        <v>34</v>
      </c>
      <c r="C336" s="3" t="s">
        <v>604</v>
      </c>
      <c r="D336" s="50" t="s">
        <v>938</v>
      </c>
      <c r="E336" s="50">
        <v>1225207.5</v>
      </c>
      <c r="F336" s="50">
        <v>355290.90625</v>
      </c>
      <c r="G336" s="50">
        <v>799309.5</v>
      </c>
      <c r="H336" s="50">
        <v>333431.09375</v>
      </c>
      <c r="I336" s="50">
        <v>339245.21875</v>
      </c>
      <c r="J336" s="50">
        <v>1029298.5</v>
      </c>
      <c r="K336" s="50">
        <v>221806.4375</v>
      </c>
      <c r="L336" s="50"/>
      <c r="M336" s="50">
        <v>1225207.5</v>
      </c>
      <c r="N336" s="50">
        <v>1225207.5</v>
      </c>
      <c r="O336" s="50">
        <v>355290.90625</v>
      </c>
      <c r="P336" s="50">
        <v>355290.90625</v>
      </c>
      <c r="Q336" s="50">
        <v>976933.875</v>
      </c>
      <c r="R336" s="50">
        <v>407526.90625</v>
      </c>
      <c r="S336" s="3">
        <v>339245.21875</v>
      </c>
      <c r="T336" s="3">
        <v>1029298.5</v>
      </c>
      <c r="U336" s="3">
        <v>221806.4375</v>
      </c>
      <c r="AG336" s="3">
        <v>355290.90625</v>
      </c>
      <c r="AH336" s="3">
        <v>2119690.25</v>
      </c>
      <c r="AI336" s="3">
        <v>2474981.25</v>
      </c>
      <c r="AJ336" s="3">
        <v>1384589.375</v>
      </c>
      <c r="AK336" s="3">
        <v>3859570.5</v>
      </c>
      <c r="AL336" s="3">
        <v>1632734.375</v>
      </c>
      <c r="AM336" s="3">
        <v>5492305</v>
      </c>
      <c r="AN336" s="3">
        <v>694536.125</v>
      </c>
      <c r="AO336" s="3">
        <v>6186841</v>
      </c>
      <c r="AP336" s="3">
        <v>1225207.5</v>
      </c>
      <c r="AQ336" s="3">
        <v>7412048.5</v>
      </c>
      <c r="AR336" s="3">
        <v>12312968</v>
      </c>
      <c r="AS336" s="3">
        <v>0.70560449361801147</v>
      </c>
      <c r="AT336" s="3">
        <v>0.25276970863342285</v>
      </c>
      <c r="AU336" s="3">
        <v>17450240</v>
      </c>
      <c r="AV336" s="3">
        <v>68253480</v>
      </c>
      <c r="AW336" s="3">
        <v>14884366</v>
      </c>
      <c r="AX336" s="3">
        <v>189593</v>
      </c>
      <c r="AY336" s="3">
        <v>44489879</v>
      </c>
      <c r="AZ336" s="3">
        <v>0</v>
      </c>
      <c r="BA336" s="3">
        <v>0</v>
      </c>
      <c r="BB336" s="3">
        <v>234.65992736816406</v>
      </c>
      <c r="BC336" s="3">
        <v>20.357135772705078</v>
      </c>
      <c r="BD336" s="3">
        <v>92.04052734375</v>
      </c>
      <c r="BE336" s="3">
        <v>78.506935119628906</v>
      </c>
    </row>
    <row r="337" spans="1:57" x14ac:dyDescent="0.25">
      <c r="A337" s="3">
        <v>114069103</v>
      </c>
      <c r="B337" s="3" t="s">
        <v>189</v>
      </c>
      <c r="C337" s="3" t="s">
        <v>604</v>
      </c>
      <c r="D337" s="50" t="s">
        <v>938</v>
      </c>
      <c r="E337" s="50">
        <v>2112682.25</v>
      </c>
      <c r="F337" s="50">
        <v>616782.4375</v>
      </c>
      <c r="G337" s="50">
        <v>1085175.75</v>
      </c>
      <c r="H337" s="50">
        <v>2009804.375</v>
      </c>
      <c r="I337" s="50">
        <v>195940.890625</v>
      </c>
      <c r="J337" s="50">
        <v>2303811</v>
      </c>
      <c r="K337" s="50">
        <v>498060.125</v>
      </c>
      <c r="L337" s="50"/>
      <c r="M337" s="50">
        <v>2112682.25</v>
      </c>
      <c r="N337" s="50">
        <v>2112682.25</v>
      </c>
      <c r="O337" s="50">
        <v>616782.4375</v>
      </c>
      <c r="P337" s="50">
        <v>616782.4375</v>
      </c>
      <c r="Q337" s="50">
        <v>1326325.875</v>
      </c>
      <c r="R337" s="50">
        <v>2456427.5</v>
      </c>
      <c r="S337" s="3">
        <v>195940.890625</v>
      </c>
      <c r="T337" s="3">
        <v>2303811</v>
      </c>
      <c r="U337" s="3">
        <v>498060.125</v>
      </c>
      <c r="AG337" s="3">
        <v>616782.4375</v>
      </c>
      <c r="AH337" s="3">
        <v>4816487.5</v>
      </c>
      <c r="AI337" s="3">
        <v>5433270</v>
      </c>
      <c r="AJ337" s="3">
        <v>2920593.5</v>
      </c>
      <c r="AK337" s="3">
        <v>8353863.5</v>
      </c>
      <c r="AL337" s="3">
        <v>4569110</v>
      </c>
      <c r="AM337" s="3">
        <v>12922974</v>
      </c>
      <c r="AN337" s="3">
        <v>812723.3125</v>
      </c>
      <c r="AO337" s="3">
        <v>13735697</v>
      </c>
      <c r="AP337" s="3">
        <v>2112682.25</v>
      </c>
      <c r="AQ337" s="3">
        <v>15848379</v>
      </c>
      <c r="AR337" s="3">
        <v>17905906</v>
      </c>
      <c r="AS337" s="3">
        <v>0.64130997657775879</v>
      </c>
      <c r="AT337" s="3">
        <v>0.22743628919124603</v>
      </c>
      <c r="AU337" s="3">
        <v>27920828</v>
      </c>
      <c r="AV337" s="3">
        <v>119524840</v>
      </c>
      <c r="AW337" s="3">
        <v>34409100</v>
      </c>
      <c r="AX337" s="3">
        <v>332013.4375</v>
      </c>
      <c r="AY337" s="3">
        <v>78248872</v>
      </c>
      <c r="AZ337" s="3">
        <v>0</v>
      </c>
      <c r="BA337" s="3">
        <v>0</v>
      </c>
      <c r="BB337" s="3">
        <v>235.67984008789063</v>
      </c>
      <c r="BC337" s="3">
        <v>25.161220550537109</v>
      </c>
      <c r="BD337" s="3">
        <v>84.095474243164063</v>
      </c>
      <c r="BE337" s="3">
        <v>103.63767242431641</v>
      </c>
    </row>
    <row r="338" spans="1:57" x14ac:dyDescent="0.25">
      <c r="A338" s="3">
        <v>114069353</v>
      </c>
      <c r="B338" s="3" t="s">
        <v>367</v>
      </c>
      <c r="C338" s="3" t="s">
        <v>604</v>
      </c>
      <c r="D338" s="50" t="s">
        <v>938</v>
      </c>
      <c r="E338" s="50">
        <v>507924.4375</v>
      </c>
      <c r="F338" s="50">
        <v>171359.84375</v>
      </c>
      <c r="G338" s="50">
        <v>382233.1875</v>
      </c>
      <c r="H338" s="50">
        <v>62882.55078125</v>
      </c>
      <c r="I338" s="50">
        <v>58667.0078125</v>
      </c>
      <c r="J338" s="50">
        <v>707307.5</v>
      </c>
      <c r="K338" s="50">
        <v>149854.15625</v>
      </c>
      <c r="L338" s="50"/>
      <c r="M338" s="50">
        <v>507924.4375</v>
      </c>
      <c r="N338" s="50">
        <v>507924.4375</v>
      </c>
      <c r="O338" s="50">
        <v>171359.84375</v>
      </c>
      <c r="P338" s="50">
        <v>171359.84375</v>
      </c>
      <c r="Q338" s="50">
        <v>467173.90625</v>
      </c>
      <c r="R338" s="50">
        <v>76856.453125</v>
      </c>
      <c r="S338" s="3">
        <v>58667.0078125</v>
      </c>
      <c r="T338" s="3">
        <v>707307.5</v>
      </c>
      <c r="U338" s="3">
        <v>149854.15625</v>
      </c>
      <c r="AG338" s="3">
        <v>171359.84375</v>
      </c>
      <c r="AH338" s="3">
        <v>779328.125</v>
      </c>
      <c r="AI338" s="3">
        <v>950688</v>
      </c>
      <c r="AJ338" s="3">
        <v>878667.375</v>
      </c>
      <c r="AK338" s="3">
        <v>1829355.375</v>
      </c>
      <c r="AL338" s="3">
        <v>584780.875</v>
      </c>
      <c r="AM338" s="3">
        <v>2414136.25</v>
      </c>
      <c r="AN338" s="3">
        <v>230026.84375</v>
      </c>
      <c r="AO338" s="3">
        <v>2644163</v>
      </c>
      <c r="AP338" s="3">
        <v>507924.4375</v>
      </c>
      <c r="AQ338" s="3">
        <v>3152087.5</v>
      </c>
      <c r="AR338" s="3">
        <v>4769194</v>
      </c>
      <c r="AS338" s="3">
        <v>0.60155487060546875</v>
      </c>
      <c r="AT338" s="3">
        <v>0.19186548888683319</v>
      </c>
      <c r="AU338" s="3">
        <v>7928111</v>
      </c>
      <c r="AV338" s="3">
        <v>39844632</v>
      </c>
      <c r="AW338" s="3">
        <v>16258507</v>
      </c>
      <c r="AX338" s="3">
        <v>110679.53125</v>
      </c>
      <c r="AY338" s="3">
        <v>27611439</v>
      </c>
      <c r="AZ338" s="3">
        <v>0</v>
      </c>
      <c r="BA338" s="3">
        <v>0</v>
      </c>
      <c r="BB338" s="3">
        <v>249.47195434570313</v>
      </c>
      <c r="BC338" s="3">
        <v>16.528398513793945</v>
      </c>
      <c r="BD338" s="3">
        <v>71.631233215332031</v>
      </c>
      <c r="BE338" s="3">
        <v>146.89714050292969</v>
      </c>
    </row>
    <row r="339" spans="1:57" x14ac:dyDescent="0.25">
      <c r="A339" s="3">
        <v>115000000</v>
      </c>
      <c r="B339" s="3" t="s">
        <v>581</v>
      </c>
      <c r="C339" s="3" t="s">
        <v>606</v>
      </c>
      <c r="D339" s="50" t="s">
        <v>937</v>
      </c>
      <c r="E339" s="50"/>
      <c r="F339" s="50"/>
      <c r="G339" s="50"/>
      <c r="H339" s="50"/>
      <c r="I339" s="50"/>
      <c r="J339" s="50">
        <v>1254787.75</v>
      </c>
      <c r="K339" s="50">
        <v>277744.53125</v>
      </c>
      <c r="L339" s="50"/>
      <c r="M339" s="50"/>
      <c r="N339" s="50"/>
      <c r="O339" s="50"/>
      <c r="P339" s="50"/>
      <c r="Q339" s="50"/>
      <c r="R339" s="50"/>
      <c r="T339" s="3">
        <v>1254787.75</v>
      </c>
      <c r="U339" s="3">
        <v>277744.53125</v>
      </c>
      <c r="X339" s="3">
        <v>1518030.375</v>
      </c>
      <c r="Y339" s="3">
        <v>1297146.625</v>
      </c>
      <c r="Z339" s="3">
        <v>1297146.625</v>
      </c>
      <c r="AA339" s="3">
        <v>1416464</v>
      </c>
      <c r="AB339" s="3">
        <v>1416464</v>
      </c>
      <c r="AC339" s="3">
        <v>1416464</v>
      </c>
      <c r="AD339" s="3">
        <v>1416464</v>
      </c>
      <c r="AE339" s="3">
        <v>1416464</v>
      </c>
      <c r="AF339" s="3">
        <v>1416464</v>
      </c>
      <c r="AG339" s="3">
        <v>1416464</v>
      </c>
      <c r="AH339" s="3">
        <v>4509385.5</v>
      </c>
      <c r="AI339" s="3">
        <v>5925849.5</v>
      </c>
      <c r="AJ339" s="3">
        <v>2671251.75</v>
      </c>
      <c r="AK339" s="3">
        <v>8597101</v>
      </c>
      <c r="AL339" s="3">
        <v>1416464</v>
      </c>
      <c r="AM339" s="3">
        <v>10013565</v>
      </c>
      <c r="AN339" s="3">
        <v>2713610.5</v>
      </c>
      <c r="AO339" s="3">
        <v>12727176</v>
      </c>
      <c r="AP339" s="3">
        <v>1416464</v>
      </c>
      <c r="AQ339" s="3">
        <v>14143640</v>
      </c>
      <c r="AR339" s="3">
        <v>24415664</v>
      </c>
      <c r="AS339" s="3">
        <v>0.65088623762130737</v>
      </c>
      <c r="AT339" s="3">
        <v>0.37331306934356689</v>
      </c>
      <c r="AU339" s="3">
        <v>37511416</v>
      </c>
      <c r="AV339" s="3">
        <v>100170920</v>
      </c>
      <c r="AW339" s="3">
        <v>11421302</v>
      </c>
      <c r="AX339" s="3">
        <v>278252.5625</v>
      </c>
      <c r="BA339" s="3">
        <v>0</v>
      </c>
      <c r="BC339" s="3">
        <v>30.896753311157227</v>
      </c>
      <c r="BD339" s="3">
        <v>134.8106689453125</v>
      </c>
      <c r="BE339" s="3">
        <v>41.046527862548828</v>
      </c>
    </row>
    <row r="340" spans="1:57" x14ac:dyDescent="0.25">
      <c r="A340" s="3">
        <v>115210503</v>
      </c>
      <c r="B340" s="3" t="s">
        <v>385</v>
      </c>
      <c r="C340" s="3" t="s">
        <v>604</v>
      </c>
      <c r="D340" s="50" t="s">
        <v>937</v>
      </c>
      <c r="E340" s="50">
        <v>1890797</v>
      </c>
      <c r="F340" s="50">
        <v>406714.34375</v>
      </c>
      <c r="G340" s="50">
        <v>605156.6875</v>
      </c>
      <c r="H340" s="50">
        <v>424683.4375</v>
      </c>
      <c r="I340" s="50">
        <v>309114.09375</v>
      </c>
      <c r="J340" s="50">
        <v>816628.5</v>
      </c>
      <c r="K340" s="50">
        <v>173782.703125</v>
      </c>
      <c r="L340" s="50">
        <v>14934.599609375</v>
      </c>
      <c r="M340" s="50">
        <v>1890797</v>
      </c>
      <c r="N340" s="50">
        <v>1890797</v>
      </c>
      <c r="O340" s="50">
        <v>406714.34375</v>
      </c>
      <c r="P340" s="50">
        <v>406714.34375</v>
      </c>
      <c r="Q340" s="50">
        <v>739636</v>
      </c>
      <c r="R340" s="50">
        <v>519057.5625</v>
      </c>
      <c r="S340" s="3">
        <v>309114.09375</v>
      </c>
      <c r="T340" s="3">
        <v>816628.5</v>
      </c>
      <c r="U340" s="3">
        <v>173782.703125</v>
      </c>
      <c r="V340" s="3">
        <v>14934.599609375</v>
      </c>
      <c r="W340" s="3">
        <v>14934.599609375</v>
      </c>
      <c r="AG340" s="3">
        <v>406714.34375</v>
      </c>
      <c r="AH340" s="3">
        <v>2813311.75</v>
      </c>
      <c r="AI340" s="3">
        <v>3220026</v>
      </c>
      <c r="AJ340" s="3">
        <v>1223342.875</v>
      </c>
      <c r="AK340" s="3">
        <v>4443369</v>
      </c>
      <c r="AL340" s="3">
        <v>2424789</v>
      </c>
      <c r="AM340" s="3">
        <v>6868158</v>
      </c>
      <c r="AN340" s="3">
        <v>715828.4375</v>
      </c>
      <c r="AO340" s="3">
        <v>7583986.5</v>
      </c>
      <c r="AP340" s="3">
        <v>1905731.625</v>
      </c>
      <c r="AQ340" s="3">
        <v>9489718</v>
      </c>
      <c r="AR340" s="3">
        <v>16219761</v>
      </c>
      <c r="AS340" s="3">
        <v>0.79748713970184326</v>
      </c>
      <c r="AT340" s="3">
        <v>0.32185140252113342</v>
      </c>
      <c r="AU340" s="3">
        <v>20338586</v>
      </c>
      <c r="AV340" s="3">
        <v>61362876</v>
      </c>
      <c r="AW340" s="3">
        <v>17602992</v>
      </c>
      <c r="AX340" s="3">
        <v>170452.4375</v>
      </c>
      <c r="AY340" s="3">
        <v>30448923</v>
      </c>
      <c r="AZ340" s="3">
        <v>0</v>
      </c>
      <c r="BA340" s="3">
        <v>0</v>
      </c>
      <c r="BB340" s="3">
        <v>178.63589477539063</v>
      </c>
      <c r="BC340" s="3">
        <v>26.068086624145508</v>
      </c>
      <c r="BD340" s="3">
        <v>119.32118225097656</v>
      </c>
      <c r="BE340" s="3">
        <v>103.27216339111328</v>
      </c>
    </row>
    <row r="341" spans="1:57" x14ac:dyDescent="0.25">
      <c r="A341" s="3">
        <v>115211003</v>
      </c>
      <c r="B341" s="3" t="s">
        <v>412</v>
      </c>
      <c r="C341" s="3" t="s">
        <v>604</v>
      </c>
      <c r="D341" s="50" t="s">
        <v>937</v>
      </c>
      <c r="E341" s="50">
        <v>338873.6875</v>
      </c>
      <c r="F341" s="50">
        <v>100665.6015625</v>
      </c>
      <c r="G341" s="50">
        <v>197538.734375</v>
      </c>
      <c r="H341" s="50">
        <v>44927.1015625</v>
      </c>
      <c r="I341" s="50">
        <v>1468.4000244140625</v>
      </c>
      <c r="J341" s="50">
        <v>482702.90625</v>
      </c>
      <c r="K341" s="50">
        <v>102416.59375</v>
      </c>
      <c r="L341" s="50"/>
      <c r="M341" s="50">
        <v>338873.6875</v>
      </c>
      <c r="N341" s="50">
        <v>338873.6875</v>
      </c>
      <c r="O341" s="50">
        <v>100665.6015625</v>
      </c>
      <c r="P341" s="50">
        <v>100665.6015625</v>
      </c>
      <c r="Q341" s="50">
        <v>241436.234375</v>
      </c>
      <c r="R341" s="50">
        <v>54910.8984375</v>
      </c>
      <c r="S341" s="3">
        <v>1468.4000244140625</v>
      </c>
      <c r="T341" s="3">
        <v>482702.90625</v>
      </c>
      <c r="U341" s="3">
        <v>102416.59375</v>
      </c>
      <c r="AG341" s="3">
        <v>100665.6015625</v>
      </c>
      <c r="AH341" s="3">
        <v>487685.78125</v>
      </c>
      <c r="AI341" s="3">
        <v>588351.375</v>
      </c>
      <c r="AJ341" s="3">
        <v>583368.5</v>
      </c>
      <c r="AK341" s="3">
        <v>1171719.875</v>
      </c>
      <c r="AL341" s="3">
        <v>393784.59375</v>
      </c>
      <c r="AM341" s="3">
        <v>1565504.5</v>
      </c>
      <c r="AN341" s="3">
        <v>102134</v>
      </c>
      <c r="AO341" s="3">
        <v>1667638.5</v>
      </c>
      <c r="AP341" s="3">
        <v>338873.6875</v>
      </c>
      <c r="AQ341" s="3">
        <v>2006512.25</v>
      </c>
      <c r="AR341" s="3">
        <v>3198954.5</v>
      </c>
      <c r="AS341" s="3">
        <v>0.58666670322418213</v>
      </c>
      <c r="AT341" s="3">
        <v>0.18151798844337463</v>
      </c>
      <c r="AU341" s="3">
        <v>5452763</v>
      </c>
      <c r="AV341" s="3">
        <v>29247388</v>
      </c>
      <c r="AW341" s="3">
        <v>10523166</v>
      </c>
      <c r="AX341" s="3">
        <v>81242.7421875</v>
      </c>
      <c r="AY341" s="3">
        <v>15470709</v>
      </c>
      <c r="AZ341" s="3">
        <v>0</v>
      </c>
      <c r="BA341" s="3">
        <v>0</v>
      </c>
      <c r="BB341" s="3">
        <v>190.42573547363281</v>
      </c>
      <c r="BC341" s="3">
        <v>14.422455787658691</v>
      </c>
      <c r="BD341" s="3">
        <v>67.116928100585938</v>
      </c>
      <c r="BE341" s="3">
        <v>129.5274658203125</v>
      </c>
    </row>
    <row r="342" spans="1:57" x14ac:dyDescent="0.25">
      <c r="A342" s="3">
        <v>115211103</v>
      </c>
      <c r="B342" s="3" t="s">
        <v>433</v>
      </c>
      <c r="C342" s="3" t="s">
        <v>604</v>
      </c>
      <c r="D342" s="50" t="s">
        <v>937</v>
      </c>
      <c r="E342" s="50">
        <v>2833845.25</v>
      </c>
      <c r="F342" s="50">
        <v>633359.25</v>
      </c>
      <c r="G342" s="50">
        <v>867540.375</v>
      </c>
      <c r="H342" s="50">
        <v>1856641</v>
      </c>
      <c r="I342" s="50">
        <v>219550.78125</v>
      </c>
      <c r="J342" s="50">
        <v>1487810.625</v>
      </c>
      <c r="K342" s="50">
        <v>313963.53125</v>
      </c>
      <c r="L342" s="50">
        <v>145186.953125</v>
      </c>
      <c r="M342" s="50">
        <v>2833845.25</v>
      </c>
      <c r="N342" s="50">
        <v>2833845.25</v>
      </c>
      <c r="O342" s="50">
        <v>633359.25</v>
      </c>
      <c r="P342" s="50">
        <v>633359.25</v>
      </c>
      <c r="Q342" s="50">
        <v>1060327.125</v>
      </c>
      <c r="R342" s="50">
        <v>2269228</v>
      </c>
      <c r="S342" s="3">
        <v>219550.78125</v>
      </c>
      <c r="T342" s="3">
        <v>1487810.625</v>
      </c>
      <c r="U342" s="3">
        <v>313963.53125</v>
      </c>
      <c r="V342" s="3">
        <v>145186.953125</v>
      </c>
      <c r="W342" s="3">
        <v>145186.953125</v>
      </c>
      <c r="AG342" s="3">
        <v>633359.25</v>
      </c>
      <c r="AH342" s="3">
        <v>5369187.5</v>
      </c>
      <c r="AI342" s="3">
        <v>6002547</v>
      </c>
      <c r="AJ342" s="3">
        <v>2121170</v>
      </c>
      <c r="AK342" s="3">
        <v>8123717</v>
      </c>
      <c r="AL342" s="3">
        <v>5248260</v>
      </c>
      <c r="AM342" s="3">
        <v>13371977</v>
      </c>
      <c r="AN342" s="3">
        <v>852910</v>
      </c>
      <c r="AO342" s="3">
        <v>14224887</v>
      </c>
      <c r="AP342" s="3">
        <v>2979032.25</v>
      </c>
      <c r="AQ342" s="3">
        <v>17203920</v>
      </c>
      <c r="AR342" s="3">
        <v>22834052</v>
      </c>
      <c r="AS342" s="3">
        <v>0.76074397563934326</v>
      </c>
      <c r="AT342" s="3">
        <v>0.30060842633247375</v>
      </c>
      <c r="AU342" s="3">
        <v>30015422</v>
      </c>
      <c r="AV342" s="3">
        <v>96050424</v>
      </c>
      <c r="AW342" s="3">
        <v>35262400</v>
      </c>
      <c r="AX342" s="3">
        <v>266806.71875</v>
      </c>
      <c r="AY342" s="3">
        <v>54056765</v>
      </c>
      <c r="AZ342" s="3">
        <v>0</v>
      </c>
      <c r="BA342" s="3">
        <v>0</v>
      </c>
      <c r="BB342" s="3">
        <v>202.60646057128906</v>
      </c>
      <c r="BC342" s="3">
        <v>30.447948455810547</v>
      </c>
      <c r="BD342" s="3">
        <v>112.49874877929688</v>
      </c>
      <c r="BE342" s="3">
        <v>132.16458129882813</v>
      </c>
    </row>
    <row r="343" spans="1:57" x14ac:dyDescent="0.25">
      <c r="A343" s="3">
        <v>115211603</v>
      </c>
      <c r="B343" s="3" t="s">
        <v>249</v>
      </c>
      <c r="C343" s="3" t="s">
        <v>604</v>
      </c>
      <c r="D343" s="50" t="s">
        <v>937</v>
      </c>
      <c r="E343" s="50">
        <v>2682512.75</v>
      </c>
      <c r="F343" s="50">
        <v>679076.875</v>
      </c>
      <c r="G343" s="50">
        <v>748201.9375</v>
      </c>
      <c r="H343" s="50">
        <v>236896.65625</v>
      </c>
      <c r="I343" s="50">
        <v>449984.40625</v>
      </c>
      <c r="J343" s="50">
        <v>2907286.75</v>
      </c>
      <c r="K343" s="50">
        <v>629769.4375</v>
      </c>
      <c r="L343" s="50">
        <v>38897.1015625</v>
      </c>
      <c r="M343" s="50">
        <v>2682512.75</v>
      </c>
      <c r="N343" s="50">
        <v>2682512.75</v>
      </c>
      <c r="O343" s="50">
        <v>679076.875</v>
      </c>
      <c r="P343" s="50">
        <v>679076.875</v>
      </c>
      <c r="Q343" s="50">
        <v>914469</v>
      </c>
      <c r="R343" s="50">
        <v>289540.34375</v>
      </c>
      <c r="S343" s="3">
        <v>449984.40625</v>
      </c>
      <c r="T343" s="3">
        <v>2907286.75</v>
      </c>
      <c r="U343" s="3">
        <v>629769.4375</v>
      </c>
      <c r="V343" s="3">
        <v>38897.1015625</v>
      </c>
      <c r="W343" s="3">
        <v>38897.1015625</v>
      </c>
      <c r="AG343" s="3">
        <v>679076.875</v>
      </c>
      <c r="AH343" s="3">
        <v>4038060.5</v>
      </c>
      <c r="AI343" s="3">
        <v>4717137.5</v>
      </c>
      <c r="AJ343" s="3">
        <v>3586363.5</v>
      </c>
      <c r="AK343" s="3">
        <v>8303501</v>
      </c>
      <c r="AL343" s="3">
        <v>3010950</v>
      </c>
      <c r="AM343" s="3">
        <v>11314451</v>
      </c>
      <c r="AN343" s="3">
        <v>1129061.25</v>
      </c>
      <c r="AO343" s="3">
        <v>12443512</v>
      </c>
      <c r="AP343" s="3">
        <v>2721409.75</v>
      </c>
      <c r="AQ343" s="3">
        <v>15164922</v>
      </c>
      <c r="AR343" s="3">
        <v>23406846</v>
      </c>
      <c r="AS343" s="3">
        <v>0.64708775281906128</v>
      </c>
      <c r="AT343" s="3">
        <v>0.22425535321235657</v>
      </c>
      <c r="AU343" s="3">
        <v>36172600</v>
      </c>
      <c r="AV343" s="3">
        <v>162073040</v>
      </c>
      <c r="AW343" s="3">
        <v>17481860</v>
      </c>
      <c r="AX343" s="3">
        <v>450202.875</v>
      </c>
      <c r="AY343" s="3">
        <v>103403581</v>
      </c>
      <c r="AZ343" s="3">
        <v>0</v>
      </c>
      <c r="BA343" s="3">
        <v>0</v>
      </c>
      <c r="BB343" s="3">
        <v>229.68218994140625</v>
      </c>
      <c r="BC343" s="3">
        <v>18.44390869140625</v>
      </c>
      <c r="BD343" s="3">
        <v>80.347335815429688</v>
      </c>
      <c r="BE343" s="3">
        <v>38.831069946289063</v>
      </c>
    </row>
    <row r="344" spans="1:57" x14ac:dyDescent="0.25">
      <c r="A344" s="3">
        <v>115211657</v>
      </c>
      <c r="B344" s="3" t="s">
        <v>539</v>
      </c>
      <c r="C344" s="3" t="s">
        <v>605</v>
      </c>
      <c r="D344" s="50" t="s">
        <v>937</v>
      </c>
      <c r="E344" s="50"/>
      <c r="F344" s="50"/>
      <c r="G344" s="50"/>
      <c r="H344" s="50"/>
      <c r="I344" s="50"/>
      <c r="J344" s="50">
        <v>168330.984375</v>
      </c>
      <c r="K344" s="50">
        <v>34568.69140625</v>
      </c>
      <c r="L344" s="50">
        <v>294316.34375</v>
      </c>
      <c r="M344" s="50"/>
      <c r="N344" s="50"/>
      <c r="O344" s="50"/>
      <c r="P344" s="50"/>
      <c r="Q344" s="50"/>
      <c r="R344" s="50"/>
      <c r="T344" s="3">
        <v>168330.984375</v>
      </c>
      <c r="U344" s="3">
        <v>34568.69140625</v>
      </c>
      <c r="V344" s="3">
        <v>294316.34375</v>
      </c>
      <c r="W344" s="3">
        <v>294316.34375</v>
      </c>
      <c r="AG344" s="3">
        <v>0</v>
      </c>
      <c r="AH344" s="3">
        <v>328885.03125</v>
      </c>
      <c r="AI344" s="3">
        <v>328885.03125</v>
      </c>
      <c r="AJ344" s="3">
        <v>168330.984375</v>
      </c>
      <c r="AK344" s="3">
        <v>497216</v>
      </c>
      <c r="AL344" s="3">
        <v>294316.34375</v>
      </c>
      <c r="AM344" s="3">
        <v>791532.375</v>
      </c>
      <c r="AN344" s="3">
        <v>0</v>
      </c>
      <c r="AO344" s="3">
        <v>791532.375</v>
      </c>
      <c r="AP344" s="3">
        <v>294316.34375</v>
      </c>
      <c r="AQ344" s="3">
        <v>1085848.75</v>
      </c>
      <c r="AR344" s="3">
        <v>1283480</v>
      </c>
      <c r="AS344" s="3">
        <v>0.59495431184768677</v>
      </c>
      <c r="AT344" s="3">
        <v>0.20889635384082794</v>
      </c>
      <c r="AU344" s="3">
        <v>2157275</v>
      </c>
      <c r="AV344" s="3">
        <v>10414091</v>
      </c>
      <c r="AW344" s="3">
        <v>1014517</v>
      </c>
      <c r="AX344" s="3">
        <v>28928.03125</v>
      </c>
      <c r="BA344" s="3">
        <v>0</v>
      </c>
      <c r="BC344" s="3">
        <v>17.188034057617188</v>
      </c>
      <c r="BD344" s="3">
        <v>74.573860168457031</v>
      </c>
      <c r="BE344" s="3">
        <v>35.070377349853516</v>
      </c>
    </row>
    <row r="345" spans="1:57" x14ac:dyDescent="0.25">
      <c r="A345" s="3">
        <v>115212503</v>
      </c>
      <c r="B345" s="3" t="s">
        <v>366</v>
      </c>
      <c r="C345" s="3" t="s">
        <v>604</v>
      </c>
      <c r="D345" s="50" t="s">
        <v>937</v>
      </c>
      <c r="E345" s="50">
        <v>1301850.625</v>
      </c>
      <c r="F345" s="50">
        <v>313713.4375</v>
      </c>
      <c r="G345" s="50">
        <v>526086.3125</v>
      </c>
      <c r="H345" s="50">
        <v>789275.6875</v>
      </c>
      <c r="I345" s="50">
        <v>139820.671875</v>
      </c>
      <c r="J345" s="50">
        <v>633210.0625</v>
      </c>
      <c r="K345" s="50">
        <v>134760.921875</v>
      </c>
      <c r="L345" s="50"/>
      <c r="M345" s="50">
        <v>1301850.625</v>
      </c>
      <c r="N345" s="50">
        <v>1301850.625</v>
      </c>
      <c r="O345" s="50">
        <v>313713.4375</v>
      </c>
      <c r="P345" s="50">
        <v>313713.4375</v>
      </c>
      <c r="Q345" s="50">
        <v>642994.375</v>
      </c>
      <c r="R345" s="50">
        <v>964670.3125</v>
      </c>
      <c r="S345" s="3">
        <v>139820.671875</v>
      </c>
      <c r="T345" s="3">
        <v>633210.0625</v>
      </c>
      <c r="U345" s="3">
        <v>134760.921875</v>
      </c>
      <c r="AG345" s="3">
        <v>313713.4375</v>
      </c>
      <c r="AH345" s="3">
        <v>2365708</v>
      </c>
      <c r="AI345" s="3">
        <v>2679421.5</v>
      </c>
      <c r="AJ345" s="3">
        <v>946923.5</v>
      </c>
      <c r="AK345" s="3">
        <v>3626345</v>
      </c>
      <c r="AL345" s="3">
        <v>2266521</v>
      </c>
      <c r="AM345" s="3">
        <v>5892866</v>
      </c>
      <c r="AN345" s="3">
        <v>453534.125</v>
      </c>
      <c r="AO345" s="3">
        <v>6346400</v>
      </c>
      <c r="AP345" s="3">
        <v>1301850.625</v>
      </c>
      <c r="AQ345" s="3">
        <v>7648250.5</v>
      </c>
      <c r="AR345" s="3">
        <v>10833464</v>
      </c>
      <c r="AS345" s="3">
        <v>0.78070992231369019</v>
      </c>
      <c r="AT345" s="3">
        <v>0.29358255863189697</v>
      </c>
      <c r="AU345" s="3">
        <v>13876427</v>
      </c>
      <c r="AV345" s="3">
        <v>47563936</v>
      </c>
      <c r="AW345" s="3">
        <v>9115377</v>
      </c>
      <c r="AX345" s="3">
        <v>132122.046875</v>
      </c>
      <c r="AY345" s="3">
        <v>24892289</v>
      </c>
      <c r="AZ345" s="3">
        <v>0</v>
      </c>
      <c r="BA345" s="3">
        <v>0</v>
      </c>
      <c r="BB345" s="3">
        <v>188.40374755859375</v>
      </c>
      <c r="BC345" s="3">
        <v>27.446933746337891</v>
      </c>
      <c r="BD345" s="3">
        <v>105.02733612060547</v>
      </c>
      <c r="BE345" s="3">
        <v>68.992095947265625</v>
      </c>
    </row>
    <row r="346" spans="1:57" x14ac:dyDescent="0.25">
      <c r="A346" s="3">
        <v>115216503</v>
      </c>
      <c r="B346" s="3" t="s">
        <v>109</v>
      </c>
      <c r="C346" s="3" t="s">
        <v>604</v>
      </c>
      <c r="D346" s="50" t="s">
        <v>937</v>
      </c>
      <c r="E346" s="50">
        <v>1590907.75</v>
      </c>
      <c r="F346" s="50">
        <v>421239.4375</v>
      </c>
      <c r="G346" s="50">
        <v>695999.625</v>
      </c>
      <c r="H346" s="50">
        <v>1113676.25</v>
      </c>
      <c r="I346" s="50">
        <v>173355.859375</v>
      </c>
      <c r="J346" s="50">
        <v>1465608.625</v>
      </c>
      <c r="K346" s="50">
        <v>314745.21875</v>
      </c>
      <c r="L346" s="50"/>
      <c r="M346" s="50">
        <v>1590907.75</v>
      </c>
      <c r="N346" s="50">
        <v>1590907.75</v>
      </c>
      <c r="O346" s="50">
        <v>421239.4375</v>
      </c>
      <c r="P346" s="50">
        <v>421239.4375</v>
      </c>
      <c r="Q346" s="50">
        <v>850666.1875</v>
      </c>
      <c r="R346" s="50">
        <v>1361159.75</v>
      </c>
      <c r="S346" s="3">
        <v>173355.859375</v>
      </c>
      <c r="T346" s="3">
        <v>1465608.625</v>
      </c>
      <c r="U346" s="3">
        <v>314745.21875</v>
      </c>
      <c r="AG346" s="3">
        <v>421239.4375</v>
      </c>
      <c r="AH346" s="3">
        <v>3192685</v>
      </c>
      <c r="AI346" s="3">
        <v>3613924.5</v>
      </c>
      <c r="AJ346" s="3">
        <v>1886848</v>
      </c>
      <c r="AK346" s="3">
        <v>5500772.5</v>
      </c>
      <c r="AL346" s="3">
        <v>2952067.5</v>
      </c>
      <c r="AM346" s="3">
        <v>8452840</v>
      </c>
      <c r="AN346" s="3">
        <v>594595.3125</v>
      </c>
      <c r="AO346" s="3">
        <v>9047435</v>
      </c>
      <c r="AP346" s="3">
        <v>1590907.75</v>
      </c>
      <c r="AQ346" s="3">
        <v>10638343</v>
      </c>
      <c r="AR346" s="3">
        <v>13358472</v>
      </c>
      <c r="AS346" s="3">
        <v>0.63523977994918823</v>
      </c>
      <c r="AT346" s="3">
        <v>0.24718266725540161</v>
      </c>
      <c r="AU346" s="3">
        <v>21029024</v>
      </c>
      <c r="AV346" s="3">
        <v>84712768</v>
      </c>
      <c r="AW346" s="3">
        <v>19513968</v>
      </c>
      <c r="AX346" s="3">
        <v>235313.25</v>
      </c>
      <c r="AY346" s="3">
        <v>50910649</v>
      </c>
      <c r="AZ346" s="3">
        <v>0</v>
      </c>
      <c r="BA346" s="3">
        <v>0</v>
      </c>
      <c r="BB346" s="3">
        <v>216.3526611328125</v>
      </c>
      <c r="BC346" s="3">
        <v>23.376382827758789</v>
      </c>
      <c r="BD346" s="3">
        <v>89.3660888671875</v>
      </c>
      <c r="BE346" s="3">
        <v>82.927619934082031</v>
      </c>
    </row>
    <row r="347" spans="1:57" x14ac:dyDescent="0.25">
      <c r="A347" s="3">
        <v>115218003</v>
      </c>
      <c r="B347" s="3" t="s">
        <v>381</v>
      </c>
      <c r="C347" s="3" t="s">
        <v>604</v>
      </c>
      <c r="D347" s="50" t="s">
        <v>937</v>
      </c>
      <c r="E347" s="50">
        <v>2094832.5</v>
      </c>
      <c r="F347" s="50">
        <v>404079.75</v>
      </c>
      <c r="G347" s="50">
        <v>724561.75</v>
      </c>
      <c r="H347" s="50">
        <v>1394978.875</v>
      </c>
      <c r="I347" s="50">
        <v>268318.875</v>
      </c>
      <c r="J347" s="50">
        <v>1168032.25</v>
      </c>
      <c r="K347" s="50">
        <v>244175.625</v>
      </c>
      <c r="L347" s="50"/>
      <c r="M347" s="50">
        <v>2094832.5</v>
      </c>
      <c r="N347" s="50">
        <v>2094832.5</v>
      </c>
      <c r="O347" s="50">
        <v>404079.75</v>
      </c>
      <c r="P347" s="50">
        <v>404079.75</v>
      </c>
      <c r="Q347" s="50">
        <v>885575.5</v>
      </c>
      <c r="R347" s="50">
        <v>1704974.125</v>
      </c>
      <c r="S347" s="3">
        <v>268318.875</v>
      </c>
      <c r="T347" s="3">
        <v>1168032.25</v>
      </c>
      <c r="U347" s="3">
        <v>244175.625</v>
      </c>
      <c r="AG347" s="3">
        <v>404079.75</v>
      </c>
      <c r="AH347" s="3">
        <v>4002306</v>
      </c>
      <c r="AI347" s="3">
        <v>4406386</v>
      </c>
      <c r="AJ347" s="3">
        <v>1572112</v>
      </c>
      <c r="AK347" s="3">
        <v>5978498</v>
      </c>
      <c r="AL347" s="3">
        <v>3799806.5</v>
      </c>
      <c r="AM347" s="3">
        <v>9778304</v>
      </c>
      <c r="AN347" s="3">
        <v>672398.625</v>
      </c>
      <c r="AO347" s="3">
        <v>10450703</v>
      </c>
      <c r="AP347" s="3">
        <v>2094832.5</v>
      </c>
      <c r="AQ347" s="3">
        <v>12545536</v>
      </c>
      <c r="AR347" s="3">
        <v>16714456</v>
      </c>
      <c r="AS347" s="3">
        <v>0.75844597816467285</v>
      </c>
      <c r="AT347" s="3">
        <v>0.35988777875900269</v>
      </c>
      <c r="AU347" s="3">
        <v>22037768</v>
      </c>
      <c r="AV347" s="3">
        <v>60169512</v>
      </c>
      <c r="AW347" s="3">
        <v>17214740</v>
      </c>
      <c r="AX347" s="3">
        <v>167137.53125</v>
      </c>
      <c r="AY347" s="3">
        <v>31242489</v>
      </c>
      <c r="AZ347" s="3">
        <v>0</v>
      </c>
      <c r="BA347" s="3">
        <v>0</v>
      </c>
      <c r="BB347" s="3">
        <v>186.92683410644531</v>
      </c>
      <c r="BC347" s="3">
        <v>35.769931793212891</v>
      </c>
      <c r="BD347" s="3">
        <v>131.85409545898438</v>
      </c>
      <c r="BE347" s="3">
        <v>102.99745178222656</v>
      </c>
    </row>
    <row r="348" spans="1:57" x14ac:dyDescent="0.25">
      <c r="A348" s="3">
        <v>115218303</v>
      </c>
      <c r="B348" s="3" t="s">
        <v>380</v>
      </c>
      <c r="C348" s="3" t="s">
        <v>604</v>
      </c>
      <c r="D348" s="50" t="s">
        <v>937</v>
      </c>
      <c r="E348" s="50">
        <v>883648.9375</v>
      </c>
      <c r="F348" s="50">
        <v>199639.203125</v>
      </c>
      <c r="G348" s="50">
        <v>426460.8125</v>
      </c>
      <c r="H348" s="50">
        <v>197450.09375</v>
      </c>
      <c r="I348" s="50">
        <v>93095.53125</v>
      </c>
      <c r="J348" s="50">
        <v>625043.8125</v>
      </c>
      <c r="K348" s="50">
        <v>134223.4375</v>
      </c>
      <c r="L348" s="50"/>
      <c r="M348" s="50">
        <v>883648.9375</v>
      </c>
      <c r="N348" s="50">
        <v>883648.9375</v>
      </c>
      <c r="O348" s="50">
        <v>199639.203125</v>
      </c>
      <c r="P348" s="50">
        <v>199639.203125</v>
      </c>
      <c r="Q348" s="50">
        <v>521229.90625</v>
      </c>
      <c r="R348" s="50">
        <v>241327.90625</v>
      </c>
      <c r="S348" s="3">
        <v>93095.53125</v>
      </c>
      <c r="T348" s="3">
        <v>625043.8125</v>
      </c>
      <c r="U348" s="3">
        <v>134223.4375</v>
      </c>
      <c r="AG348" s="3">
        <v>199639.203125</v>
      </c>
      <c r="AH348" s="3">
        <v>1308418</v>
      </c>
      <c r="AI348" s="3">
        <v>1508057.25</v>
      </c>
      <c r="AJ348" s="3">
        <v>824683</v>
      </c>
      <c r="AK348" s="3">
        <v>2332740.25</v>
      </c>
      <c r="AL348" s="3">
        <v>1124976.875</v>
      </c>
      <c r="AM348" s="3">
        <v>3457717</v>
      </c>
      <c r="AN348" s="3">
        <v>292734.75</v>
      </c>
      <c r="AO348" s="3">
        <v>3750451.75</v>
      </c>
      <c r="AP348" s="3">
        <v>883648.9375</v>
      </c>
      <c r="AQ348" s="3">
        <v>4634100.5</v>
      </c>
      <c r="AR348" s="3">
        <v>8003044.5</v>
      </c>
      <c r="AS348" s="3">
        <v>0.71106648445129395</v>
      </c>
      <c r="AT348" s="3">
        <v>0.26759618520736694</v>
      </c>
      <c r="AU348" s="3">
        <v>11254988</v>
      </c>
      <c r="AV348" s="3">
        <v>41213524</v>
      </c>
      <c r="AW348" s="3">
        <v>11148254</v>
      </c>
      <c r="AX348" s="3">
        <v>114482.0078125</v>
      </c>
      <c r="AY348" s="3">
        <v>25482588</v>
      </c>
      <c r="AZ348" s="3">
        <v>0</v>
      </c>
      <c r="BA348" s="3">
        <v>0</v>
      </c>
      <c r="BB348" s="3">
        <v>222.59033203125</v>
      </c>
      <c r="BC348" s="3">
        <v>20.376480102539063</v>
      </c>
      <c r="BD348" s="3">
        <v>98.312286376953125</v>
      </c>
      <c r="BE348" s="3">
        <v>97.379966735839844</v>
      </c>
    </row>
    <row r="349" spans="1:57" x14ac:dyDescent="0.25">
      <c r="A349" s="3">
        <v>115219002</v>
      </c>
      <c r="B349" s="3" t="s">
        <v>392</v>
      </c>
      <c r="C349" s="3" t="s">
        <v>604</v>
      </c>
      <c r="D349" s="50" t="s">
        <v>937</v>
      </c>
      <c r="E349" s="50">
        <v>2720244.25</v>
      </c>
      <c r="F349" s="50">
        <v>836643.4375</v>
      </c>
      <c r="G349" s="50">
        <v>1014556.5</v>
      </c>
      <c r="H349" s="50">
        <v>2338930.25</v>
      </c>
      <c r="I349" s="50">
        <v>375222.59375</v>
      </c>
      <c r="J349" s="50">
        <v>2341067</v>
      </c>
      <c r="K349" s="50">
        <v>461030.625</v>
      </c>
      <c r="L349" s="50"/>
      <c r="M349" s="50">
        <v>2720244.25</v>
      </c>
      <c r="N349" s="50">
        <v>2720244.25</v>
      </c>
      <c r="O349" s="50">
        <v>836643.4375</v>
      </c>
      <c r="P349" s="50">
        <v>836643.4375</v>
      </c>
      <c r="Q349" s="50">
        <v>1240013.5</v>
      </c>
      <c r="R349" s="50">
        <v>2858692.75</v>
      </c>
      <c r="S349" s="3">
        <v>375222.59375</v>
      </c>
      <c r="T349" s="3">
        <v>2341067</v>
      </c>
      <c r="U349" s="3">
        <v>461030.625</v>
      </c>
      <c r="AG349" s="3">
        <v>836643.4375</v>
      </c>
      <c r="AH349" s="3">
        <v>5895427.5</v>
      </c>
      <c r="AI349" s="3">
        <v>6732071</v>
      </c>
      <c r="AJ349" s="3">
        <v>3177710.5</v>
      </c>
      <c r="AK349" s="3">
        <v>9909782</v>
      </c>
      <c r="AL349" s="3">
        <v>5578937</v>
      </c>
      <c r="AM349" s="3">
        <v>15488719</v>
      </c>
      <c r="AN349" s="3">
        <v>1211866</v>
      </c>
      <c r="AO349" s="3">
        <v>16700585</v>
      </c>
      <c r="AP349" s="3">
        <v>2720244.25</v>
      </c>
      <c r="AQ349" s="3">
        <v>19420830</v>
      </c>
      <c r="AR349" s="3">
        <v>25449272</v>
      </c>
      <c r="AS349" s="3">
        <v>0.70744746923446655</v>
      </c>
      <c r="AT349" s="3">
        <v>0.25132650136947632</v>
      </c>
      <c r="AU349" s="3">
        <v>35973372</v>
      </c>
      <c r="AV349" s="3">
        <v>141252144</v>
      </c>
      <c r="AW349" s="3">
        <v>21630396</v>
      </c>
      <c r="AX349" s="3">
        <v>392367.0625</v>
      </c>
      <c r="AY349" s="3">
        <v>79490208</v>
      </c>
      <c r="AZ349" s="3">
        <v>0</v>
      </c>
      <c r="BA349" s="3">
        <v>0</v>
      </c>
      <c r="BB349" s="3">
        <v>202.59144592285156</v>
      </c>
      <c r="BC349" s="3">
        <v>25.256406784057617</v>
      </c>
      <c r="BD349" s="3">
        <v>91.682952880859375</v>
      </c>
      <c r="BE349" s="3">
        <v>55.127960205078125</v>
      </c>
    </row>
    <row r="350" spans="1:57" x14ac:dyDescent="0.25">
      <c r="A350" s="3">
        <v>115221402</v>
      </c>
      <c r="B350" s="3" t="s">
        <v>489</v>
      </c>
      <c r="C350" s="3" t="s">
        <v>604</v>
      </c>
      <c r="D350" s="50" t="s">
        <v>937</v>
      </c>
      <c r="E350" s="50">
        <v>4476140</v>
      </c>
      <c r="F350" s="50">
        <v>1244074.75</v>
      </c>
      <c r="G350" s="50">
        <v>2054725.75</v>
      </c>
      <c r="H350" s="50">
        <v>5010326</v>
      </c>
      <c r="I350" s="50">
        <v>674721.125</v>
      </c>
      <c r="J350" s="50">
        <v>3565937.5</v>
      </c>
      <c r="K350" s="50">
        <v>739738.6875</v>
      </c>
      <c r="L350" s="50"/>
      <c r="M350" s="50">
        <v>4476140</v>
      </c>
      <c r="N350" s="50">
        <v>4476140</v>
      </c>
      <c r="O350" s="50">
        <v>1244074.75</v>
      </c>
      <c r="P350" s="50">
        <v>1244074.75</v>
      </c>
      <c r="Q350" s="50">
        <v>2511331.5</v>
      </c>
      <c r="R350" s="50">
        <v>6123732</v>
      </c>
      <c r="S350" s="3">
        <v>674721.125</v>
      </c>
      <c r="T350" s="3">
        <v>3565937.5</v>
      </c>
      <c r="U350" s="3">
        <v>739738.6875</v>
      </c>
      <c r="AG350" s="3">
        <v>1244074.75</v>
      </c>
      <c r="AH350" s="3">
        <v>10900926</v>
      </c>
      <c r="AI350" s="3">
        <v>12145001</v>
      </c>
      <c r="AJ350" s="3">
        <v>4810012</v>
      </c>
      <c r="AK350" s="3">
        <v>16955012</v>
      </c>
      <c r="AL350" s="3">
        <v>10599872</v>
      </c>
      <c r="AM350" s="3">
        <v>27554884</v>
      </c>
      <c r="AN350" s="3">
        <v>1918795.875</v>
      </c>
      <c r="AO350" s="3">
        <v>29473680</v>
      </c>
      <c r="AP350" s="3">
        <v>4476140</v>
      </c>
      <c r="AQ350" s="3">
        <v>33949820</v>
      </c>
      <c r="AR350" s="3">
        <v>38446660</v>
      </c>
      <c r="AS350" s="3">
        <v>0.69421505928039551</v>
      </c>
      <c r="AT350" s="3">
        <v>0.23434947431087494</v>
      </c>
      <c r="AU350" s="3">
        <v>55381484</v>
      </c>
      <c r="AV350" s="3">
        <v>234266384</v>
      </c>
      <c r="AW350" s="3">
        <v>33195222</v>
      </c>
      <c r="AX350" s="3">
        <v>650739.9375</v>
      </c>
      <c r="AY350" s="3">
        <v>100516892</v>
      </c>
      <c r="AZ350" s="3">
        <v>0</v>
      </c>
      <c r="BA350" s="3">
        <v>0</v>
      </c>
      <c r="BB350" s="3">
        <v>154.46553039550781</v>
      </c>
      <c r="BC350" s="3">
        <v>26.054973602294922</v>
      </c>
      <c r="BD350" s="3">
        <v>85.105400085449219</v>
      </c>
      <c r="BE350" s="3">
        <v>51.011501312255859</v>
      </c>
    </row>
    <row r="351" spans="1:57" x14ac:dyDescent="0.25">
      <c r="A351" s="3">
        <v>115221607</v>
      </c>
      <c r="B351" s="3" t="s">
        <v>536</v>
      </c>
      <c r="C351" s="3" t="s">
        <v>605</v>
      </c>
      <c r="D351" s="50" t="s">
        <v>937</v>
      </c>
      <c r="E351" s="50"/>
      <c r="F351" s="50"/>
      <c r="G351" s="50"/>
      <c r="H351" s="50"/>
      <c r="I351" s="50"/>
      <c r="J351" s="50">
        <v>397858.25</v>
      </c>
      <c r="K351" s="50">
        <v>88924.265625</v>
      </c>
      <c r="L351" s="50">
        <v>284525.40625</v>
      </c>
      <c r="M351" s="50"/>
      <c r="N351" s="50"/>
      <c r="O351" s="50"/>
      <c r="P351" s="50"/>
      <c r="Q351" s="50"/>
      <c r="R351" s="50"/>
      <c r="T351" s="3">
        <v>397858.25</v>
      </c>
      <c r="U351" s="3">
        <v>88924.265625</v>
      </c>
      <c r="V351" s="3">
        <v>284525.40625</v>
      </c>
      <c r="W351" s="3">
        <v>284525.40625</v>
      </c>
      <c r="AG351" s="3">
        <v>0</v>
      </c>
      <c r="AH351" s="3">
        <v>373449.6875</v>
      </c>
      <c r="AI351" s="3">
        <v>373449.6875</v>
      </c>
      <c r="AJ351" s="3">
        <v>397858.25</v>
      </c>
      <c r="AK351" s="3">
        <v>771307.9375</v>
      </c>
      <c r="AL351" s="3">
        <v>284525.40625</v>
      </c>
      <c r="AM351" s="3">
        <v>1055833.375</v>
      </c>
      <c r="AN351" s="3">
        <v>0</v>
      </c>
      <c r="AO351" s="3">
        <v>1055833.375</v>
      </c>
      <c r="AP351" s="3">
        <v>284525.40625</v>
      </c>
      <c r="AQ351" s="3">
        <v>1340358.75</v>
      </c>
      <c r="AR351" s="3">
        <v>1655303.5</v>
      </c>
      <c r="AS351" s="3">
        <v>0.46856623888015747</v>
      </c>
      <c r="AT351" s="3">
        <v>0.15400700271129608</v>
      </c>
      <c r="AU351" s="3">
        <v>3532699</v>
      </c>
      <c r="AV351" s="3">
        <v>23025768</v>
      </c>
      <c r="AW351" s="3">
        <v>727890</v>
      </c>
      <c r="AX351" s="3">
        <v>63960.46484375</v>
      </c>
      <c r="BA351" s="3">
        <v>0</v>
      </c>
      <c r="BC351" s="3">
        <v>12.059135437011719</v>
      </c>
      <c r="BD351" s="3">
        <v>55.232540130615234</v>
      </c>
      <c r="BE351" s="3">
        <v>11.380311012268066</v>
      </c>
    </row>
    <row r="352" spans="1:57" x14ac:dyDescent="0.25">
      <c r="A352" s="3">
        <v>115221753</v>
      </c>
      <c r="B352" s="3" t="s">
        <v>50</v>
      </c>
      <c r="C352" s="3" t="s">
        <v>604</v>
      </c>
      <c r="D352" s="50" t="s">
        <v>937</v>
      </c>
      <c r="E352" s="50">
        <v>907166.6875</v>
      </c>
      <c r="F352" s="50">
        <v>248658.296875</v>
      </c>
      <c r="G352" s="50">
        <v>526306.625</v>
      </c>
      <c r="H352" s="50">
        <v>155695.5</v>
      </c>
      <c r="I352" s="50">
        <v>122163.3359375</v>
      </c>
      <c r="J352" s="50">
        <v>1220579.375</v>
      </c>
      <c r="K352" s="50">
        <v>255030.921875</v>
      </c>
      <c r="L352" s="50"/>
      <c r="M352" s="50">
        <v>907166.6875</v>
      </c>
      <c r="N352" s="50">
        <v>907166.6875</v>
      </c>
      <c r="O352" s="50">
        <v>248658.296875</v>
      </c>
      <c r="P352" s="50">
        <v>248658.296875</v>
      </c>
      <c r="Q352" s="50">
        <v>643263.6875</v>
      </c>
      <c r="R352" s="50">
        <v>190294.5</v>
      </c>
      <c r="S352" s="3">
        <v>122163.3359375</v>
      </c>
      <c r="T352" s="3">
        <v>1220579.375</v>
      </c>
      <c r="U352" s="3">
        <v>255030.921875</v>
      </c>
      <c r="AG352" s="3">
        <v>248658.296875</v>
      </c>
      <c r="AH352" s="3">
        <v>1440056.5</v>
      </c>
      <c r="AI352" s="3">
        <v>1688714.75</v>
      </c>
      <c r="AJ352" s="3">
        <v>1469237.625</v>
      </c>
      <c r="AK352" s="3">
        <v>3157952.5</v>
      </c>
      <c r="AL352" s="3">
        <v>1097461.25</v>
      </c>
      <c r="AM352" s="3">
        <v>4255414</v>
      </c>
      <c r="AN352" s="3">
        <v>370821.625</v>
      </c>
      <c r="AO352" s="3">
        <v>4626235.5</v>
      </c>
      <c r="AP352" s="3">
        <v>907166.6875</v>
      </c>
      <c r="AQ352" s="3">
        <v>5533402</v>
      </c>
      <c r="AR352" s="3">
        <v>7759257</v>
      </c>
      <c r="AS352" s="3">
        <v>0.57897037267684937</v>
      </c>
      <c r="AT352" s="3">
        <v>0.18985787034034729</v>
      </c>
      <c r="AU352" s="3">
        <v>13401820</v>
      </c>
      <c r="AV352" s="3">
        <v>68444200</v>
      </c>
      <c r="AW352" s="3">
        <v>19105836</v>
      </c>
      <c r="AX352" s="3">
        <v>190122.78125</v>
      </c>
      <c r="AY352" s="3">
        <v>40987153</v>
      </c>
      <c r="AZ352" s="3">
        <v>0</v>
      </c>
      <c r="BA352" s="3">
        <v>0</v>
      </c>
      <c r="BB352" s="3">
        <v>215.58255004882813</v>
      </c>
      <c r="BC352" s="3">
        <v>16.610069274902344</v>
      </c>
      <c r="BD352" s="3">
        <v>70.490341186523438</v>
      </c>
      <c r="BE352" s="3">
        <v>100.49208831787109</v>
      </c>
    </row>
    <row r="353" spans="1:57" x14ac:dyDescent="0.25">
      <c r="A353" s="3">
        <v>115222504</v>
      </c>
      <c r="B353" s="3" t="s">
        <v>23</v>
      </c>
      <c r="C353" s="3" t="s">
        <v>604</v>
      </c>
      <c r="D353" s="50" t="s">
        <v>937</v>
      </c>
      <c r="E353" s="50">
        <v>960427.1875</v>
      </c>
      <c r="F353" s="50">
        <v>161485.203125</v>
      </c>
      <c r="G353" s="50">
        <v>339335.75</v>
      </c>
      <c r="H353" s="50">
        <v>86659.6484375</v>
      </c>
      <c r="I353" s="50">
        <v>143824.3125</v>
      </c>
      <c r="J353" s="50">
        <v>343994.40625</v>
      </c>
      <c r="K353" s="50">
        <v>74988</v>
      </c>
      <c r="L353" s="50"/>
      <c r="M353" s="50">
        <v>960427.1875</v>
      </c>
      <c r="N353" s="50">
        <v>960427.1875</v>
      </c>
      <c r="O353" s="50">
        <v>161485.203125</v>
      </c>
      <c r="P353" s="50">
        <v>161485.203125</v>
      </c>
      <c r="Q353" s="50">
        <v>414743.71875</v>
      </c>
      <c r="R353" s="50">
        <v>105917.3515625</v>
      </c>
      <c r="S353" s="3">
        <v>143824.3125</v>
      </c>
      <c r="T353" s="3">
        <v>343994.40625</v>
      </c>
      <c r="U353" s="3">
        <v>74988</v>
      </c>
      <c r="AG353" s="3">
        <v>161485.203125</v>
      </c>
      <c r="AH353" s="3">
        <v>1265899.125</v>
      </c>
      <c r="AI353" s="3">
        <v>1427384.375</v>
      </c>
      <c r="AJ353" s="3">
        <v>505479.625</v>
      </c>
      <c r="AK353" s="3">
        <v>1932864</v>
      </c>
      <c r="AL353" s="3">
        <v>1066344.5</v>
      </c>
      <c r="AM353" s="3">
        <v>2999208.5</v>
      </c>
      <c r="AN353" s="3">
        <v>305309.5</v>
      </c>
      <c r="AO353" s="3">
        <v>3304518</v>
      </c>
      <c r="AP353" s="3">
        <v>960427.1875</v>
      </c>
      <c r="AQ353" s="3">
        <v>4264945</v>
      </c>
      <c r="AR353" s="3">
        <v>8527917</v>
      </c>
      <c r="AS353" s="3">
        <v>0.79900926351547241</v>
      </c>
      <c r="AT353" s="3">
        <v>0.44785934686660767</v>
      </c>
      <c r="AU353" s="3">
        <v>10673114</v>
      </c>
      <c r="AV353" s="3">
        <v>23346136</v>
      </c>
      <c r="AW353" s="3">
        <v>4432505</v>
      </c>
      <c r="AX353" s="3">
        <v>64850.37890625</v>
      </c>
      <c r="AY353" s="3">
        <v>8273510</v>
      </c>
      <c r="AZ353" s="3">
        <v>0</v>
      </c>
      <c r="BA353" s="3">
        <v>0</v>
      </c>
      <c r="BB353" s="3">
        <v>127.57843780517578</v>
      </c>
      <c r="BC353" s="3">
        <v>29.804975509643555</v>
      </c>
      <c r="BD353" s="3">
        <v>164.58059692382813</v>
      </c>
      <c r="BE353" s="3">
        <v>68.349716186523438</v>
      </c>
    </row>
    <row r="354" spans="1:57" x14ac:dyDescent="0.25">
      <c r="A354" s="3">
        <v>115222752</v>
      </c>
      <c r="B354" s="3" t="s">
        <v>449</v>
      </c>
      <c r="C354" s="3" t="s">
        <v>604</v>
      </c>
      <c r="D354" s="50" t="s">
        <v>937</v>
      </c>
      <c r="E354" s="50">
        <v>13207023</v>
      </c>
      <c r="F354" s="50">
        <v>1337404</v>
      </c>
      <c r="G354" s="50">
        <v>2026911.25</v>
      </c>
      <c r="H354" s="50">
        <v>8160746</v>
      </c>
      <c r="I354" s="50">
        <v>330620</v>
      </c>
      <c r="J354" s="50">
        <v>2305045</v>
      </c>
      <c r="K354" s="50">
        <v>334874.875</v>
      </c>
      <c r="L354" s="50"/>
      <c r="M354" s="50">
        <v>13207023</v>
      </c>
      <c r="N354" s="50">
        <v>13207023</v>
      </c>
      <c r="O354" s="50">
        <v>1337404</v>
      </c>
      <c r="P354" s="50">
        <v>1337404</v>
      </c>
      <c r="Q354" s="50">
        <v>2477336</v>
      </c>
      <c r="R354" s="50">
        <v>9974245</v>
      </c>
      <c r="S354" s="3">
        <v>330620</v>
      </c>
      <c r="T354" s="3">
        <v>2305045</v>
      </c>
      <c r="U354" s="3">
        <v>334874.875</v>
      </c>
      <c r="AG354" s="3">
        <v>1337404</v>
      </c>
      <c r="AH354" s="3">
        <v>22033262</v>
      </c>
      <c r="AI354" s="3">
        <v>23370666</v>
      </c>
      <c r="AJ354" s="3">
        <v>3642449</v>
      </c>
      <c r="AK354" s="3">
        <v>27013116</v>
      </c>
      <c r="AL354" s="3">
        <v>23181268</v>
      </c>
      <c r="AM354" s="3">
        <v>50194384</v>
      </c>
      <c r="AN354" s="3">
        <v>1668024</v>
      </c>
      <c r="AO354" s="3">
        <v>51862408</v>
      </c>
      <c r="AP354" s="3">
        <v>13207023</v>
      </c>
      <c r="AQ354" s="3">
        <v>65069432</v>
      </c>
      <c r="AR354" s="3">
        <v>77721552</v>
      </c>
      <c r="AS354" s="3">
        <v>0.82718253135681152</v>
      </c>
      <c r="AT354" s="3">
        <v>0.51945507526397705</v>
      </c>
      <c r="AU354" s="3">
        <v>93959376</v>
      </c>
      <c r="AV354" s="3">
        <v>176803760</v>
      </c>
      <c r="AW354" s="3">
        <v>23835080</v>
      </c>
      <c r="AX354" s="3">
        <v>491121.5625</v>
      </c>
      <c r="AY354" s="3">
        <v>39911709</v>
      </c>
      <c r="AZ354" s="3">
        <v>0</v>
      </c>
      <c r="BA354" s="3">
        <v>0</v>
      </c>
      <c r="BB354" s="3">
        <v>81.266456604003906</v>
      </c>
      <c r="BC354" s="3">
        <v>55.002910614013672</v>
      </c>
      <c r="BD354" s="3">
        <v>191.31591796875</v>
      </c>
      <c r="BE354" s="3">
        <v>48.531936645507813</v>
      </c>
    </row>
    <row r="355" spans="1:57" x14ac:dyDescent="0.25">
      <c r="A355" s="3">
        <v>115224003</v>
      </c>
      <c r="B355" s="3" t="s">
        <v>39</v>
      </c>
      <c r="C355" s="3" t="s">
        <v>604</v>
      </c>
      <c r="D355" s="50" t="s">
        <v>937</v>
      </c>
      <c r="E355" s="50">
        <v>1803733.375</v>
      </c>
      <c r="F355" s="50">
        <v>442208.25</v>
      </c>
      <c r="G355" s="50">
        <v>1058152.75</v>
      </c>
      <c r="H355" s="50">
        <v>973355.875</v>
      </c>
      <c r="I355" s="50">
        <v>293430.15625</v>
      </c>
      <c r="J355" s="50">
        <v>1163985.75</v>
      </c>
      <c r="K355" s="50">
        <v>250394.46875</v>
      </c>
      <c r="L355" s="50"/>
      <c r="M355" s="50">
        <v>1803733.375</v>
      </c>
      <c r="N355" s="50">
        <v>1803733.375</v>
      </c>
      <c r="O355" s="50">
        <v>442208.25</v>
      </c>
      <c r="P355" s="50">
        <v>442208.25</v>
      </c>
      <c r="Q355" s="50">
        <v>1293297.875</v>
      </c>
      <c r="R355" s="50">
        <v>1189657.125</v>
      </c>
      <c r="S355" s="3">
        <v>293430.15625</v>
      </c>
      <c r="T355" s="3">
        <v>1163985.75</v>
      </c>
      <c r="U355" s="3">
        <v>250394.46875</v>
      </c>
      <c r="AG355" s="3">
        <v>442208.25</v>
      </c>
      <c r="AH355" s="3">
        <v>3320914</v>
      </c>
      <c r="AI355" s="3">
        <v>3763122.25</v>
      </c>
      <c r="AJ355" s="3">
        <v>1606194</v>
      </c>
      <c r="AK355" s="3">
        <v>5369316</v>
      </c>
      <c r="AL355" s="3">
        <v>2993390.5</v>
      </c>
      <c r="AM355" s="3">
        <v>8362706.5</v>
      </c>
      <c r="AN355" s="3">
        <v>735638.375</v>
      </c>
      <c r="AO355" s="3">
        <v>9098345</v>
      </c>
      <c r="AP355" s="3">
        <v>1803733.375</v>
      </c>
      <c r="AQ355" s="3">
        <v>10902078</v>
      </c>
      <c r="AR355" s="3">
        <v>17421790</v>
      </c>
      <c r="AS355" s="3">
        <v>0.74874293804168701</v>
      </c>
      <c r="AT355" s="3">
        <v>0.344260573387146</v>
      </c>
      <c r="AU355" s="3">
        <v>23268052</v>
      </c>
      <c r="AV355" s="3">
        <v>68900656</v>
      </c>
      <c r="AW355" s="3">
        <v>12733153</v>
      </c>
      <c r="AX355" s="3">
        <v>191390.71875</v>
      </c>
      <c r="AY355" s="3">
        <v>35334676</v>
      </c>
      <c r="AZ355" s="3">
        <v>0</v>
      </c>
      <c r="BA355" s="3">
        <v>0</v>
      </c>
      <c r="BB355" s="3">
        <v>184.62063598632813</v>
      </c>
      <c r="BC355" s="3">
        <v>28.05421257019043</v>
      </c>
      <c r="BD355" s="3">
        <v>121.57356262207031</v>
      </c>
      <c r="BE355" s="3">
        <v>66.529624938964844</v>
      </c>
    </row>
    <row r="356" spans="1:57" x14ac:dyDescent="0.25">
      <c r="A356" s="3">
        <v>115226003</v>
      </c>
      <c r="B356" s="3" t="s">
        <v>35</v>
      </c>
      <c r="C356" s="3" t="s">
        <v>604</v>
      </c>
      <c r="D356" s="50" t="s">
        <v>937</v>
      </c>
      <c r="E356" s="50">
        <v>1596601.625</v>
      </c>
      <c r="F356" s="50">
        <v>342200.25</v>
      </c>
      <c r="G356" s="50">
        <v>725025.6875</v>
      </c>
      <c r="H356" s="50">
        <v>747152.125</v>
      </c>
      <c r="I356" s="50">
        <v>118642.328125</v>
      </c>
      <c r="J356" s="50">
        <v>902025.375</v>
      </c>
      <c r="K356" s="50">
        <v>185510.1875</v>
      </c>
      <c r="L356" s="50"/>
      <c r="M356" s="50">
        <v>1596601.625</v>
      </c>
      <c r="N356" s="50">
        <v>1596601.625</v>
      </c>
      <c r="O356" s="50">
        <v>342200.25</v>
      </c>
      <c r="P356" s="50">
        <v>342200.25</v>
      </c>
      <c r="Q356" s="50">
        <v>886142.5</v>
      </c>
      <c r="R356" s="50">
        <v>913185.875</v>
      </c>
      <c r="S356" s="3">
        <v>118642.328125</v>
      </c>
      <c r="T356" s="3">
        <v>902025.375</v>
      </c>
      <c r="U356" s="3">
        <v>185510.1875</v>
      </c>
      <c r="AG356" s="3">
        <v>342200.25</v>
      </c>
      <c r="AH356" s="3">
        <v>2647906.25</v>
      </c>
      <c r="AI356" s="3">
        <v>2990106.5</v>
      </c>
      <c r="AJ356" s="3">
        <v>1244225.625</v>
      </c>
      <c r="AK356" s="3">
        <v>4234332</v>
      </c>
      <c r="AL356" s="3">
        <v>2509787.5</v>
      </c>
      <c r="AM356" s="3">
        <v>6744119.5</v>
      </c>
      <c r="AN356" s="3">
        <v>460842.5625</v>
      </c>
      <c r="AO356" s="3">
        <v>7204962</v>
      </c>
      <c r="AP356" s="3">
        <v>1596601.625</v>
      </c>
      <c r="AQ356" s="3">
        <v>8801564</v>
      </c>
      <c r="AR356" s="3">
        <v>13486926</v>
      </c>
      <c r="AS356" s="3">
        <v>0.75336688756942749</v>
      </c>
      <c r="AT356" s="3">
        <v>0.32516878843307495</v>
      </c>
      <c r="AU356" s="3">
        <v>17902202</v>
      </c>
      <c r="AV356" s="3">
        <v>54532912</v>
      </c>
      <c r="AW356" s="3">
        <v>16443096</v>
      </c>
      <c r="AX356" s="3">
        <v>151480.3125</v>
      </c>
      <c r="AY356" s="3">
        <v>26659732</v>
      </c>
      <c r="AZ356" s="3">
        <v>0</v>
      </c>
      <c r="BA356" s="3">
        <v>0</v>
      </c>
      <c r="BB356" s="3">
        <v>175.99470520019531</v>
      </c>
      <c r="BC356" s="3">
        <v>27.953018188476563</v>
      </c>
      <c r="BD356" s="3">
        <v>118.18170928955078</v>
      </c>
      <c r="BE356" s="3">
        <v>108.54939270019531</v>
      </c>
    </row>
    <row r="357" spans="1:57" x14ac:dyDescent="0.25">
      <c r="A357" s="3">
        <v>115226103</v>
      </c>
      <c r="B357" s="3" t="s">
        <v>441</v>
      </c>
      <c r="C357" s="3" t="s">
        <v>604</v>
      </c>
      <c r="D357" s="50" t="s">
        <v>937</v>
      </c>
      <c r="E357" s="50">
        <v>774472.625</v>
      </c>
      <c r="F357" s="50">
        <v>130199.8515625</v>
      </c>
      <c r="G357" s="50">
        <v>196757.453125</v>
      </c>
      <c r="H357" s="50">
        <v>246683.25</v>
      </c>
      <c r="I357" s="50">
        <v>49072.83984375</v>
      </c>
      <c r="J357" s="50">
        <v>284235.21875</v>
      </c>
      <c r="K357" s="50">
        <v>62265.7421875</v>
      </c>
      <c r="L357" s="50"/>
      <c r="M357" s="50">
        <v>774472.625</v>
      </c>
      <c r="N357" s="50">
        <v>774472.625</v>
      </c>
      <c r="O357" s="50">
        <v>130199.8515625</v>
      </c>
      <c r="P357" s="50">
        <v>130199.8515625</v>
      </c>
      <c r="Q357" s="50">
        <v>240481.328125</v>
      </c>
      <c r="R357" s="50">
        <v>301501.75</v>
      </c>
      <c r="S357" s="3">
        <v>49072.83984375</v>
      </c>
      <c r="T357" s="3">
        <v>284235.21875</v>
      </c>
      <c r="U357" s="3">
        <v>62265.7421875</v>
      </c>
      <c r="AG357" s="3">
        <v>130199.8515625</v>
      </c>
      <c r="AH357" s="3">
        <v>1132494.5</v>
      </c>
      <c r="AI357" s="3">
        <v>1262694.375</v>
      </c>
      <c r="AJ357" s="3">
        <v>414435.0625</v>
      </c>
      <c r="AK357" s="3">
        <v>1677129.5</v>
      </c>
      <c r="AL357" s="3">
        <v>1075974.375</v>
      </c>
      <c r="AM357" s="3">
        <v>2753104</v>
      </c>
      <c r="AN357" s="3">
        <v>179272.6875</v>
      </c>
      <c r="AO357" s="3">
        <v>2932376.75</v>
      </c>
      <c r="AP357" s="3">
        <v>774472.625</v>
      </c>
      <c r="AQ357" s="3">
        <v>3706849.5</v>
      </c>
      <c r="AR357" s="3">
        <v>5941859</v>
      </c>
      <c r="AS357" s="3">
        <v>0.7968672513961792</v>
      </c>
      <c r="AT357" s="3">
        <v>0.4037330150604248</v>
      </c>
      <c r="AU357" s="3">
        <v>7456523</v>
      </c>
      <c r="AV357" s="3">
        <v>18216964</v>
      </c>
      <c r="AW357" s="3">
        <v>4652987</v>
      </c>
      <c r="AX357" s="3">
        <v>50602.6796875</v>
      </c>
      <c r="AY357" s="3">
        <v>6307058</v>
      </c>
      <c r="AZ357" s="3">
        <v>0</v>
      </c>
      <c r="BA357" s="3">
        <v>0</v>
      </c>
      <c r="BB357" s="3">
        <v>124.63881683349609</v>
      </c>
      <c r="BC357" s="3">
        <v>33.143096923828125</v>
      </c>
      <c r="BD357" s="3">
        <v>147.35430908203125</v>
      </c>
      <c r="BE357" s="3">
        <v>91.951393127441406</v>
      </c>
    </row>
    <row r="358" spans="1:57" x14ac:dyDescent="0.25">
      <c r="A358" s="3">
        <v>115228003</v>
      </c>
      <c r="B358" s="3" t="s">
        <v>8</v>
      </c>
      <c r="C358" s="3" t="s">
        <v>604</v>
      </c>
      <c r="D358" s="50" t="s">
        <v>937</v>
      </c>
      <c r="E358" s="50">
        <v>1993814.5</v>
      </c>
      <c r="F358" s="50">
        <v>297628.1875</v>
      </c>
      <c r="G358" s="50">
        <v>291848.625</v>
      </c>
      <c r="H358" s="50">
        <v>1070752</v>
      </c>
      <c r="I358" s="50"/>
      <c r="J358" s="50"/>
      <c r="K358" s="50"/>
      <c r="L358" s="50"/>
      <c r="M358" s="50">
        <v>1993814.5</v>
      </c>
      <c r="N358" s="50">
        <v>1993814.5</v>
      </c>
      <c r="O358" s="50">
        <v>297628.1875</v>
      </c>
      <c r="P358" s="50">
        <v>297628.1875</v>
      </c>
      <c r="Q358" s="50">
        <v>356703.84375</v>
      </c>
      <c r="R358" s="50">
        <v>1308697</v>
      </c>
      <c r="AG358" s="3">
        <v>297628.1875</v>
      </c>
      <c r="AH358" s="3">
        <v>3064566.5</v>
      </c>
      <c r="AI358" s="3">
        <v>3362194.75</v>
      </c>
      <c r="AJ358" s="3">
        <v>297628.1875</v>
      </c>
      <c r="AK358" s="3">
        <v>3659823</v>
      </c>
      <c r="AL358" s="3">
        <v>3302511.5</v>
      </c>
      <c r="AM358" s="3">
        <v>6962334.5</v>
      </c>
      <c r="AN358" s="3">
        <v>297628.1875</v>
      </c>
      <c r="AO358" s="3">
        <v>7259962.5</v>
      </c>
      <c r="AP358" s="3">
        <v>1993814.5</v>
      </c>
      <c r="AQ358" s="3">
        <v>9253777</v>
      </c>
      <c r="AR358" s="3">
        <v>12015978</v>
      </c>
      <c r="AS358" s="3">
        <v>0.75544267892837524</v>
      </c>
      <c r="AT358" s="3">
        <v>0.58006143569946289</v>
      </c>
      <c r="AU358" s="3">
        <v>15905876</v>
      </c>
      <c r="AV358" s="3">
        <v>28528068</v>
      </c>
      <c r="AW358" s="3">
        <v>-7661865</v>
      </c>
      <c r="AX358" s="3">
        <v>79244.6328125</v>
      </c>
      <c r="AY358" s="3">
        <v>4598998</v>
      </c>
      <c r="AZ358" s="3">
        <v>1</v>
      </c>
      <c r="BA358" s="3">
        <v>0</v>
      </c>
      <c r="BB358" s="3">
        <v>58.035449981689453</v>
      </c>
      <c r="BC358" s="3">
        <v>46.183860778808594</v>
      </c>
      <c r="BD358" s="3">
        <v>200.71865844726563</v>
      </c>
      <c r="BE358" s="3">
        <v>0</v>
      </c>
    </row>
    <row r="359" spans="1:57" x14ac:dyDescent="0.25">
      <c r="A359" s="3">
        <v>115228303</v>
      </c>
      <c r="B359" s="3" t="s">
        <v>336</v>
      </c>
      <c r="C359" s="3" t="s">
        <v>604</v>
      </c>
      <c r="D359" s="50" t="s">
        <v>937</v>
      </c>
      <c r="E359" s="50">
        <v>1004247.75</v>
      </c>
      <c r="F359" s="50">
        <v>313287.90625</v>
      </c>
      <c r="G359" s="50">
        <v>357003.46875</v>
      </c>
      <c r="H359" s="50">
        <v>1276946.125</v>
      </c>
      <c r="I359" s="50">
        <v>161055</v>
      </c>
      <c r="J359" s="50">
        <v>859211.6875</v>
      </c>
      <c r="K359" s="50">
        <v>169779.328125</v>
      </c>
      <c r="L359" s="50"/>
      <c r="M359" s="50">
        <v>1004247.75</v>
      </c>
      <c r="N359" s="50">
        <v>1004247.75</v>
      </c>
      <c r="O359" s="50">
        <v>313287.90625</v>
      </c>
      <c r="P359" s="50">
        <v>313287.90625</v>
      </c>
      <c r="Q359" s="50">
        <v>436337.53125</v>
      </c>
      <c r="R359" s="50">
        <v>1560711.875</v>
      </c>
      <c r="S359" s="3">
        <v>161055</v>
      </c>
      <c r="T359" s="3">
        <v>859211.6875</v>
      </c>
      <c r="U359" s="3">
        <v>169779.328125</v>
      </c>
      <c r="AG359" s="3">
        <v>313287.90625</v>
      </c>
      <c r="AH359" s="3">
        <v>2612028.25</v>
      </c>
      <c r="AI359" s="3">
        <v>2925316.25</v>
      </c>
      <c r="AJ359" s="3">
        <v>1172499.625</v>
      </c>
      <c r="AK359" s="3">
        <v>4097816</v>
      </c>
      <c r="AL359" s="3">
        <v>2564959.5</v>
      </c>
      <c r="AM359" s="3">
        <v>6662775.5</v>
      </c>
      <c r="AN359" s="3">
        <v>474342.90625</v>
      </c>
      <c r="AO359" s="3">
        <v>7137118.5</v>
      </c>
      <c r="AP359" s="3">
        <v>1004247.75</v>
      </c>
      <c r="AQ359" s="3">
        <v>8141366</v>
      </c>
      <c r="AR359" s="3">
        <v>8752562</v>
      </c>
      <c r="AS359" s="3">
        <v>0.68460404872894287</v>
      </c>
      <c r="AT359" s="3">
        <v>0.1949249804019928</v>
      </c>
      <c r="AU359" s="3">
        <v>12784853</v>
      </c>
      <c r="AV359" s="3">
        <v>65029980</v>
      </c>
      <c r="AW359" s="3">
        <v>15058868</v>
      </c>
      <c r="AX359" s="3">
        <v>180638.828125</v>
      </c>
      <c r="AY359" s="3">
        <v>35984406</v>
      </c>
      <c r="AZ359" s="3">
        <v>0</v>
      </c>
      <c r="BA359" s="3">
        <v>0</v>
      </c>
      <c r="BB359" s="3">
        <v>199.20637512207031</v>
      </c>
      <c r="BC359" s="3">
        <v>22.68513298034668</v>
      </c>
      <c r="BD359" s="3">
        <v>70.775772094726563</v>
      </c>
      <c r="BE359" s="3">
        <v>83.364509582519531</v>
      </c>
    </row>
    <row r="360" spans="1:57" x14ac:dyDescent="0.25">
      <c r="A360" s="3">
        <v>115229003</v>
      </c>
      <c r="B360" s="3" t="s">
        <v>43</v>
      </c>
      <c r="C360" s="3" t="s">
        <v>604</v>
      </c>
      <c r="D360" s="50" t="s">
        <v>937</v>
      </c>
      <c r="E360" s="50">
        <v>1021480.8125</v>
      </c>
      <c r="F360" s="50">
        <v>151059.453125</v>
      </c>
      <c r="G360" s="50">
        <v>327968.96875</v>
      </c>
      <c r="H360" s="50">
        <v>163731.15625</v>
      </c>
      <c r="I360" s="50">
        <v>213747.515625</v>
      </c>
      <c r="J360" s="50">
        <v>425062.34375</v>
      </c>
      <c r="K360" s="50">
        <v>84850.015625</v>
      </c>
      <c r="L360" s="50">
        <v>51221.55078125</v>
      </c>
      <c r="M360" s="50">
        <v>1021480.8125</v>
      </c>
      <c r="N360" s="50">
        <v>1021480.8125</v>
      </c>
      <c r="O360" s="50">
        <v>151059.453125</v>
      </c>
      <c r="P360" s="50">
        <v>151059.453125</v>
      </c>
      <c r="Q360" s="50">
        <v>400851</v>
      </c>
      <c r="R360" s="50">
        <v>200115.84375</v>
      </c>
      <c r="S360" s="3">
        <v>213747.515625</v>
      </c>
      <c r="T360" s="3">
        <v>425062.34375</v>
      </c>
      <c r="U360" s="3">
        <v>84850.015625</v>
      </c>
      <c r="V360" s="3">
        <v>51221.55078125</v>
      </c>
      <c r="W360" s="3">
        <v>51221.55078125</v>
      </c>
      <c r="AG360" s="3">
        <v>151059.453125</v>
      </c>
      <c r="AH360" s="3">
        <v>1535031</v>
      </c>
      <c r="AI360" s="3">
        <v>1686090.5</v>
      </c>
      <c r="AJ360" s="3">
        <v>576121.8125</v>
      </c>
      <c r="AK360" s="3">
        <v>2262212.25</v>
      </c>
      <c r="AL360" s="3">
        <v>1272818.125</v>
      </c>
      <c r="AM360" s="3">
        <v>3535030.5</v>
      </c>
      <c r="AN360" s="3">
        <v>364806.96875</v>
      </c>
      <c r="AO360" s="3">
        <v>3899837.5</v>
      </c>
      <c r="AP360" s="3">
        <v>1072702.375</v>
      </c>
      <c r="AQ360" s="3">
        <v>4972540</v>
      </c>
      <c r="AR360" s="3">
        <v>9202857</v>
      </c>
      <c r="AS360" s="3">
        <v>0.81992000341415405</v>
      </c>
      <c r="AT360" s="3">
        <v>0.48090526461601257</v>
      </c>
      <c r="AU360" s="3">
        <v>11224091</v>
      </c>
      <c r="AV360" s="3">
        <v>23359672</v>
      </c>
      <c r="AW360" s="3">
        <v>7903050</v>
      </c>
      <c r="AX360" s="3">
        <v>64887.9765625</v>
      </c>
      <c r="AY360" s="3">
        <v>7110027</v>
      </c>
      <c r="AZ360" s="3">
        <v>0</v>
      </c>
      <c r="BA360" s="3">
        <v>0</v>
      </c>
      <c r="BB360" s="3">
        <v>109.57387542724609</v>
      </c>
      <c r="BC360" s="3">
        <v>34.863349914550781</v>
      </c>
      <c r="BD360" s="3">
        <v>172.9764404296875</v>
      </c>
      <c r="BE360" s="3">
        <v>121.7952880859375</v>
      </c>
    </row>
    <row r="361" spans="1:57" x14ac:dyDescent="0.25">
      <c r="A361" s="3">
        <v>115503004</v>
      </c>
      <c r="B361" s="3" t="s">
        <v>36</v>
      </c>
      <c r="C361" s="3" t="s">
        <v>604</v>
      </c>
      <c r="D361" s="50" t="s">
        <v>937</v>
      </c>
      <c r="E361" s="50">
        <v>642369.625</v>
      </c>
      <c r="F361" s="50">
        <v>99047.3984375</v>
      </c>
      <c r="G361" s="50">
        <v>161196.328125</v>
      </c>
      <c r="H361" s="50">
        <v>317814.75</v>
      </c>
      <c r="I361" s="50">
        <v>164710</v>
      </c>
      <c r="J361" s="50">
        <v>306043.5625</v>
      </c>
      <c r="K361" s="50">
        <v>66045.0234375</v>
      </c>
      <c r="L361" s="50">
        <v>10335.75</v>
      </c>
      <c r="M361" s="50">
        <v>642369.625</v>
      </c>
      <c r="N361" s="50">
        <v>642369.625</v>
      </c>
      <c r="O361" s="50">
        <v>99047.3984375</v>
      </c>
      <c r="P361" s="50">
        <v>99047.3984375</v>
      </c>
      <c r="Q361" s="50">
        <v>197017.71875</v>
      </c>
      <c r="R361" s="50">
        <v>388440.25</v>
      </c>
      <c r="S361" s="3">
        <v>164710</v>
      </c>
      <c r="T361" s="3">
        <v>306043.5625</v>
      </c>
      <c r="U361" s="3">
        <v>66045.0234375</v>
      </c>
      <c r="V361" s="3">
        <v>10335.75</v>
      </c>
      <c r="W361" s="3">
        <v>10335.75</v>
      </c>
      <c r="AG361" s="3">
        <v>99047.3984375</v>
      </c>
      <c r="AH361" s="3">
        <v>1201275.125</v>
      </c>
      <c r="AI361" s="3">
        <v>1300322.5</v>
      </c>
      <c r="AJ361" s="3">
        <v>405090.96875</v>
      </c>
      <c r="AK361" s="3">
        <v>1705413.5</v>
      </c>
      <c r="AL361" s="3">
        <v>1041145.625</v>
      </c>
      <c r="AM361" s="3">
        <v>2746559</v>
      </c>
      <c r="AN361" s="3">
        <v>263757.40625</v>
      </c>
      <c r="AO361" s="3">
        <v>3010316.5</v>
      </c>
      <c r="AP361" s="3">
        <v>652705.375</v>
      </c>
      <c r="AQ361" s="3">
        <v>3663022</v>
      </c>
      <c r="AR361" s="3">
        <v>5723977</v>
      </c>
      <c r="AS361" s="3">
        <v>0.77317827939987183</v>
      </c>
      <c r="AT361" s="3">
        <v>0.45776182413101196</v>
      </c>
      <c r="AU361" s="3">
        <v>7403179</v>
      </c>
      <c r="AV361" s="3">
        <v>16124945</v>
      </c>
      <c r="AW361" s="3">
        <v>1532186</v>
      </c>
      <c r="AX361" s="3">
        <v>44791.515625</v>
      </c>
      <c r="AY361" s="3">
        <v>5794962</v>
      </c>
      <c r="AZ361" s="3">
        <v>0</v>
      </c>
      <c r="BA361" s="3">
        <v>0</v>
      </c>
      <c r="BB361" s="3">
        <v>129.37632751464844</v>
      </c>
      <c r="BC361" s="3">
        <v>38.074478149414063</v>
      </c>
      <c r="BD361" s="3">
        <v>165.28083801269531</v>
      </c>
      <c r="BE361" s="3">
        <v>34.207057952880859</v>
      </c>
    </row>
    <row r="362" spans="1:57" x14ac:dyDescent="0.25">
      <c r="A362" s="3">
        <v>115504003</v>
      </c>
      <c r="B362" s="3" t="s">
        <v>404</v>
      </c>
      <c r="C362" s="3" t="s">
        <v>604</v>
      </c>
      <c r="D362" s="50" t="s">
        <v>937</v>
      </c>
      <c r="E362" s="50">
        <v>1015355.6875</v>
      </c>
      <c r="F362" s="50">
        <v>187993.796875</v>
      </c>
      <c r="G362" s="50">
        <v>331160.4375</v>
      </c>
      <c r="H362" s="50">
        <v>279559.8125</v>
      </c>
      <c r="I362" s="50">
        <v>123519.1484375</v>
      </c>
      <c r="J362" s="50">
        <v>395585.65625</v>
      </c>
      <c r="K362" s="50">
        <v>75234.7265625</v>
      </c>
      <c r="L362" s="50"/>
      <c r="M362" s="50">
        <v>1015355.6875</v>
      </c>
      <c r="N362" s="50">
        <v>1015355.6875</v>
      </c>
      <c r="O362" s="50">
        <v>187993.796875</v>
      </c>
      <c r="P362" s="50">
        <v>187993.796875</v>
      </c>
      <c r="Q362" s="50">
        <v>404751.65625</v>
      </c>
      <c r="R362" s="50">
        <v>341684.1875</v>
      </c>
      <c r="S362" s="3">
        <v>123519.1484375</v>
      </c>
      <c r="T362" s="3">
        <v>395585.65625</v>
      </c>
      <c r="U362" s="3">
        <v>75234.7265625</v>
      </c>
      <c r="AG362" s="3">
        <v>187993.796875</v>
      </c>
      <c r="AH362" s="3">
        <v>1493669.375</v>
      </c>
      <c r="AI362" s="3">
        <v>1681663.125</v>
      </c>
      <c r="AJ362" s="3">
        <v>583579.4375</v>
      </c>
      <c r="AK362" s="3">
        <v>2265242.5</v>
      </c>
      <c r="AL362" s="3">
        <v>1357039.875</v>
      </c>
      <c r="AM362" s="3">
        <v>3622282.5</v>
      </c>
      <c r="AN362" s="3">
        <v>311512.9375</v>
      </c>
      <c r="AO362" s="3">
        <v>3933795.5</v>
      </c>
      <c r="AP362" s="3">
        <v>1015355.6875</v>
      </c>
      <c r="AQ362" s="3">
        <v>4949151</v>
      </c>
      <c r="AR362" s="3">
        <v>8931105</v>
      </c>
      <c r="AS362" s="3">
        <v>0.78957808017730713</v>
      </c>
      <c r="AT362" s="3">
        <v>0.43761757016181946</v>
      </c>
      <c r="AU362" s="3">
        <v>11311237</v>
      </c>
      <c r="AV362" s="3">
        <v>25704574</v>
      </c>
      <c r="AW362" s="3">
        <v>6577559</v>
      </c>
      <c r="AX362" s="3">
        <v>71401.59375</v>
      </c>
      <c r="AY362" s="3">
        <v>7081009</v>
      </c>
      <c r="AZ362" s="3">
        <v>0</v>
      </c>
      <c r="BA362" s="3">
        <v>0</v>
      </c>
      <c r="BB362" s="3">
        <v>99.171585083007813</v>
      </c>
      <c r="BC362" s="3">
        <v>31.725378036499023</v>
      </c>
      <c r="BD362" s="3">
        <v>158.41714477539063</v>
      </c>
      <c r="BE362" s="3">
        <v>92.120620727539063</v>
      </c>
    </row>
    <row r="363" spans="1:57" x14ac:dyDescent="0.25">
      <c r="A363" s="3">
        <v>115506003</v>
      </c>
      <c r="B363" s="3" t="s">
        <v>25</v>
      </c>
      <c r="C363" s="3" t="s">
        <v>604</v>
      </c>
      <c r="D363" s="50" t="s">
        <v>937</v>
      </c>
      <c r="E363" s="50">
        <v>1388963.25</v>
      </c>
      <c r="F363" s="50">
        <v>293496</v>
      </c>
      <c r="G363" s="50">
        <v>592747.125</v>
      </c>
      <c r="H363" s="50">
        <v>718244.125</v>
      </c>
      <c r="I363" s="50">
        <v>371203.125</v>
      </c>
      <c r="J363" s="50">
        <v>756943.5625</v>
      </c>
      <c r="K363" s="50">
        <v>147877.6875</v>
      </c>
      <c r="L363" s="50"/>
      <c r="M363" s="50">
        <v>1388963.25</v>
      </c>
      <c r="N363" s="50">
        <v>1388963.25</v>
      </c>
      <c r="O363" s="50">
        <v>293496</v>
      </c>
      <c r="P363" s="50">
        <v>293496</v>
      </c>
      <c r="Q363" s="50">
        <v>724468.6875</v>
      </c>
      <c r="R363" s="50">
        <v>877853.875</v>
      </c>
      <c r="S363" s="3">
        <v>371203.125</v>
      </c>
      <c r="T363" s="3">
        <v>756943.5625</v>
      </c>
      <c r="U363" s="3">
        <v>147877.6875</v>
      </c>
      <c r="AG363" s="3">
        <v>293496</v>
      </c>
      <c r="AH363" s="3">
        <v>2626288.25</v>
      </c>
      <c r="AI363" s="3">
        <v>2919784.25</v>
      </c>
      <c r="AJ363" s="3">
        <v>1050439.5</v>
      </c>
      <c r="AK363" s="3">
        <v>3970223.75</v>
      </c>
      <c r="AL363" s="3">
        <v>2266817</v>
      </c>
      <c r="AM363" s="3">
        <v>6237041</v>
      </c>
      <c r="AN363" s="3">
        <v>664699.125</v>
      </c>
      <c r="AO363" s="3">
        <v>6901740</v>
      </c>
      <c r="AP363" s="3">
        <v>1388963.25</v>
      </c>
      <c r="AQ363" s="3">
        <v>8290703</v>
      </c>
      <c r="AR363" s="3">
        <v>13399895</v>
      </c>
      <c r="AS363" s="3">
        <v>0.82363837957382202</v>
      </c>
      <c r="AT363" s="3">
        <v>0.40794026851654053</v>
      </c>
      <c r="AU363" s="3">
        <v>16269148</v>
      </c>
      <c r="AV363" s="3">
        <v>36844656</v>
      </c>
      <c r="AW363" s="3">
        <v>12239508</v>
      </c>
      <c r="AX363" s="3">
        <v>102346.265625</v>
      </c>
      <c r="AY363" s="3">
        <v>11274954</v>
      </c>
      <c r="AZ363" s="3">
        <v>0</v>
      </c>
      <c r="BA363" s="3">
        <v>0</v>
      </c>
      <c r="BB363" s="3">
        <v>110.16477966308594</v>
      </c>
      <c r="BC363" s="3">
        <v>38.792072296142578</v>
      </c>
      <c r="BD363" s="3">
        <v>158.96180725097656</v>
      </c>
      <c r="BE363" s="3">
        <v>119.58920288085938</v>
      </c>
    </row>
    <row r="364" spans="1:57" x14ac:dyDescent="0.25">
      <c r="A364" s="3">
        <v>115508003</v>
      </c>
      <c r="B364" s="3" t="s">
        <v>186</v>
      </c>
      <c r="C364" s="3" t="s">
        <v>604</v>
      </c>
      <c r="D364" s="50" t="s">
        <v>937</v>
      </c>
      <c r="E364" s="50">
        <v>1576199.125</v>
      </c>
      <c r="F364" s="50">
        <v>362049.75</v>
      </c>
      <c r="G364" s="50">
        <v>579312.3125</v>
      </c>
      <c r="H364" s="50">
        <v>256379.84375</v>
      </c>
      <c r="I364" s="50">
        <v>403532.625</v>
      </c>
      <c r="J364" s="50">
        <v>728242</v>
      </c>
      <c r="K364" s="50">
        <v>152130.671875</v>
      </c>
      <c r="L364" s="50">
        <v>26945.55078125</v>
      </c>
      <c r="M364" s="50">
        <v>1576199.125</v>
      </c>
      <c r="N364" s="50">
        <v>1576199.125</v>
      </c>
      <c r="O364" s="50">
        <v>362049.75</v>
      </c>
      <c r="P364" s="50">
        <v>362049.75</v>
      </c>
      <c r="Q364" s="50">
        <v>708048.4375</v>
      </c>
      <c r="R364" s="50">
        <v>313353.15625</v>
      </c>
      <c r="S364" s="3">
        <v>403532.625</v>
      </c>
      <c r="T364" s="3">
        <v>728242</v>
      </c>
      <c r="U364" s="3">
        <v>152130.671875</v>
      </c>
      <c r="V364" s="3">
        <v>26945.55078125</v>
      </c>
      <c r="W364" s="3">
        <v>26945.55078125</v>
      </c>
      <c r="AG364" s="3">
        <v>362049.75</v>
      </c>
      <c r="AH364" s="3">
        <v>2415187.75</v>
      </c>
      <c r="AI364" s="3">
        <v>2777237.5</v>
      </c>
      <c r="AJ364" s="3">
        <v>1090291.75</v>
      </c>
      <c r="AK364" s="3">
        <v>3867529.25</v>
      </c>
      <c r="AL364" s="3">
        <v>1916497.75</v>
      </c>
      <c r="AM364" s="3">
        <v>5784027</v>
      </c>
      <c r="AN364" s="3">
        <v>765582.375</v>
      </c>
      <c r="AO364" s="3">
        <v>6549609.5</v>
      </c>
      <c r="AP364" s="3">
        <v>1603144.625</v>
      </c>
      <c r="AQ364" s="3">
        <v>8152754</v>
      </c>
      <c r="AR364" s="3">
        <v>15500066</v>
      </c>
      <c r="AS364" s="3">
        <v>0.79975360631942749</v>
      </c>
      <c r="AT364" s="3">
        <v>0.4207342267036438</v>
      </c>
      <c r="AU364" s="3">
        <v>19381052</v>
      </c>
      <c r="AV364" s="3">
        <v>45319200</v>
      </c>
      <c r="AW364" s="3">
        <v>13910405</v>
      </c>
      <c r="AX364" s="3">
        <v>125886.6640625</v>
      </c>
      <c r="AY364" s="3">
        <v>18074725</v>
      </c>
      <c r="AZ364" s="3">
        <v>0</v>
      </c>
      <c r="BA364" s="3">
        <v>0</v>
      </c>
      <c r="BB364" s="3">
        <v>143.579345703125</v>
      </c>
      <c r="BC364" s="3">
        <v>30.722311019897461</v>
      </c>
      <c r="BD364" s="3">
        <v>153.95635986328125</v>
      </c>
      <c r="BE364" s="3">
        <v>110.49943542480469</v>
      </c>
    </row>
    <row r="365" spans="1:57" x14ac:dyDescent="0.25">
      <c r="A365" s="3">
        <v>115674603</v>
      </c>
      <c r="B365" s="3" t="s">
        <v>174</v>
      </c>
      <c r="C365" s="3" t="s">
        <v>604</v>
      </c>
      <c r="D365" s="50" t="s">
        <v>937</v>
      </c>
      <c r="E365" s="50">
        <v>1553053.75</v>
      </c>
      <c r="F365" s="50">
        <v>363680.09375</v>
      </c>
      <c r="G365" s="50">
        <v>571066.8125</v>
      </c>
      <c r="H365" s="50">
        <v>1200697.25</v>
      </c>
      <c r="I365" s="50">
        <v>330436.5625</v>
      </c>
      <c r="J365" s="50">
        <v>962599.875</v>
      </c>
      <c r="K365" s="50">
        <v>214579.34375</v>
      </c>
      <c r="L365" s="50">
        <v>5691.2998046875</v>
      </c>
      <c r="M365" s="50">
        <v>1553053.75</v>
      </c>
      <c r="N365" s="50">
        <v>1553053.75</v>
      </c>
      <c r="O365" s="50">
        <v>363680.09375</v>
      </c>
      <c r="P365" s="50">
        <v>363680.09375</v>
      </c>
      <c r="Q365" s="50">
        <v>697970.625</v>
      </c>
      <c r="R365" s="50">
        <v>1467518.75</v>
      </c>
      <c r="S365" s="3">
        <v>330436.5625</v>
      </c>
      <c r="T365" s="3">
        <v>962599.875</v>
      </c>
      <c r="U365" s="3">
        <v>214579.34375</v>
      </c>
      <c r="V365" s="3">
        <v>5691.2998046875</v>
      </c>
      <c r="W365" s="3">
        <v>5691.2998046875</v>
      </c>
      <c r="AG365" s="3">
        <v>363680.09375</v>
      </c>
      <c r="AH365" s="3">
        <v>3304458</v>
      </c>
      <c r="AI365" s="3">
        <v>3668138</v>
      </c>
      <c r="AJ365" s="3">
        <v>1326280</v>
      </c>
      <c r="AK365" s="3">
        <v>4994418</v>
      </c>
      <c r="AL365" s="3">
        <v>3026263.75</v>
      </c>
      <c r="AM365" s="3">
        <v>8020682</v>
      </c>
      <c r="AN365" s="3">
        <v>694116.625</v>
      </c>
      <c r="AO365" s="3">
        <v>8714799</v>
      </c>
      <c r="AP365" s="3">
        <v>1558745</v>
      </c>
      <c r="AQ365" s="3">
        <v>10273544</v>
      </c>
      <c r="AR365" s="3">
        <v>13754327</v>
      </c>
      <c r="AS365" s="3">
        <v>0.73813813924789429</v>
      </c>
      <c r="AT365" s="3">
        <v>0.28915050625801086</v>
      </c>
      <c r="AU365" s="3">
        <v>18633812</v>
      </c>
      <c r="AV365" s="3">
        <v>62881396</v>
      </c>
      <c r="AW365" s="3">
        <v>13291478</v>
      </c>
      <c r="AX365" s="3">
        <v>174670.546875</v>
      </c>
      <c r="AY365" s="3">
        <v>32497431</v>
      </c>
      <c r="AZ365" s="3">
        <v>0</v>
      </c>
      <c r="BA365" s="3">
        <v>0</v>
      </c>
      <c r="BB365" s="3">
        <v>186.04986572265625</v>
      </c>
      <c r="BC365" s="3">
        <v>28.593360900878906</v>
      </c>
      <c r="BD365" s="3">
        <v>106.67975616455078</v>
      </c>
      <c r="BE365" s="3">
        <v>76.094558715820313</v>
      </c>
    </row>
    <row r="366" spans="1:57" x14ac:dyDescent="0.25">
      <c r="A366" s="3">
        <v>116000000</v>
      </c>
      <c r="B366" s="3" t="s">
        <v>582</v>
      </c>
      <c r="C366" s="3" t="s">
        <v>606</v>
      </c>
      <c r="D366" s="50" t="s">
        <v>939</v>
      </c>
      <c r="E366" s="50"/>
      <c r="F366" s="50"/>
      <c r="G366" s="50"/>
      <c r="H366" s="50"/>
      <c r="I366" s="50"/>
      <c r="J366" s="50">
        <v>1328781.375</v>
      </c>
      <c r="K366" s="50">
        <v>212688.0625</v>
      </c>
      <c r="L366" s="50"/>
      <c r="M366" s="50"/>
      <c r="N366" s="50"/>
      <c r="O366" s="50"/>
      <c r="P366" s="50"/>
      <c r="Q366" s="50"/>
      <c r="R366" s="50"/>
      <c r="T366" s="3">
        <v>1328781.375</v>
      </c>
      <c r="U366" s="3">
        <v>212688.0625</v>
      </c>
      <c r="X366" s="3">
        <v>304433.65625</v>
      </c>
      <c r="Y366" s="3">
        <v>628955.1875</v>
      </c>
      <c r="Z366" s="3">
        <v>628955.1875</v>
      </c>
      <c r="AA366" s="3">
        <v>484531.53125</v>
      </c>
      <c r="AB366" s="3">
        <v>484531.53125</v>
      </c>
      <c r="AC366" s="3">
        <v>484531.53125</v>
      </c>
      <c r="AD366" s="3">
        <v>484531.53125</v>
      </c>
      <c r="AE366" s="3">
        <v>484531.53125</v>
      </c>
      <c r="AF366" s="3">
        <v>484531.53125</v>
      </c>
      <c r="AG366" s="3">
        <v>484531.53125</v>
      </c>
      <c r="AH366" s="3">
        <v>1630608.375</v>
      </c>
      <c r="AI366" s="3">
        <v>2115140</v>
      </c>
      <c r="AJ366" s="3">
        <v>1813312.875</v>
      </c>
      <c r="AK366" s="3">
        <v>3928453</v>
      </c>
      <c r="AL366" s="3">
        <v>484531.53125</v>
      </c>
      <c r="AM366" s="3">
        <v>4412984.5</v>
      </c>
      <c r="AN366" s="3">
        <v>1113486.75</v>
      </c>
      <c r="AO366" s="3">
        <v>5526471</v>
      </c>
      <c r="AP366" s="3">
        <v>484531.53125</v>
      </c>
      <c r="AQ366" s="3">
        <v>6011002.5</v>
      </c>
      <c r="AR366" s="3">
        <v>8680504</v>
      </c>
      <c r="AS366" s="3">
        <v>0.39546561241149902</v>
      </c>
      <c r="AT366" s="3">
        <v>0.29332217574119568</v>
      </c>
      <c r="AU366" s="3">
        <v>21950086</v>
      </c>
      <c r="AV366" s="3">
        <v>71221304</v>
      </c>
      <c r="AW366" s="3">
        <v>31181852</v>
      </c>
      <c r="AX366" s="3">
        <v>197836.953125</v>
      </c>
      <c r="BA366" s="3">
        <v>0</v>
      </c>
      <c r="BC366" s="3">
        <v>19.857023239135742</v>
      </c>
      <c r="BD366" s="3">
        <v>110.95038604736328</v>
      </c>
      <c r="BE366" s="3">
        <v>157.6138916015625</v>
      </c>
    </row>
    <row r="367" spans="1:57" x14ac:dyDescent="0.25">
      <c r="A367" s="3">
        <v>116191004</v>
      </c>
      <c r="B367" s="3" t="s">
        <v>397</v>
      </c>
      <c r="C367" s="3" t="s">
        <v>604</v>
      </c>
      <c r="D367" s="50" t="s">
        <v>939</v>
      </c>
      <c r="E367" s="50">
        <v>608412.4375</v>
      </c>
      <c r="F367" s="50">
        <v>88770.1484375</v>
      </c>
      <c r="G367" s="50">
        <v>264355.625</v>
      </c>
      <c r="H367" s="50">
        <v>67261.5</v>
      </c>
      <c r="I367" s="50">
        <v>96101.7890625</v>
      </c>
      <c r="J367" s="50">
        <v>264334.90625</v>
      </c>
      <c r="K367" s="50">
        <v>37491.18359375</v>
      </c>
      <c r="L367" s="50">
        <v>21373.05078125</v>
      </c>
      <c r="M367" s="50">
        <v>608412.4375</v>
      </c>
      <c r="N367" s="50">
        <v>608412.4375</v>
      </c>
      <c r="O367" s="50">
        <v>88770.1484375</v>
      </c>
      <c r="P367" s="50">
        <v>88770.1484375</v>
      </c>
      <c r="Q367" s="50">
        <v>323101.34375</v>
      </c>
      <c r="R367" s="50">
        <v>82208.5</v>
      </c>
      <c r="S367" s="3">
        <v>96101.7890625</v>
      </c>
      <c r="T367" s="3">
        <v>264334.90625</v>
      </c>
      <c r="U367" s="3">
        <v>37491.18359375</v>
      </c>
      <c r="V367" s="3">
        <v>21373.05078125</v>
      </c>
      <c r="W367" s="3">
        <v>21373.05078125</v>
      </c>
      <c r="AG367" s="3">
        <v>88770.1484375</v>
      </c>
      <c r="AH367" s="3">
        <v>830640</v>
      </c>
      <c r="AI367" s="3">
        <v>919410.125</v>
      </c>
      <c r="AJ367" s="3">
        <v>353105.0625</v>
      </c>
      <c r="AK367" s="3">
        <v>1272515.25</v>
      </c>
      <c r="AL367" s="3">
        <v>711994</v>
      </c>
      <c r="AM367" s="3">
        <v>1984509.25</v>
      </c>
      <c r="AN367" s="3">
        <v>184871.9375</v>
      </c>
      <c r="AO367" s="3">
        <v>2169381.25</v>
      </c>
      <c r="AP367" s="3">
        <v>629785.5</v>
      </c>
      <c r="AQ367" s="3">
        <v>2799166.75</v>
      </c>
      <c r="AR367" s="3">
        <v>5360581.5</v>
      </c>
      <c r="AS367" s="3">
        <v>0.78437584638595581</v>
      </c>
      <c r="AT367" s="3">
        <v>0.39433535933494568</v>
      </c>
      <c r="AU367" s="3">
        <v>6834200</v>
      </c>
      <c r="AV367" s="3">
        <v>17067266</v>
      </c>
      <c r="AW367" s="3">
        <v>2784087</v>
      </c>
      <c r="AX367" s="3">
        <v>47409.0703125</v>
      </c>
      <c r="AY367" s="3">
        <v>5998516</v>
      </c>
      <c r="AZ367" s="3">
        <v>0</v>
      </c>
      <c r="BA367" s="3">
        <v>0</v>
      </c>
      <c r="BB367" s="3">
        <v>126.52675628662109</v>
      </c>
      <c r="BC367" s="3">
        <v>26.841176986694336</v>
      </c>
      <c r="BD367" s="3">
        <v>144.15385437011719</v>
      </c>
      <c r="BE367" s="3">
        <v>58.724773406982422</v>
      </c>
    </row>
    <row r="368" spans="1:57" x14ac:dyDescent="0.25">
      <c r="A368" s="3">
        <v>116191103</v>
      </c>
      <c r="B368" s="3" t="s">
        <v>410</v>
      </c>
      <c r="C368" s="3" t="s">
        <v>604</v>
      </c>
      <c r="D368" s="50" t="s">
        <v>939</v>
      </c>
      <c r="E368" s="50">
        <v>2710460.25</v>
      </c>
      <c r="F368" s="50">
        <v>421401.3125</v>
      </c>
      <c r="G368" s="50">
        <v>859150</v>
      </c>
      <c r="H368" s="50">
        <v>851113.8125</v>
      </c>
      <c r="I368" s="50">
        <v>220203.3125</v>
      </c>
      <c r="J368" s="50">
        <v>1022142.3125</v>
      </c>
      <c r="K368" s="50">
        <v>195004.25</v>
      </c>
      <c r="L368" s="50">
        <v>4896</v>
      </c>
      <c r="M368" s="50">
        <v>2710460.25</v>
      </c>
      <c r="N368" s="50">
        <v>2710460.25</v>
      </c>
      <c r="O368" s="50">
        <v>421401.3125</v>
      </c>
      <c r="P368" s="50">
        <v>421401.3125</v>
      </c>
      <c r="Q368" s="50">
        <v>1050072.25</v>
      </c>
      <c r="R368" s="50">
        <v>1040250.1875</v>
      </c>
      <c r="S368" s="3">
        <v>220203.3125</v>
      </c>
      <c r="T368" s="3">
        <v>1022142.3125</v>
      </c>
      <c r="U368" s="3">
        <v>195004.25</v>
      </c>
      <c r="V368" s="3">
        <v>4896</v>
      </c>
      <c r="W368" s="3">
        <v>4896</v>
      </c>
      <c r="AG368" s="3">
        <v>421401.3125</v>
      </c>
      <c r="AH368" s="3">
        <v>3981677.5</v>
      </c>
      <c r="AI368" s="3">
        <v>4403079</v>
      </c>
      <c r="AJ368" s="3">
        <v>1443543.625</v>
      </c>
      <c r="AK368" s="3">
        <v>5846622.5</v>
      </c>
      <c r="AL368" s="3">
        <v>3755606.5</v>
      </c>
      <c r="AM368" s="3">
        <v>9602229</v>
      </c>
      <c r="AN368" s="3">
        <v>641604.625</v>
      </c>
      <c r="AO368" s="3">
        <v>10243834</v>
      </c>
      <c r="AP368" s="3">
        <v>2715356.25</v>
      </c>
      <c r="AQ368" s="3">
        <v>12959190</v>
      </c>
      <c r="AR368" s="3">
        <v>21763764</v>
      </c>
      <c r="AS368" s="3">
        <v>0.80573570728302002</v>
      </c>
      <c r="AT368" s="3">
        <v>0.51901495456695557</v>
      </c>
      <c r="AU368" s="3">
        <v>27011046</v>
      </c>
      <c r="AV368" s="3">
        <v>51166304</v>
      </c>
      <c r="AW368" s="3">
        <v>12479155</v>
      </c>
      <c r="AX368" s="3">
        <v>142128.625</v>
      </c>
      <c r="AY368" s="3">
        <v>17534007</v>
      </c>
      <c r="AZ368" s="3">
        <v>0</v>
      </c>
      <c r="BA368" s="3">
        <v>0</v>
      </c>
      <c r="BB368" s="3">
        <v>123.36717224121094</v>
      </c>
      <c r="BC368" s="3">
        <v>41.136135101318359</v>
      </c>
      <c r="BD368" s="3">
        <v>190.04649353027344</v>
      </c>
      <c r="BE368" s="3">
        <v>87.801841735839844</v>
      </c>
    </row>
    <row r="369" spans="1:57" x14ac:dyDescent="0.25">
      <c r="A369" s="3">
        <v>116191203</v>
      </c>
      <c r="B369" s="3" t="s">
        <v>403</v>
      </c>
      <c r="C369" s="3" t="s">
        <v>604</v>
      </c>
      <c r="D369" s="50" t="s">
        <v>939</v>
      </c>
      <c r="E369" s="50">
        <v>1220947.375</v>
      </c>
      <c r="F369" s="50">
        <v>176710.953125</v>
      </c>
      <c r="G369" s="50">
        <v>384991.25</v>
      </c>
      <c r="H369" s="50">
        <v>562898.25</v>
      </c>
      <c r="I369" s="50">
        <v>134215.765625</v>
      </c>
      <c r="J369" s="50">
        <v>462745.8125</v>
      </c>
      <c r="K369" s="50">
        <v>98620.7421875</v>
      </c>
      <c r="L369" s="50">
        <v>8350.5</v>
      </c>
      <c r="M369" s="50">
        <v>1220947.375</v>
      </c>
      <c r="N369" s="50">
        <v>1220947.375</v>
      </c>
      <c r="O369" s="50">
        <v>176710.953125</v>
      </c>
      <c r="P369" s="50">
        <v>176710.953125</v>
      </c>
      <c r="Q369" s="50">
        <v>470544.875</v>
      </c>
      <c r="R369" s="50">
        <v>687986.75</v>
      </c>
      <c r="S369" s="3">
        <v>134215.765625</v>
      </c>
      <c r="T369" s="3">
        <v>462745.8125</v>
      </c>
      <c r="U369" s="3">
        <v>98620.7421875</v>
      </c>
      <c r="V369" s="3">
        <v>8350.5</v>
      </c>
      <c r="W369" s="3">
        <v>8350.5</v>
      </c>
      <c r="AG369" s="3">
        <v>176710.953125</v>
      </c>
      <c r="AH369" s="3">
        <v>2025032.625</v>
      </c>
      <c r="AI369" s="3">
        <v>2201743.5</v>
      </c>
      <c r="AJ369" s="3">
        <v>639456.75</v>
      </c>
      <c r="AK369" s="3">
        <v>2841200.25</v>
      </c>
      <c r="AL369" s="3">
        <v>1917284.625</v>
      </c>
      <c r="AM369" s="3">
        <v>4758485</v>
      </c>
      <c r="AN369" s="3">
        <v>310926.71875</v>
      </c>
      <c r="AO369" s="3">
        <v>5069411.5</v>
      </c>
      <c r="AP369" s="3">
        <v>1229297.875</v>
      </c>
      <c r="AQ369" s="3">
        <v>6298709.5</v>
      </c>
      <c r="AR369" s="3">
        <v>9342342</v>
      </c>
      <c r="AS369" s="3">
        <v>0.80200260877609253</v>
      </c>
      <c r="AT369" s="3">
        <v>0.38599976897239685</v>
      </c>
      <c r="AU369" s="3">
        <v>11648768</v>
      </c>
      <c r="AV369" s="3">
        <v>30715958</v>
      </c>
      <c r="AW369" s="3">
        <v>9981943</v>
      </c>
      <c r="AX369" s="3">
        <v>85322.109375</v>
      </c>
      <c r="AY369" s="3">
        <v>12662997</v>
      </c>
      <c r="AZ369" s="3">
        <v>0</v>
      </c>
      <c r="BA369" s="3">
        <v>0</v>
      </c>
      <c r="BB369" s="3">
        <v>148.41401672363281</v>
      </c>
      <c r="BC369" s="3">
        <v>33.299694061279297</v>
      </c>
      <c r="BD369" s="3">
        <v>136.52696228027344</v>
      </c>
      <c r="BE369" s="3">
        <v>116.99127960205078</v>
      </c>
    </row>
    <row r="370" spans="1:57" x14ac:dyDescent="0.25">
      <c r="A370" s="3">
        <v>116191503</v>
      </c>
      <c r="B370" s="3" t="s">
        <v>18</v>
      </c>
      <c r="C370" s="3" t="s">
        <v>604</v>
      </c>
      <c r="D370" s="50" t="s">
        <v>939</v>
      </c>
      <c r="E370" s="50">
        <v>1202982.625</v>
      </c>
      <c r="F370" s="50">
        <v>218354.25</v>
      </c>
      <c r="G370" s="50">
        <v>277972.09375</v>
      </c>
      <c r="H370" s="50">
        <v>482737.0625</v>
      </c>
      <c r="I370" s="50">
        <v>194859.796875</v>
      </c>
      <c r="J370" s="50">
        <v>569131.25</v>
      </c>
      <c r="K370" s="50">
        <v>118551.0546875</v>
      </c>
      <c r="L370" s="50">
        <v>22908.30078125</v>
      </c>
      <c r="M370" s="50">
        <v>1202982.625</v>
      </c>
      <c r="N370" s="50">
        <v>1202982.625</v>
      </c>
      <c r="O370" s="50">
        <v>218354.25</v>
      </c>
      <c r="P370" s="50">
        <v>218354.25</v>
      </c>
      <c r="Q370" s="50">
        <v>339743.6875</v>
      </c>
      <c r="R370" s="50">
        <v>590011.9375</v>
      </c>
      <c r="S370" s="3">
        <v>194859.796875</v>
      </c>
      <c r="T370" s="3">
        <v>569131.25</v>
      </c>
      <c r="U370" s="3">
        <v>118551.0546875</v>
      </c>
      <c r="V370" s="3">
        <v>22908.30078125</v>
      </c>
      <c r="W370" s="3">
        <v>22908.30078125</v>
      </c>
      <c r="AG370" s="3">
        <v>218354.25</v>
      </c>
      <c r="AH370" s="3">
        <v>2022038.75</v>
      </c>
      <c r="AI370" s="3">
        <v>2240393</v>
      </c>
      <c r="AJ370" s="3">
        <v>787485.5</v>
      </c>
      <c r="AK370" s="3">
        <v>3027878.5</v>
      </c>
      <c r="AL370" s="3">
        <v>1815902.75</v>
      </c>
      <c r="AM370" s="3">
        <v>4843781</v>
      </c>
      <c r="AN370" s="3">
        <v>413214.0625</v>
      </c>
      <c r="AO370" s="3">
        <v>5256995</v>
      </c>
      <c r="AP370" s="3">
        <v>1225890.875</v>
      </c>
      <c r="AQ370" s="3">
        <v>6482886</v>
      </c>
      <c r="AR370" s="3">
        <v>10342045</v>
      </c>
      <c r="AS370" s="3">
        <v>0.79231727123260498</v>
      </c>
      <c r="AT370" s="3">
        <v>0.33056896924972534</v>
      </c>
      <c r="AU370" s="3">
        <v>13052909</v>
      </c>
      <c r="AV370" s="3">
        <v>40184996</v>
      </c>
      <c r="AW370" s="3">
        <v>10013447</v>
      </c>
      <c r="AX370" s="3">
        <v>111624.9921875</v>
      </c>
      <c r="AY370" s="3">
        <v>13958581</v>
      </c>
      <c r="AZ370" s="3">
        <v>0</v>
      </c>
      <c r="BA370" s="3">
        <v>0</v>
      </c>
      <c r="BB370" s="3">
        <v>125.04888916015625</v>
      </c>
      <c r="BC370" s="3">
        <v>27.125453948974609</v>
      </c>
      <c r="BD370" s="3">
        <v>116.93536376953125</v>
      </c>
      <c r="BE370" s="3">
        <v>89.706138610839844</v>
      </c>
    </row>
    <row r="371" spans="1:57" x14ac:dyDescent="0.25">
      <c r="A371" s="3">
        <v>116191757</v>
      </c>
      <c r="B371" s="3" t="s">
        <v>516</v>
      </c>
      <c r="C371" s="3" t="s">
        <v>605</v>
      </c>
      <c r="D371" s="50" t="s">
        <v>939</v>
      </c>
      <c r="E371" s="50"/>
      <c r="F371" s="50"/>
      <c r="G371" s="50"/>
      <c r="H371" s="50"/>
      <c r="I371" s="50"/>
      <c r="J371" s="50">
        <v>192605.90625</v>
      </c>
      <c r="K371" s="50">
        <v>44425.19140625</v>
      </c>
      <c r="L371" s="50">
        <v>142230.59375</v>
      </c>
      <c r="M371" s="50"/>
      <c r="N371" s="50"/>
      <c r="O371" s="50"/>
      <c r="P371" s="50"/>
      <c r="Q371" s="50"/>
      <c r="R371" s="50"/>
      <c r="T371" s="3">
        <v>192605.90625</v>
      </c>
      <c r="U371" s="3">
        <v>44425.19140625</v>
      </c>
      <c r="V371" s="3">
        <v>142230.59375</v>
      </c>
      <c r="W371" s="3">
        <v>142230.59375</v>
      </c>
      <c r="AG371" s="3">
        <v>0</v>
      </c>
      <c r="AH371" s="3">
        <v>186655.78125</v>
      </c>
      <c r="AI371" s="3">
        <v>186655.78125</v>
      </c>
      <c r="AJ371" s="3">
        <v>192605.90625</v>
      </c>
      <c r="AK371" s="3">
        <v>379261.6875</v>
      </c>
      <c r="AL371" s="3">
        <v>142230.59375</v>
      </c>
      <c r="AM371" s="3">
        <v>521492.28125</v>
      </c>
      <c r="AN371" s="3">
        <v>0</v>
      </c>
      <c r="AO371" s="3">
        <v>521492.28125</v>
      </c>
      <c r="AP371" s="3">
        <v>142230.59375</v>
      </c>
      <c r="AQ371" s="3">
        <v>663722.875</v>
      </c>
      <c r="AR371" s="3">
        <v>898829.625</v>
      </c>
      <c r="AS371" s="3">
        <v>0.50186747312545776</v>
      </c>
      <c r="AT371" s="3">
        <v>0.17358911037445068</v>
      </c>
      <c r="AU371" s="3">
        <v>1790970</v>
      </c>
      <c r="AV371" s="3">
        <v>10013068</v>
      </c>
      <c r="AW371" s="3">
        <v>2069124</v>
      </c>
      <c r="AX371" s="3">
        <v>27814.078125</v>
      </c>
      <c r="BA371" s="3">
        <v>0</v>
      </c>
      <c r="BC371" s="3">
        <v>13.635601997375488</v>
      </c>
      <c r="BD371" s="3">
        <v>64.390769958496094</v>
      </c>
      <c r="BE371" s="3">
        <v>74.391250610351563</v>
      </c>
    </row>
    <row r="372" spans="1:57" x14ac:dyDescent="0.25">
      <c r="A372" s="3">
        <v>116195004</v>
      </c>
      <c r="B372" s="3" t="s">
        <v>241</v>
      </c>
      <c r="C372" s="3" t="s">
        <v>604</v>
      </c>
      <c r="D372" s="50" t="s">
        <v>939</v>
      </c>
      <c r="E372" s="50">
        <v>713502.3125</v>
      </c>
      <c r="F372" s="50">
        <v>96271.203125</v>
      </c>
      <c r="G372" s="50">
        <v>221602.203125</v>
      </c>
      <c r="H372" s="50">
        <v>54494.1015625</v>
      </c>
      <c r="I372" s="50">
        <v>103031.015625</v>
      </c>
      <c r="J372" s="50">
        <v>232945.25</v>
      </c>
      <c r="K372" s="50">
        <v>50146.10546875</v>
      </c>
      <c r="L372" s="50">
        <v>5647.35009765625</v>
      </c>
      <c r="M372" s="50">
        <v>713502.3125</v>
      </c>
      <c r="N372" s="50">
        <v>713502.3125</v>
      </c>
      <c r="O372" s="50">
        <v>96271.203125</v>
      </c>
      <c r="P372" s="50">
        <v>96271.203125</v>
      </c>
      <c r="Q372" s="50">
        <v>270847.15625</v>
      </c>
      <c r="R372" s="50">
        <v>66603.8984375</v>
      </c>
      <c r="S372" s="3">
        <v>103031.015625</v>
      </c>
      <c r="T372" s="3">
        <v>232945.25</v>
      </c>
      <c r="U372" s="3">
        <v>50146.10546875</v>
      </c>
      <c r="V372" s="3">
        <v>5647.35009765625</v>
      </c>
      <c r="W372" s="3">
        <v>5647.35009765625</v>
      </c>
      <c r="AG372" s="3">
        <v>96271.203125</v>
      </c>
      <c r="AH372" s="3">
        <v>926820.9375</v>
      </c>
      <c r="AI372" s="3">
        <v>1023092.125</v>
      </c>
      <c r="AJ372" s="3">
        <v>329216.4375</v>
      </c>
      <c r="AK372" s="3">
        <v>1352308.5</v>
      </c>
      <c r="AL372" s="3">
        <v>785753.5625</v>
      </c>
      <c r="AM372" s="3">
        <v>2138062</v>
      </c>
      <c r="AN372" s="3">
        <v>199302.21875</v>
      </c>
      <c r="AO372" s="3">
        <v>2337364.25</v>
      </c>
      <c r="AP372" s="3">
        <v>719149.6875</v>
      </c>
      <c r="AQ372" s="3">
        <v>3056514</v>
      </c>
      <c r="AR372" s="3">
        <v>6067337</v>
      </c>
      <c r="AS372" s="3">
        <v>0.84429961442947388</v>
      </c>
      <c r="AT372" s="3">
        <v>0.50199037790298462</v>
      </c>
      <c r="AU372" s="3">
        <v>7186237</v>
      </c>
      <c r="AV372" s="3">
        <v>14148783</v>
      </c>
      <c r="AW372" s="3">
        <v>6579674</v>
      </c>
      <c r="AX372" s="3">
        <v>39302.17578125</v>
      </c>
      <c r="AY372" s="3">
        <v>4656880</v>
      </c>
      <c r="AZ372" s="3">
        <v>0</v>
      </c>
      <c r="BA372" s="3">
        <v>0</v>
      </c>
      <c r="BB372" s="3">
        <v>118.48911285400391</v>
      </c>
      <c r="BC372" s="3">
        <v>34.407981872558594</v>
      </c>
      <c r="BD372" s="3">
        <v>182.84577941894531</v>
      </c>
      <c r="BE372" s="3">
        <v>167.41246032714844</v>
      </c>
    </row>
    <row r="373" spans="1:57" x14ac:dyDescent="0.25">
      <c r="A373" s="3">
        <v>116197503</v>
      </c>
      <c r="B373" s="3" t="s">
        <v>357</v>
      </c>
      <c r="C373" s="3" t="s">
        <v>604</v>
      </c>
      <c r="D373" s="50" t="s">
        <v>939</v>
      </c>
      <c r="E373" s="50">
        <v>833165.5625</v>
      </c>
      <c r="F373" s="50">
        <v>160508.09375</v>
      </c>
      <c r="G373" s="50">
        <v>227667.671875</v>
      </c>
      <c r="H373" s="50">
        <v>268426.34375</v>
      </c>
      <c r="I373" s="50">
        <v>155690.296875</v>
      </c>
      <c r="J373" s="50">
        <v>402052.53125</v>
      </c>
      <c r="K373" s="50">
        <v>80674.1875</v>
      </c>
      <c r="L373" s="50"/>
      <c r="M373" s="50">
        <v>833165.5625</v>
      </c>
      <c r="N373" s="50">
        <v>833165.5625</v>
      </c>
      <c r="O373" s="50">
        <v>160508.09375</v>
      </c>
      <c r="P373" s="50">
        <v>160508.09375</v>
      </c>
      <c r="Q373" s="50">
        <v>278260.5</v>
      </c>
      <c r="R373" s="50">
        <v>328076.65625</v>
      </c>
      <c r="S373" s="3">
        <v>155690.296875</v>
      </c>
      <c r="T373" s="3">
        <v>402052.53125</v>
      </c>
      <c r="U373" s="3">
        <v>80674.1875</v>
      </c>
      <c r="AG373" s="3">
        <v>160508.09375</v>
      </c>
      <c r="AH373" s="3">
        <v>1337956.25</v>
      </c>
      <c r="AI373" s="3">
        <v>1498464.375</v>
      </c>
      <c r="AJ373" s="3">
        <v>562560.625</v>
      </c>
      <c r="AK373" s="3">
        <v>2061025</v>
      </c>
      <c r="AL373" s="3">
        <v>1161242.25</v>
      </c>
      <c r="AM373" s="3">
        <v>3222267.25</v>
      </c>
      <c r="AN373" s="3">
        <v>316198.375</v>
      </c>
      <c r="AO373" s="3">
        <v>3538465.5</v>
      </c>
      <c r="AP373" s="3">
        <v>833165.5625</v>
      </c>
      <c r="AQ373" s="3">
        <v>4371631</v>
      </c>
      <c r="AR373" s="3">
        <v>7474678</v>
      </c>
      <c r="AS373" s="3">
        <v>0.79023033380508423</v>
      </c>
      <c r="AT373" s="3">
        <v>0.38178363442420959</v>
      </c>
      <c r="AU373" s="3">
        <v>9458860</v>
      </c>
      <c r="AV373" s="3">
        <v>24050136</v>
      </c>
      <c r="AW373" s="3">
        <v>10354990</v>
      </c>
      <c r="AX373" s="3">
        <v>66805.9296875</v>
      </c>
      <c r="AY373" s="3">
        <v>9264393</v>
      </c>
      <c r="AZ373" s="3">
        <v>0</v>
      </c>
      <c r="BA373" s="3">
        <v>0</v>
      </c>
      <c r="BB373" s="3">
        <v>138.67620849609375</v>
      </c>
      <c r="BC373" s="3">
        <v>30.850929260253906</v>
      </c>
      <c r="BD373" s="3">
        <v>141.58712768554688</v>
      </c>
      <c r="BE373" s="3">
        <v>155.00106811523438</v>
      </c>
    </row>
    <row r="374" spans="1:57" x14ac:dyDescent="0.25">
      <c r="A374" s="3">
        <v>116471803</v>
      </c>
      <c r="B374" s="3" t="s">
        <v>73</v>
      </c>
      <c r="C374" s="3" t="s">
        <v>604</v>
      </c>
      <c r="D374" s="50" t="s">
        <v>939</v>
      </c>
      <c r="E374" s="50">
        <v>1334961.25</v>
      </c>
      <c r="F374" s="50">
        <v>256032.296875</v>
      </c>
      <c r="G374" s="50">
        <v>441134.46875</v>
      </c>
      <c r="H374" s="50">
        <v>125688.6015625</v>
      </c>
      <c r="I374" s="50">
        <v>249154.171875</v>
      </c>
      <c r="J374" s="50">
        <v>734187.6875</v>
      </c>
      <c r="K374" s="50">
        <v>149954.984375</v>
      </c>
      <c r="L374" s="50">
        <v>6305.5498046875</v>
      </c>
      <c r="M374" s="50">
        <v>1334961.25</v>
      </c>
      <c r="N374" s="50">
        <v>1334961.25</v>
      </c>
      <c r="O374" s="50">
        <v>256032.296875</v>
      </c>
      <c r="P374" s="50">
        <v>256032.296875</v>
      </c>
      <c r="Q374" s="50">
        <v>539164.375</v>
      </c>
      <c r="R374" s="50">
        <v>153619.40625</v>
      </c>
      <c r="S374" s="3">
        <v>249154.171875</v>
      </c>
      <c r="T374" s="3">
        <v>734187.6875</v>
      </c>
      <c r="U374" s="3">
        <v>149954.984375</v>
      </c>
      <c r="V374" s="3">
        <v>6305.5498046875</v>
      </c>
      <c r="W374" s="3">
        <v>6305.5498046875</v>
      </c>
      <c r="AG374" s="3">
        <v>256032.296875</v>
      </c>
      <c r="AH374" s="3">
        <v>1866064.5</v>
      </c>
      <c r="AI374" s="3">
        <v>2122096.75</v>
      </c>
      <c r="AJ374" s="3">
        <v>990220</v>
      </c>
      <c r="AK374" s="3">
        <v>3112316.75</v>
      </c>
      <c r="AL374" s="3">
        <v>1494886.125</v>
      </c>
      <c r="AM374" s="3">
        <v>4607203</v>
      </c>
      <c r="AN374" s="3">
        <v>505186.46875</v>
      </c>
      <c r="AO374" s="3">
        <v>5112389.5</v>
      </c>
      <c r="AP374" s="3">
        <v>1341266.75</v>
      </c>
      <c r="AQ374" s="3">
        <v>6453656</v>
      </c>
      <c r="AR374" s="3">
        <v>12357713</v>
      </c>
      <c r="AS374" s="3">
        <v>0.76283758878707886</v>
      </c>
      <c r="AT374" s="3">
        <v>0.32100915908813477</v>
      </c>
      <c r="AU374" s="3">
        <v>16199665</v>
      </c>
      <c r="AV374" s="3">
        <v>49992564</v>
      </c>
      <c r="AW374" s="3">
        <v>11098779</v>
      </c>
      <c r="AX374" s="3">
        <v>138868.234375</v>
      </c>
      <c r="AY374" s="3">
        <v>15329714</v>
      </c>
      <c r="AZ374" s="3">
        <v>0</v>
      </c>
      <c r="BA374" s="3">
        <v>0</v>
      </c>
      <c r="BB374" s="3">
        <v>110.39035797119141</v>
      </c>
      <c r="BC374" s="3">
        <v>22.412014007568359</v>
      </c>
      <c r="BD374" s="3">
        <v>116.65493774414063</v>
      </c>
      <c r="BE374" s="3">
        <v>79.923095703125</v>
      </c>
    </row>
    <row r="375" spans="1:57" x14ac:dyDescent="0.25">
      <c r="A375" s="3">
        <v>116493503</v>
      </c>
      <c r="B375" s="3" t="s">
        <v>107</v>
      </c>
      <c r="C375" s="3" t="s">
        <v>604</v>
      </c>
      <c r="D375" s="50" t="s">
        <v>939</v>
      </c>
      <c r="E375" s="50">
        <v>1102187.25</v>
      </c>
      <c r="F375" s="50">
        <v>155776.796875</v>
      </c>
      <c r="G375" s="50">
        <v>268823.25</v>
      </c>
      <c r="H375" s="50">
        <v>341064.4375</v>
      </c>
      <c r="I375" s="50">
        <v>293661.71875</v>
      </c>
      <c r="J375" s="50">
        <v>390284.65625</v>
      </c>
      <c r="K375" s="50">
        <v>91491.453125</v>
      </c>
      <c r="L375" s="50"/>
      <c r="M375" s="50">
        <v>1102187.25</v>
      </c>
      <c r="N375" s="50">
        <v>1102187.25</v>
      </c>
      <c r="O375" s="50">
        <v>155776.796875</v>
      </c>
      <c r="P375" s="50">
        <v>155776.796875</v>
      </c>
      <c r="Q375" s="50">
        <v>328561.71875</v>
      </c>
      <c r="R375" s="50">
        <v>416856.5625</v>
      </c>
      <c r="S375" s="3">
        <v>293661.71875</v>
      </c>
      <c r="T375" s="3">
        <v>390284.65625</v>
      </c>
      <c r="U375" s="3">
        <v>91491.453125</v>
      </c>
      <c r="AG375" s="3">
        <v>155776.796875</v>
      </c>
      <c r="AH375" s="3">
        <v>1828405</v>
      </c>
      <c r="AI375" s="3">
        <v>1984181.75</v>
      </c>
      <c r="AJ375" s="3">
        <v>546061.4375</v>
      </c>
      <c r="AK375" s="3">
        <v>2530243.25</v>
      </c>
      <c r="AL375" s="3">
        <v>1519043.75</v>
      </c>
      <c r="AM375" s="3">
        <v>4049287</v>
      </c>
      <c r="AN375" s="3">
        <v>449438.5</v>
      </c>
      <c r="AO375" s="3">
        <v>4498725.5</v>
      </c>
      <c r="AP375" s="3">
        <v>1102187.25</v>
      </c>
      <c r="AQ375" s="3">
        <v>5600913</v>
      </c>
      <c r="AR375" s="3">
        <v>9956282</v>
      </c>
      <c r="AS375" s="3">
        <v>0.82868462800979614</v>
      </c>
      <c r="AT375" s="3">
        <v>0.50097560882568359</v>
      </c>
      <c r="AU375" s="3">
        <v>12014561</v>
      </c>
      <c r="AV375" s="3">
        <v>23192466</v>
      </c>
      <c r="AW375" s="3">
        <v>8827074</v>
      </c>
      <c r="AX375" s="3">
        <v>64423.515625</v>
      </c>
      <c r="AY375" s="3">
        <v>5811408</v>
      </c>
      <c r="AZ375" s="3">
        <v>0</v>
      </c>
      <c r="BA375" s="3">
        <v>0</v>
      </c>
      <c r="BB375" s="3">
        <v>90.206314086914063</v>
      </c>
      <c r="BC375" s="3">
        <v>39.275150299072266</v>
      </c>
      <c r="BD375" s="3">
        <v>186.493408203125</v>
      </c>
      <c r="BE375" s="3">
        <v>137.01634216308594</v>
      </c>
    </row>
    <row r="376" spans="1:57" x14ac:dyDescent="0.25">
      <c r="A376" s="3">
        <v>116495003</v>
      </c>
      <c r="B376" s="3" t="s">
        <v>328</v>
      </c>
      <c r="C376" s="3" t="s">
        <v>604</v>
      </c>
      <c r="D376" s="50" t="s">
        <v>939</v>
      </c>
      <c r="E376" s="50">
        <v>1711375.5</v>
      </c>
      <c r="F376" s="50">
        <v>292556.25</v>
      </c>
      <c r="G376" s="50">
        <v>483094.3125</v>
      </c>
      <c r="H376" s="50">
        <v>423787.0625</v>
      </c>
      <c r="I376" s="50">
        <v>137861.125</v>
      </c>
      <c r="J376" s="50">
        <v>775278.4375</v>
      </c>
      <c r="K376" s="50">
        <v>165217.078125</v>
      </c>
      <c r="L376" s="50">
        <v>42354.8984375</v>
      </c>
      <c r="M376" s="50">
        <v>1711375.5</v>
      </c>
      <c r="N376" s="50">
        <v>1711375.5</v>
      </c>
      <c r="O376" s="50">
        <v>292556.25</v>
      </c>
      <c r="P376" s="50">
        <v>292556.25</v>
      </c>
      <c r="Q376" s="50">
        <v>590448.625</v>
      </c>
      <c r="R376" s="50">
        <v>517961.9375</v>
      </c>
      <c r="S376" s="3">
        <v>137861.125</v>
      </c>
      <c r="T376" s="3">
        <v>775278.4375</v>
      </c>
      <c r="U376" s="3">
        <v>165217.078125</v>
      </c>
      <c r="V376" s="3">
        <v>42354.8984375</v>
      </c>
      <c r="W376" s="3">
        <v>42354.8984375</v>
      </c>
      <c r="AG376" s="3">
        <v>292556.25</v>
      </c>
      <c r="AH376" s="3">
        <v>2480595.5</v>
      </c>
      <c r="AI376" s="3">
        <v>2773151.75</v>
      </c>
      <c r="AJ376" s="3">
        <v>1067834.75</v>
      </c>
      <c r="AK376" s="3">
        <v>3840986.5</v>
      </c>
      <c r="AL376" s="3">
        <v>2271692.5</v>
      </c>
      <c r="AM376" s="3">
        <v>6112679</v>
      </c>
      <c r="AN376" s="3">
        <v>430417.375</v>
      </c>
      <c r="AO376" s="3">
        <v>6543096.5</v>
      </c>
      <c r="AP376" s="3">
        <v>1753730.375</v>
      </c>
      <c r="AQ376" s="3">
        <v>8296827</v>
      </c>
      <c r="AR376" s="3">
        <v>14203529</v>
      </c>
      <c r="AS376" s="3">
        <v>0.79259496927261353</v>
      </c>
      <c r="AT376" s="3">
        <v>0.46085444092750549</v>
      </c>
      <c r="AU376" s="3">
        <v>17920286</v>
      </c>
      <c r="AV376" s="3">
        <v>38088260</v>
      </c>
      <c r="AW376" s="3">
        <v>8527868</v>
      </c>
      <c r="AX376" s="3">
        <v>105800.71875</v>
      </c>
      <c r="AY376" s="3">
        <v>12074748</v>
      </c>
      <c r="AZ376" s="3">
        <v>0</v>
      </c>
      <c r="BA376" s="3">
        <v>0</v>
      </c>
      <c r="BB376" s="3">
        <v>114.12728118896484</v>
      </c>
      <c r="BC376" s="3">
        <v>36.303974151611328</v>
      </c>
      <c r="BD376" s="3">
        <v>169.37773132324219</v>
      </c>
      <c r="BE376" s="3">
        <v>80.603118896484375</v>
      </c>
    </row>
    <row r="377" spans="1:57" x14ac:dyDescent="0.25">
      <c r="A377" s="3">
        <v>116495103</v>
      </c>
      <c r="B377" s="3" t="s">
        <v>181</v>
      </c>
      <c r="C377" s="3" t="s">
        <v>604</v>
      </c>
      <c r="D377" s="50" t="s">
        <v>939</v>
      </c>
      <c r="E377" s="50">
        <v>1683213.625</v>
      </c>
      <c r="F377" s="50">
        <v>288373.65625</v>
      </c>
      <c r="G377" s="50">
        <v>172926.46875</v>
      </c>
      <c r="H377" s="50">
        <v>1199129.375</v>
      </c>
      <c r="I377" s="50">
        <v>83242.3515625</v>
      </c>
      <c r="J377" s="50">
        <v>574109.5625</v>
      </c>
      <c r="K377" s="50">
        <v>128097.625</v>
      </c>
      <c r="L377" s="50"/>
      <c r="M377" s="50">
        <v>1683213.625</v>
      </c>
      <c r="N377" s="50">
        <v>1683213.625</v>
      </c>
      <c r="O377" s="50">
        <v>288373.65625</v>
      </c>
      <c r="P377" s="50">
        <v>288373.65625</v>
      </c>
      <c r="Q377" s="50">
        <v>211354.578125</v>
      </c>
      <c r="R377" s="50">
        <v>1465602.625</v>
      </c>
      <c r="S377" s="3">
        <v>83242.3515625</v>
      </c>
      <c r="T377" s="3">
        <v>574109.5625</v>
      </c>
      <c r="U377" s="3">
        <v>128097.625</v>
      </c>
      <c r="AG377" s="3">
        <v>288373.65625</v>
      </c>
      <c r="AH377" s="3">
        <v>3093683</v>
      </c>
      <c r="AI377" s="3">
        <v>3382056.75</v>
      </c>
      <c r="AJ377" s="3">
        <v>862483.25</v>
      </c>
      <c r="AK377" s="3">
        <v>4244540</v>
      </c>
      <c r="AL377" s="3">
        <v>3148816.25</v>
      </c>
      <c r="AM377" s="3">
        <v>7393356</v>
      </c>
      <c r="AN377" s="3">
        <v>371616</v>
      </c>
      <c r="AO377" s="3">
        <v>7764972</v>
      </c>
      <c r="AP377" s="3">
        <v>1683213.625</v>
      </c>
      <c r="AQ377" s="3">
        <v>9448186</v>
      </c>
      <c r="AR377" s="3">
        <v>12181657</v>
      </c>
      <c r="AS377" s="3">
        <v>0.77882808446884155</v>
      </c>
      <c r="AT377" s="3">
        <v>0.67806529998779297</v>
      </c>
      <c r="AU377" s="3">
        <v>15641009</v>
      </c>
      <c r="AV377" s="3">
        <v>23466834</v>
      </c>
      <c r="AW377" s="3">
        <v>3760323</v>
      </c>
      <c r="AX377" s="3">
        <v>65185.6484375</v>
      </c>
      <c r="AY377" s="3">
        <v>3312716</v>
      </c>
      <c r="AZ377" s="3">
        <v>0</v>
      </c>
      <c r="BA377" s="3">
        <v>0</v>
      </c>
      <c r="BB377" s="3">
        <v>50.819713592529297</v>
      </c>
      <c r="BC377" s="3">
        <v>65.114639282226563</v>
      </c>
      <c r="BD377" s="3">
        <v>239.94558715820313</v>
      </c>
      <c r="BE377" s="3">
        <v>57.686363220214844</v>
      </c>
    </row>
    <row r="378" spans="1:57" x14ac:dyDescent="0.25">
      <c r="A378" s="3">
        <v>116495207</v>
      </c>
      <c r="B378" s="3" t="s">
        <v>534</v>
      </c>
      <c r="C378" s="3" t="s">
        <v>605</v>
      </c>
      <c r="D378" s="50" t="s">
        <v>939</v>
      </c>
      <c r="E378" s="50"/>
      <c r="F378" s="50"/>
      <c r="G378" s="50"/>
      <c r="H378" s="50"/>
      <c r="I378" s="50"/>
      <c r="J378" s="50">
        <v>46784.19140625</v>
      </c>
      <c r="K378" s="50">
        <v>10507.3818359375</v>
      </c>
      <c r="L378" s="50">
        <v>84017.25</v>
      </c>
      <c r="M378" s="50"/>
      <c r="N378" s="50"/>
      <c r="O378" s="50"/>
      <c r="P378" s="50"/>
      <c r="Q378" s="50"/>
      <c r="R378" s="50"/>
      <c r="T378" s="3">
        <v>46784.19140625</v>
      </c>
      <c r="U378" s="3">
        <v>10507.3818359375</v>
      </c>
      <c r="V378" s="3">
        <v>84017.25</v>
      </c>
      <c r="W378" s="3">
        <v>84017.25</v>
      </c>
      <c r="AG378" s="3">
        <v>0</v>
      </c>
      <c r="AH378" s="3">
        <v>94524.6328125</v>
      </c>
      <c r="AI378" s="3">
        <v>94524.6328125</v>
      </c>
      <c r="AJ378" s="3">
        <v>46784.19140625</v>
      </c>
      <c r="AK378" s="3">
        <v>141308.828125</v>
      </c>
      <c r="AL378" s="3">
        <v>84017.25</v>
      </c>
      <c r="AM378" s="3">
        <v>225326.078125</v>
      </c>
      <c r="AN378" s="3">
        <v>0</v>
      </c>
      <c r="AO378" s="3">
        <v>225326.078125</v>
      </c>
      <c r="AP378" s="3">
        <v>84017.25</v>
      </c>
      <c r="AQ378" s="3">
        <v>309343.3125</v>
      </c>
      <c r="AR378" s="3">
        <v>397993.09375</v>
      </c>
      <c r="AS378" s="3">
        <v>0.58197331428527832</v>
      </c>
      <c r="AT378" s="3">
        <v>0.32950294017791748</v>
      </c>
      <c r="AU378" s="3">
        <v>683868.3125</v>
      </c>
      <c r="AV378" s="3">
        <v>2066234.375</v>
      </c>
      <c r="AW378" s="3">
        <v>241640</v>
      </c>
      <c r="AX378" s="3">
        <v>5739.5400390625</v>
      </c>
      <c r="BA378" s="3">
        <v>0</v>
      </c>
      <c r="BC378" s="3">
        <v>24.620235443115234</v>
      </c>
      <c r="BD378" s="3">
        <v>119.15036773681641</v>
      </c>
      <c r="BE378" s="3">
        <v>42.100933074951172</v>
      </c>
    </row>
    <row r="379" spans="1:57" x14ac:dyDescent="0.25">
      <c r="A379" s="3">
        <v>116496503</v>
      </c>
      <c r="B379" s="3" t="s">
        <v>420</v>
      </c>
      <c r="C379" s="3" t="s">
        <v>604</v>
      </c>
      <c r="D379" s="50" t="s">
        <v>939</v>
      </c>
      <c r="E379" s="50">
        <v>2547031.25</v>
      </c>
      <c r="F379" s="50">
        <v>369683.6875</v>
      </c>
      <c r="G379" s="50">
        <v>272741.28125</v>
      </c>
      <c r="H379" s="50">
        <v>1513849</v>
      </c>
      <c r="I379" s="50">
        <v>169472.984375</v>
      </c>
      <c r="J379" s="50">
        <v>838328.875</v>
      </c>
      <c r="K379" s="50">
        <v>171522.421875</v>
      </c>
      <c r="L379" s="50"/>
      <c r="M379" s="50">
        <v>2547031.25</v>
      </c>
      <c r="N379" s="50">
        <v>2547031.25</v>
      </c>
      <c r="O379" s="50">
        <v>369683.6875</v>
      </c>
      <c r="P379" s="50">
        <v>369683.6875</v>
      </c>
      <c r="Q379" s="50">
        <v>333350.4375</v>
      </c>
      <c r="R379" s="50">
        <v>1850260</v>
      </c>
      <c r="S379" s="3">
        <v>169472.984375</v>
      </c>
      <c r="T379" s="3">
        <v>838328.875</v>
      </c>
      <c r="U379" s="3">
        <v>171522.421875</v>
      </c>
      <c r="AG379" s="3">
        <v>369683.6875</v>
      </c>
      <c r="AH379" s="3">
        <v>4401875.5</v>
      </c>
      <c r="AI379" s="3">
        <v>4771559</v>
      </c>
      <c r="AJ379" s="3">
        <v>1208012.5</v>
      </c>
      <c r="AK379" s="3">
        <v>5979571.5</v>
      </c>
      <c r="AL379" s="3">
        <v>4397291</v>
      </c>
      <c r="AM379" s="3">
        <v>10376862</v>
      </c>
      <c r="AN379" s="3">
        <v>539156.6875</v>
      </c>
      <c r="AO379" s="3">
        <v>10916019</v>
      </c>
      <c r="AP379" s="3">
        <v>2547031.25</v>
      </c>
      <c r="AQ379" s="3">
        <v>13463050</v>
      </c>
      <c r="AR379" s="3">
        <v>18582758</v>
      </c>
      <c r="AS379" s="3">
        <v>0.83020412921905518</v>
      </c>
      <c r="AT379" s="3">
        <v>0.64944571256637573</v>
      </c>
      <c r="AU379" s="3">
        <v>22383360</v>
      </c>
      <c r="AV379" s="3">
        <v>34666340</v>
      </c>
      <c r="AW379" s="3">
        <v>3402154</v>
      </c>
      <c r="AX379" s="3">
        <v>96295.390625</v>
      </c>
      <c r="AY379" s="3">
        <v>3690465</v>
      </c>
      <c r="AZ379" s="3">
        <v>0</v>
      </c>
      <c r="BA379" s="3">
        <v>0</v>
      </c>
      <c r="BB379" s="3">
        <v>38.324420928955078</v>
      </c>
      <c r="BC379" s="3">
        <v>62.096134185791016</v>
      </c>
      <c r="BD379" s="3">
        <v>232.44476318359375</v>
      </c>
      <c r="BE379" s="3">
        <v>35.330394744873047</v>
      </c>
    </row>
    <row r="380" spans="1:57" x14ac:dyDescent="0.25">
      <c r="A380" s="3">
        <v>116496603</v>
      </c>
      <c r="B380" s="3" t="s">
        <v>421</v>
      </c>
      <c r="C380" s="3" t="s">
        <v>604</v>
      </c>
      <c r="D380" s="50" t="s">
        <v>939</v>
      </c>
      <c r="E380" s="50">
        <v>2582745.25</v>
      </c>
      <c r="F380" s="50">
        <v>461590.65625</v>
      </c>
      <c r="G380" s="50">
        <v>702018.4375</v>
      </c>
      <c r="H380" s="50">
        <v>1813511.25</v>
      </c>
      <c r="I380" s="50">
        <v>236179.234375</v>
      </c>
      <c r="J380" s="50">
        <v>982894.8125</v>
      </c>
      <c r="K380" s="50">
        <v>187004.84375</v>
      </c>
      <c r="L380" s="50">
        <v>2644.35009765625</v>
      </c>
      <c r="M380" s="50">
        <v>2582745.25</v>
      </c>
      <c r="N380" s="50">
        <v>2582745.25</v>
      </c>
      <c r="O380" s="50">
        <v>461590.65625</v>
      </c>
      <c r="P380" s="50">
        <v>461590.65625</v>
      </c>
      <c r="Q380" s="50">
        <v>858022.5</v>
      </c>
      <c r="R380" s="50">
        <v>2216513.75</v>
      </c>
      <c r="S380" s="3">
        <v>236179.234375</v>
      </c>
      <c r="T380" s="3">
        <v>982894.8125</v>
      </c>
      <c r="U380" s="3">
        <v>187004.84375</v>
      </c>
      <c r="V380" s="3">
        <v>2644.35009765625</v>
      </c>
      <c r="W380" s="3">
        <v>2644.35009765625</v>
      </c>
      <c r="AG380" s="3">
        <v>461590.65625</v>
      </c>
      <c r="AH380" s="3">
        <v>4822085</v>
      </c>
      <c r="AI380" s="3">
        <v>5283675.5</v>
      </c>
      <c r="AJ380" s="3">
        <v>1444485.5</v>
      </c>
      <c r="AK380" s="3">
        <v>6728161</v>
      </c>
      <c r="AL380" s="3">
        <v>4801903.5</v>
      </c>
      <c r="AM380" s="3">
        <v>11530064</v>
      </c>
      <c r="AN380" s="3">
        <v>697769.875</v>
      </c>
      <c r="AO380" s="3">
        <v>12227834</v>
      </c>
      <c r="AP380" s="3">
        <v>2585389.5</v>
      </c>
      <c r="AQ380" s="3">
        <v>14813224</v>
      </c>
      <c r="AR380" s="3">
        <v>20088082</v>
      </c>
      <c r="AS380" s="3">
        <v>0.79433375597000122</v>
      </c>
      <c r="AT380" s="3">
        <v>0.43664604425430298</v>
      </c>
      <c r="AU380" s="3">
        <v>25289222</v>
      </c>
      <c r="AV380" s="3">
        <v>57273168</v>
      </c>
      <c r="AW380" s="3">
        <v>13674909</v>
      </c>
      <c r="AX380" s="3">
        <v>159092.140625</v>
      </c>
      <c r="AY380" s="3">
        <v>15735848</v>
      </c>
      <c r="AZ380" s="3">
        <v>0</v>
      </c>
      <c r="BA380" s="3">
        <v>0</v>
      </c>
      <c r="BB380" s="3">
        <v>98.9102783203125</v>
      </c>
      <c r="BC380" s="3">
        <v>42.290969848632813</v>
      </c>
      <c r="BD380" s="3">
        <v>158.9595947265625</v>
      </c>
      <c r="BE380" s="3">
        <v>85.955902099609375</v>
      </c>
    </row>
    <row r="381" spans="1:57" x14ac:dyDescent="0.25">
      <c r="A381" s="3">
        <v>116498003</v>
      </c>
      <c r="B381" s="3" t="s">
        <v>223</v>
      </c>
      <c r="C381" s="3" t="s">
        <v>604</v>
      </c>
      <c r="D381" s="50" t="s">
        <v>939</v>
      </c>
      <c r="E381" s="50">
        <v>1183009.5</v>
      </c>
      <c r="F381" s="50">
        <v>194207.25</v>
      </c>
      <c r="G381" s="50">
        <v>312961.46875</v>
      </c>
      <c r="H381" s="50">
        <v>665864.5625</v>
      </c>
      <c r="I381" s="50">
        <v>147889.484375</v>
      </c>
      <c r="J381" s="50">
        <v>478400.03125</v>
      </c>
      <c r="K381" s="50">
        <v>97100.125</v>
      </c>
      <c r="L381" s="50"/>
      <c r="M381" s="50">
        <v>1183009.5</v>
      </c>
      <c r="N381" s="50">
        <v>1183009.5</v>
      </c>
      <c r="O381" s="50">
        <v>194207.25</v>
      </c>
      <c r="P381" s="50">
        <v>194207.25</v>
      </c>
      <c r="Q381" s="50">
        <v>382508.4375</v>
      </c>
      <c r="R381" s="50">
        <v>813834.4375</v>
      </c>
      <c r="S381" s="3">
        <v>147889.484375</v>
      </c>
      <c r="T381" s="3">
        <v>478400.03125</v>
      </c>
      <c r="U381" s="3">
        <v>97100.125</v>
      </c>
      <c r="AG381" s="3">
        <v>194207.25</v>
      </c>
      <c r="AH381" s="3">
        <v>2093863.625</v>
      </c>
      <c r="AI381" s="3">
        <v>2288071</v>
      </c>
      <c r="AJ381" s="3">
        <v>672607.25</v>
      </c>
      <c r="AK381" s="3">
        <v>2960678.25</v>
      </c>
      <c r="AL381" s="3">
        <v>1996844</v>
      </c>
      <c r="AM381" s="3">
        <v>4957522</v>
      </c>
      <c r="AN381" s="3">
        <v>342096.75</v>
      </c>
      <c r="AO381" s="3">
        <v>5299619</v>
      </c>
      <c r="AP381" s="3">
        <v>1183009.5</v>
      </c>
      <c r="AQ381" s="3">
        <v>6482628.5</v>
      </c>
      <c r="AR381" s="3">
        <v>9792355</v>
      </c>
      <c r="AS381" s="3">
        <v>0.7987557053565979</v>
      </c>
      <c r="AT381" s="3">
        <v>0.40844276547431946</v>
      </c>
      <c r="AU381" s="3">
        <v>12259512</v>
      </c>
      <c r="AV381" s="3">
        <v>33601692</v>
      </c>
      <c r="AW381" s="3">
        <v>11631105</v>
      </c>
      <c r="AX381" s="3">
        <v>93338.03125</v>
      </c>
      <c r="AY381" s="3">
        <v>8999028</v>
      </c>
      <c r="AZ381" s="3">
        <v>0</v>
      </c>
      <c r="BA381" s="3">
        <v>0</v>
      </c>
      <c r="BB381" s="3">
        <v>96.413307189941406</v>
      </c>
      <c r="BC381" s="3">
        <v>31.719955444335938</v>
      </c>
      <c r="BD381" s="3">
        <v>131.34530639648438</v>
      </c>
      <c r="BE381" s="3">
        <v>124.61270904541016</v>
      </c>
    </row>
    <row r="382" spans="1:57" x14ac:dyDescent="0.25">
      <c r="A382" s="3">
        <v>116555003</v>
      </c>
      <c r="B382" s="3" t="s">
        <v>142</v>
      </c>
      <c r="C382" s="3" t="s">
        <v>604</v>
      </c>
      <c r="D382" s="50" t="s">
        <v>935</v>
      </c>
      <c r="E382" s="50">
        <v>1657663.75</v>
      </c>
      <c r="F382" s="50">
        <v>290203.8125</v>
      </c>
      <c r="G382" s="50">
        <v>621345.75</v>
      </c>
      <c r="H382" s="50">
        <v>770448.625</v>
      </c>
      <c r="I382" s="50"/>
      <c r="J382" s="50"/>
      <c r="K382" s="50"/>
      <c r="L382" s="50">
        <v>31501.19921875</v>
      </c>
      <c r="M382" s="50">
        <v>1657663.75</v>
      </c>
      <c r="N382" s="50">
        <v>1657663.75</v>
      </c>
      <c r="O382" s="50">
        <v>290203.8125</v>
      </c>
      <c r="P382" s="50">
        <v>290203.8125</v>
      </c>
      <c r="Q382" s="50">
        <v>759422.625</v>
      </c>
      <c r="R382" s="50">
        <v>941659.375</v>
      </c>
      <c r="V382" s="3">
        <v>31501.19921875</v>
      </c>
      <c r="W382" s="3">
        <v>31501.19921875</v>
      </c>
      <c r="AG382" s="3">
        <v>290203.8125</v>
      </c>
      <c r="AH382" s="3">
        <v>2459613.75</v>
      </c>
      <c r="AI382" s="3">
        <v>2749817.5</v>
      </c>
      <c r="AJ382" s="3">
        <v>290203.8125</v>
      </c>
      <c r="AK382" s="3">
        <v>3040021.25</v>
      </c>
      <c r="AL382" s="3">
        <v>2630824.25</v>
      </c>
      <c r="AM382" s="3">
        <v>5670845.5</v>
      </c>
      <c r="AN382" s="3">
        <v>290203.8125</v>
      </c>
      <c r="AO382" s="3">
        <v>5961049.5</v>
      </c>
      <c r="AP382" s="3">
        <v>1689165</v>
      </c>
      <c r="AQ382" s="3">
        <v>7650214.5</v>
      </c>
      <c r="AR382" s="3">
        <v>14830519</v>
      </c>
      <c r="AS382" s="3">
        <v>0.8158448338508606</v>
      </c>
      <c r="AT382" s="3">
        <v>0.45799148082733154</v>
      </c>
      <c r="AU382" s="3">
        <v>18178112</v>
      </c>
      <c r="AV382" s="3">
        <v>40454608</v>
      </c>
      <c r="AW382" s="3">
        <v>7321205</v>
      </c>
      <c r="AX382" s="3">
        <v>112373.9140625</v>
      </c>
      <c r="AY382" s="3">
        <v>11703195</v>
      </c>
      <c r="AZ382" s="3">
        <v>0</v>
      </c>
      <c r="BA382" s="3">
        <v>0</v>
      </c>
      <c r="BB382" s="3">
        <v>104.14511871337891</v>
      </c>
      <c r="BC382" s="3">
        <v>27.052730560302734</v>
      </c>
      <c r="BD382" s="3">
        <v>161.76451110839844</v>
      </c>
      <c r="BE382" s="3">
        <v>65.150398254394531</v>
      </c>
    </row>
    <row r="383" spans="1:57" x14ac:dyDescent="0.25">
      <c r="A383" s="3">
        <v>116557103</v>
      </c>
      <c r="B383" s="3" t="s">
        <v>294</v>
      </c>
      <c r="C383" s="3" t="s">
        <v>604</v>
      </c>
      <c r="D383" s="50" t="s">
        <v>935</v>
      </c>
      <c r="E383" s="50">
        <v>1484925.125</v>
      </c>
      <c r="F383" s="50">
        <v>272007.15625</v>
      </c>
      <c r="G383" s="50">
        <v>519690.21875</v>
      </c>
      <c r="H383" s="50">
        <v>618046.1875</v>
      </c>
      <c r="I383" s="50">
        <v>185066.078125</v>
      </c>
      <c r="J383" s="50">
        <v>760100.625</v>
      </c>
      <c r="K383" s="50">
        <v>166486.046875</v>
      </c>
      <c r="L383" s="50">
        <v>13237.2001953125</v>
      </c>
      <c r="M383" s="50">
        <v>1484925.125</v>
      </c>
      <c r="N383" s="50">
        <v>1484925.125</v>
      </c>
      <c r="O383" s="50">
        <v>272007.15625</v>
      </c>
      <c r="P383" s="50">
        <v>272007.15625</v>
      </c>
      <c r="Q383" s="50">
        <v>635176.9375</v>
      </c>
      <c r="R383" s="50">
        <v>755389.8125</v>
      </c>
      <c r="S383" s="3">
        <v>185066.078125</v>
      </c>
      <c r="T383" s="3">
        <v>760100.625</v>
      </c>
      <c r="U383" s="3">
        <v>166486.046875</v>
      </c>
      <c r="V383" s="3">
        <v>13237.2001953125</v>
      </c>
      <c r="W383" s="3">
        <v>13237.2001953125</v>
      </c>
      <c r="AG383" s="3">
        <v>272007.15625</v>
      </c>
      <c r="AH383" s="3">
        <v>2467760.5</v>
      </c>
      <c r="AI383" s="3">
        <v>2739767.75</v>
      </c>
      <c r="AJ383" s="3">
        <v>1032107.75</v>
      </c>
      <c r="AK383" s="3">
        <v>3771875.5</v>
      </c>
      <c r="AL383" s="3">
        <v>2253552.25</v>
      </c>
      <c r="AM383" s="3">
        <v>6025428</v>
      </c>
      <c r="AN383" s="3">
        <v>457073.25</v>
      </c>
      <c r="AO383" s="3">
        <v>6482501</v>
      </c>
      <c r="AP383" s="3">
        <v>1498162.375</v>
      </c>
      <c r="AQ383" s="3">
        <v>7980663.5</v>
      </c>
      <c r="AR383" s="3">
        <v>12969698</v>
      </c>
      <c r="AS383" s="3">
        <v>0.74495339393615723</v>
      </c>
      <c r="AT383" s="3">
        <v>0.36370480060577393</v>
      </c>
      <c r="AU383" s="3">
        <v>17410080</v>
      </c>
      <c r="AV383" s="3">
        <v>47116604</v>
      </c>
      <c r="AW383" s="3">
        <v>12517843</v>
      </c>
      <c r="AX383" s="3">
        <v>130879.453125</v>
      </c>
      <c r="AY383" s="3">
        <v>17908427</v>
      </c>
      <c r="AZ383" s="3">
        <v>0</v>
      </c>
      <c r="BA383" s="3">
        <v>0</v>
      </c>
      <c r="BB383" s="3">
        <v>136.83146667480469</v>
      </c>
      <c r="BC383" s="3">
        <v>28.819461822509766</v>
      </c>
      <c r="BD383" s="3">
        <v>133.02378845214844</v>
      </c>
      <c r="BE383" s="3">
        <v>95.644065856933594</v>
      </c>
    </row>
    <row r="384" spans="1:57" x14ac:dyDescent="0.25">
      <c r="A384" s="3">
        <v>116604003</v>
      </c>
      <c r="B384" s="3" t="s">
        <v>262</v>
      </c>
      <c r="C384" s="3" t="s">
        <v>604</v>
      </c>
      <c r="D384" s="50" t="s">
        <v>935</v>
      </c>
      <c r="E384" s="50">
        <v>970680.875</v>
      </c>
      <c r="F384" s="50">
        <v>201790.203125</v>
      </c>
      <c r="G384" s="50">
        <v>410623.46875</v>
      </c>
      <c r="H384" s="50">
        <v>169142.40625</v>
      </c>
      <c r="I384" s="50">
        <v>93334.234375</v>
      </c>
      <c r="J384" s="50">
        <v>633861.75</v>
      </c>
      <c r="K384" s="50">
        <v>139723.109375</v>
      </c>
      <c r="L384" s="50"/>
      <c r="M384" s="50">
        <v>970680.875</v>
      </c>
      <c r="N384" s="50">
        <v>970680.875</v>
      </c>
      <c r="O384" s="50">
        <v>201790.203125</v>
      </c>
      <c r="P384" s="50">
        <v>201790.203125</v>
      </c>
      <c r="Q384" s="50">
        <v>501873.125</v>
      </c>
      <c r="R384" s="50">
        <v>206729.59375</v>
      </c>
      <c r="S384" s="3">
        <v>93334.234375</v>
      </c>
      <c r="T384" s="3">
        <v>633861.75</v>
      </c>
      <c r="U384" s="3">
        <v>139723.109375</v>
      </c>
      <c r="AG384" s="3">
        <v>201790.203125</v>
      </c>
      <c r="AH384" s="3">
        <v>1372880.625</v>
      </c>
      <c r="AI384" s="3">
        <v>1574670.875</v>
      </c>
      <c r="AJ384" s="3">
        <v>835651.9375</v>
      </c>
      <c r="AK384" s="3">
        <v>2410322.75</v>
      </c>
      <c r="AL384" s="3">
        <v>1177410.5</v>
      </c>
      <c r="AM384" s="3">
        <v>3587733.25</v>
      </c>
      <c r="AN384" s="3">
        <v>295124.4375</v>
      </c>
      <c r="AO384" s="3">
        <v>3882857.75</v>
      </c>
      <c r="AP384" s="3">
        <v>970680.875</v>
      </c>
      <c r="AQ384" s="3">
        <v>4853538.5</v>
      </c>
      <c r="AR384" s="3">
        <v>7444989.5</v>
      </c>
      <c r="AS384" s="3">
        <v>0.69756633043289185</v>
      </c>
      <c r="AT384" s="3">
        <v>0.21661549806594849</v>
      </c>
      <c r="AU384" s="3">
        <v>10672805</v>
      </c>
      <c r="AV384" s="3">
        <v>48897752</v>
      </c>
      <c r="AW384" s="3">
        <v>8202408</v>
      </c>
      <c r="AX384" s="3">
        <v>135827.09375</v>
      </c>
      <c r="AY384" s="3">
        <v>20228939</v>
      </c>
      <c r="AZ384" s="3">
        <v>0</v>
      </c>
      <c r="BA384" s="3">
        <v>0</v>
      </c>
      <c r="BB384" s="3">
        <v>148.93154907226563</v>
      </c>
      <c r="BC384" s="3">
        <v>17.745523452758789</v>
      </c>
      <c r="BD384" s="3">
        <v>78.576408386230469</v>
      </c>
      <c r="BE384" s="3">
        <v>60.388599395751953</v>
      </c>
    </row>
    <row r="385" spans="1:57" x14ac:dyDescent="0.25">
      <c r="A385" s="3">
        <v>116605003</v>
      </c>
      <c r="B385" s="3" t="s">
        <v>166</v>
      </c>
      <c r="C385" s="3" t="s">
        <v>604</v>
      </c>
      <c r="D385" s="50" t="s">
        <v>935</v>
      </c>
      <c r="E385" s="50">
        <v>1501671.75</v>
      </c>
      <c r="F385" s="50">
        <v>245749.203125</v>
      </c>
      <c r="G385" s="50">
        <v>445793.03125</v>
      </c>
      <c r="H385" s="50">
        <v>399907.8125</v>
      </c>
      <c r="I385" s="50">
        <v>143365.015625</v>
      </c>
      <c r="J385" s="50">
        <v>615574.75</v>
      </c>
      <c r="K385" s="50">
        <v>95440.7421875</v>
      </c>
      <c r="L385" s="50">
        <v>19955.099609375</v>
      </c>
      <c r="M385" s="50">
        <v>1501671.75</v>
      </c>
      <c r="N385" s="50">
        <v>1501671.75</v>
      </c>
      <c r="O385" s="50">
        <v>245749.203125</v>
      </c>
      <c r="P385" s="50">
        <v>245749.203125</v>
      </c>
      <c r="Q385" s="50">
        <v>544858.1875</v>
      </c>
      <c r="R385" s="50">
        <v>488776.1875</v>
      </c>
      <c r="S385" s="3">
        <v>143365.015625</v>
      </c>
      <c r="T385" s="3">
        <v>615574.75</v>
      </c>
      <c r="U385" s="3">
        <v>95440.7421875</v>
      </c>
      <c r="V385" s="3">
        <v>19955.099609375</v>
      </c>
      <c r="W385" s="3">
        <v>19955.099609375</v>
      </c>
      <c r="AG385" s="3">
        <v>245749.203125</v>
      </c>
      <c r="AH385" s="3">
        <v>2160340.25</v>
      </c>
      <c r="AI385" s="3">
        <v>2406089.5</v>
      </c>
      <c r="AJ385" s="3">
        <v>861323.9375</v>
      </c>
      <c r="AK385" s="3">
        <v>3267413.5</v>
      </c>
      <c r="AL385" s="3">
        <v>2010403.125</v>
      </c>
      <c r="AM385" s="3">
        <v>5277816.5</v>
      </c>
      <c r="AN385" s="3">
        <v>389114.21875</v>
      </c>
      <c r="AO385" s="3">
        <v>5666930.5</v>
      </c>
      <c r="AP385" s="3">
        <v>1521626.875</v>
      </c>
      <c r="AQ385" s="3">
        <v>7188557.5</v>
      </c>
      <c r="AR385" s="3">
        <v>12644261</v>
      </c>
      <c r="AS385" s="3">
        <v>0.795543372631073</v>
      </c>
      <c r="AT385" s="3">
        <v>0.37661659717559814</v>
      </c>
      <c r="AU385" s="3">
        <v>15893867</v>
      </c>
      <c r="AV385" s="3">
        <v>40433252</v>
      </c>
      <c r="AW385" s="3">
        <v>18016486</v>
      </c>
      <c r="AX385" s="3">
        <v>112314.5859375</v>
      </c>
      <c r="AY385" s="3">
        <v>13217509</v>
      </c>
      <c r="AZ385" s="3">
        <v>0</v>
      </c>
      <c r="BA385" s="3">
        <v>0</v>
      </c>
      <c r="BB385" s="3">
        <v>117.68292236328125</v>
      </c>
      <c r="BC385" s="3">
        <v>29.091621398925781</v>
      </c>
      <c r="BD385" s="3">
        <v>141.51205444335938</v>
      </c>
      <c r="BE385" s="3">
        <v>160.41091918945313</v>
      </c>
    </row>
    <row r="386" spans="1:57" x14ac:dyDescent="0.25">
      <c r="A386" s="3">
        <v>116606707</v>
      </c>
      <c r="B386" s="3" t="s">
        <v>554</v>
      </c>
      <c r="C386" s="3" t="s">
        <v>605</v>
      </c>
      <c r="D386" s="50" t="s">
        <v>935</v>
      </c>
      <c r="E386" s="50"/>
      <c r="F386" s="50"/>
      <c r="G386" s="50"/>
      <c r="H386" s="50"/>
      <c r="I386" s="50"/>
      <c r="J386" s="50">
        <v>118834.5703125</v>
      </c>
      <c r="K386" s="50">
        <v>27063.875</v>
      </c>
      <c r="L386" s="50">
        <v>150430.953125</v>
      </c>
      <c r="M386" s="50"/>
      <c r="N386" s="50"/>
      <c r="O386" s="50"/>
      <c r="P386" s="50"/>
      <c r="Q386" s="50"/>
      <c r="R386" s="50"/>
      <c r="T386" s="3">
        <v>118834.5703125</v>
      </c>
      <c r="U386" s="3">
        <v>27063.875</v>
      </c>
      <c r="V386" s="3">
        <v>150430.953125</v>
      </c>
      <c r="W386" s="3">
        <v>150430.953125</v>
      </c>
      <c r="AG386" s="3">
        <v>0</v>
      </c>
      <c r="AH386" s="3">
        <v>177494.828125</v>
      </c>
      <c r="AI386" s="3">
        <v>177494.828125</v>
      </c>
      <c r="AJ386" s="3">
        <v>118834.5703125</v>
      </c>
      <c r="AK386" s="3">
        <v>296329.40625</v>
      </c>
      <c r="AL386" s="3">
        <v>150430.953125</v>
      </c>
      <c r="AM386" s="3">
        <v>446760.375</v>
      </c>
      <c r="AN386" s="3">
        <v>0</v>
      </c>
      <c r="AO386" s="3">
        <v>446760.375</v>
      </c>
      <c r="AP386" s="3">
        <v>150430.953125</v>
      </c>
      <c r="AQ386" s="3">
        <v>597191.3125</v>
      </c>
      <c r="AR386" s="3">
        <v>793638.5</v>
      </c>
      <c r="AS386" s="3">
        <v>0.56516414880752563</v>
      </c>
      <c r="AT386" s="3">
        <v>0.1751626580953598</v>
      </c>
      <c r="AU386" s="3">
        <v>1404262</v>
      </c>
      <c r="AV386" s="3">
        <v>7845136</v>
      </c>
      <c r="AW386" s="3">
        <v>1809200</v>
      </c>
      <c r="AX386" s="3">
        <v>21792.044921875</v>
      </c>
      <c r="BA386" s="3">
        <v>0</v>
      </c>
      <c r="BC386" s="3">
        <v>13.598053932189941</v>
      </c>
      <c r="BD386" s="3">
        <v>64.439201354980469</v>
      </c>
      <c r="BE386" s="3">
        <v>83.0211181640625</v>
      </c>
    </row>
    <row r="387" spans="1:57" x14ac:dyDescent="0.25">
      <c r="A387" s="3">
        <v>117000000</v>
      </c>
      <c r="B387" s="3" t="s">
        <v>589</v>
      </c>
      <c r="C387" s="3" t="s">
        <v>606</v>
      </c>
      <c r="D387" s="50" t="s">
        <v>935</v>
      </c>
      <c r="E387" s="50"/>
      <c r="F387" s="50"/>
      <c r="G387" s="50"/>
      <c r="H387" s="50"/>
      <c r="I387" s="50"/>
      <c r="J387" s="50">
        <v>535771.1875</v>
      </c>
      <c r="K387" s="50">
        <v>103629.8515625</v>
      </c>
      <c r="L387" s="50"/>
      <c r="M387" s="50"/>
      <c r="N387" s="50"/>
      <c r="O387" s="50"/>
      <c r="P387" s="50"/>
      <c r="Q387" s="50"/>
      <c r="R387" s="50"/>
      <c r="T387" s="3">
        <v>535771.1875</v>
      </c>
      <c r="U387" s="3">
        <v>103629.8515625</v>
      </c>
      <c r="X387" s="3">
        <v>280511.96875</v>
      </c>
      <c r="Y387" s="3">
        <v>667436.0625</v>
      </c>
      <c r="Z387" s="3">
        <v>667436.0625</v>
      </c>
      <c r="AA387" s="3">
        <v>332385.84375</v>
      </c>
      <c r="AB387" s="3">
        <v>332385.84375</v>
      </c>
      <c r="AC387" s="3">
        <v>332385.84375</v>
      </c>
      <c r="AD387" s="3">
        <v>332385.84375</v>
      </c>
      <c r="AE387" s="3">
        <v>332385.84375</v>
      </c>
      <c r="AF387" s="3">
        <v>332385.84375</v>
      </c>
      <c r="AG387" s="3">
        <v>332385.84375</v>
      </c>
      <c r="AH387" s="3">
        <v>1383963.75</v>
      </c>
      <c r="AI387" s="3">
        <v>1716349.625</v>
      </c>
      <c r="AJ387" s="3">
        <v>868157</v>
      </c>
      <c r="AK387" s="3">
        <v>2584506.5</v>
      </c>
      <c r="AL387" s="3">
        <v>332385.84375</v>
      </c>
      <c r="AM387" s="3">
        <v>2916892.25</v>
      </c>
      <c r="AN387" s="3">
        <v>999821.875</v>
      </c>
      <c r="AO387" s="3">
        <v>3916714</v>
      </c>
      <c r="AP387" s="3">
        <v>332385.84375</v>
      </c>
      <c r="AQ387" s="3">
        <v>4249100</v>
      </c>
      <c r="AR387" s="3">
        <v>7157283.5</v>
      </c>
      <c r="AS387" s="3">
        <v>0.68136584758758545</v>
      </c>
      <c r="AT387" s="3">
        <v>0.26038038730621338</v>
      </c>
      <c r="AU387" s="3">
        <v>10504318</v>
      </c>
      <c r="AV387" s="3">
        <v>39746908</v>
      </c>
      <c r="AW387" s="3">
        <v>12134248</v>
      </c>
      <c r="AX387" s="3">
        <v>110408.078125</v>
      </c>
      <c r="BA387" s="3">
        <v>0</v>
      </c>
      <c r="BC387" s="3">
        <v>23.408672332763672</v>
      </c>
      <c r="BD387" s="3">
        <v>95.140846252441406</v>
      </c>
      <c r="BE387" s="3">
        <v>109.90362548828125</v>
      </c>
    </row>
    <row r="388" spans="1:57" x14ac:dyDescent="0.25">
      <c r="A388" s="3">
        <v>117080503</v>
      </c>
      <c r="B388" s="3" t="s">
        <v>51</v>
      </c>
      <c r="C388" s="3" t="s">
        <v>604</v>
      </c>
      <c r="D388" s="50" t="s">
        <v>939</v>
      </c>
      <c r="E388" s="50">
        <v>2106360.5</v>
      </c>
      <c r="F388" s="50">
        <v>345992.40625</v>
      </c>
      <c r="G388" s="50">
        <v>678821.625</v>
      </c>
      <c r="H388" s="50">
        <v>188222.40625</v>
      </c>
      <c r="I388" s="50">
        <v>292633.25</v>
      </c>
      <c r="J388" s="50">
        <v>956136.8125</v>
      </c>
      <c r="K388" s="50">
        <v>204890.46875</v>
      </c>
      <c r="L388" s="50">
        <v>34917.75</v>
      </c>
      <c r="M388" s="50">
        <v>2106360.5</v>
      </c>
      <c r="N388" s="50">
        <v>2106360.5</v>
      </c>
      <c r="O388" s="50">
        <v>345992.40625</v>
      </c>
      <c r="P388" s="50">
        <v>345992.40625</v>
      </c>
      <c r="Q388" s="50">
        <v>829670.8125</v>
      </c>
      <c r="R388" s="50">
        <v>230049.59375</v>
      </c>
      <c r="S388" s="3">
        <v>292633.25</v>
      </c>
      <c r="T388" s="3">
        <v>956136.8125</v>
      </c>
      <c r="U388" s="3">
        <v>204890.46875</v>
      </c>
      <c r="V388" s="3">
        <v>34917.75</v>
      </c>
      <c r="W388" s="3">
        <v>34917.75</v>
      </c>
      <c r="AG388" s="3">
        <v>345992.40625</v>
      </c>
      <c r="AH388" s="3">
        <v>2827024.5</v>
      </c>
      <c r="AI388" s="3">
        <v>3173017</v>
      </c>
      <c r="AJ388" s="3">
        <v>1302129.25</v>
      </c>
      <c r="AK388" s="3">
        <v>4475146</v>
      </c>
      <c r="AL388" s="3">
        <v>2371327.75</v>
      </c>
      <c r="AM388" s="3">
        <v>6846474</v>
      </c>
      <c r="AN388" s="3">
        <v>638625.625</v>
      </c>
      <c r="AO388" s="3">
        <v>7485099.5</v>
      </c>
      <c r="AP388" s="3">
        <v>2141278.25</v>
      </c>
      <c r="AQ388" s="3">
        <v>9626378</v>
      </c>
      <c r="AR388" s="3">
        <v>18137408</v>
      </c>
      <c r="AS388" s="3">
        <v>0.79451471567153931</v>
      </c>
      <c r="AT388" s="3">
        <v>0.52562570571899414</v>
      </c>
      <c r="AU388" s="3">
        <v>22828284</v>
      </c>
      <c r="AV388" s="3">
        <v>43824196</v>
      </c>
      <c r="AW388" s="3">
        <v>8614526</v>
      </c>
      <c r="AX388" s="3">
        <v>121733.875</v>
      </c>
      <c r="AY388" s="3">
        <v>12885842</v>
      </c>
      <c r="AZ388" s="3">
        <v>0</v>
      </c>
      <c r="BA388" s="3">
        <v>0</v>
      </c>
      <c r="BB388" s="3">
        <v>105.85255432128906</v>
      </c>
      <c r="BC388" s="3">
        <v>36.761714935302734</v>
      </c>
      <c r="BD388" s="3">
        <v>187.52613830566406</v>
      </c>
      <c r="BE388" s="3">
        <v>70.765235900878906</v>
      </c>
    </row>
    <row r="389" spans="1:57" x14ac:dyDescent="0.25">
      <c r="A389" s="3">
        <v>117080607</v>
      </c>
      <c r="B389" s="3" t="s">
        <v>514</v>
      </c>
      <c r="C389" s="3" t="s">
        <v>605</v>
      </c>
      <c r="D389" s="50" t="s">
        <v>939</v>
      </c>
      <c r="E389" s="50"/>
      <c r="F389" s="50"/>
      <c r="G389" s="50"/>
      <c r="H389" s="50"/>
      <c r="I389" s="50"/>
      <c r="J389" s="50">
        <v>99087.0078125</v>
      </c>
      <c r="K389" s="50">
        <v>21634.017578125</v>
      </c>
      <c r="L389" s="50">
        <v>137787.59375</v>
      </c>
      <c r="M389" s="50"/>
      <c r="N389" s="50"/>
      <c r="O389" s="50"/>
      <c r="P389" s="50"/>
      <c r="Q389" s="50"/>
      <c r="R389" s="50"/>
      <c r="T389" s="3">
        <v>99087.0078125</v>
      </c>
      <c r="U389" s="3">
        <v>21634.017578125</v>
      </c>
      <c r="V389" s="3">
        <v>137787.59375</v>
      </c>
      <c r="W389" s="3">
        <v>137787.59375</v>
      </c>
      <c r="AG389" s="3">
        <v>0</v>
      </c>
      <c r="AH389" s="3">
        <v>159421.609375</v>
      </c>
      <c r="AI389" s="3">
        <v>159421.609375</v>
      </c>
      <c r="AJ389" s="3">
        <v>99087.0078125</v>
      </c>
      <c r="AK389" s="3">
        <v>258508.625</v>
      </c>
      <c r="AL389" s="3">
        <v>137787.59375</v>
      </c>
      <c r="AM389" s="3">
        <v>396296.21875</v>
      </c>
      <c r="AN389" s="3">
        <v>0</v>
      </c>
      <c r="AO389" s="3">
        <v>396296.21875</v>
      </c>
      <c r="AP389" s="3">
        <v>137787.59375</v>
      </c>
      <c r="AQ389" s="3">
        <v>534083.8125</v>
      </c>
      <c r="AR389" s="3">
        <v>705331.125</v>
      </c>
      <c r="AS389" s="3">
        <v>0.59248000383377075</v>
      </c>
      <c r="AT389" s="3">
        <v>0.24161899089813232</v>
      </c>
      <c r="AU389" s="3">
        <v>1190472.5</v>
      </c>
      <c r="AV389" s="3">
        <v>4901660</v>
      </c>
      <c r="AW389" s="3">
        <v>1505903</v>
      </c>
      <c r="AX389" s="3">
        <v>13615.72265625</v>
      </c>
      <c r="BA389" s="3">
        <v>0</v>
      </c>
      <c r="BC389" s="3">
        <v>18.986038208007813</v>
      </c>
      <c r="BD389" s="3">
        <v>87.433662414550781</v>
      </c>
      <c r="BE389" s="3">
        <v>110.60029602050781</v>
      </c>
    </row>
    <row r="390" spans="1:57" x14ac:dyDescent="0.25">
      <c r="A390" s="3">
        <v>117081003</v>
      </c>
      <c r="B390" s="3" t="s">
        <v>108</v>
      </c>
      <c r="C390" s="3" t="s">
        <v>604</v>
      </c>
      <c r="D390" s="50" t="s">
        <v>939</v>
      </c>
      <c r="E390" s="50">
        <v>1280467.5</v>
      </c>
      <c r="F390" s="50">
        <v>137962.046875</v>
      </c>
      <c r="G390" s="50">
        <v>219310.25</v>
      </c>
      <c r="H390" s="50">
        <v>346685.40625</v>
      </c>
      <c r="I390" s="50">
        <v>131432.4375</v>
      </c>
      <c r="J390" s="50">
        <v>406273.375</v>
      </c>
      <c r="K390" s="50">
        <v>87278.09375</v>
      </c>
      <c r="L390" s="50">
        <v>3291.449951171875</v>
      </c>
      <c r="M390" s="50">
        <v>1280467.5</v>
      </c>
      <c r="N390" s="50">
        <v>1280467.5</v>
      </c>
      <c r="O390" s="50">
        <v>137962.046875</v>
      </c>
      <c r="P390" s="50">
        <v>137962.046875</v>
      </c>
      <c r="Q390" s="50">
        <v>268045.875</v>
      </c>
      <c r="R390" s="50">
        <v>423726.59375</v>
      </c>
      <c r="S390" s="3">
        <v>131432.4375</v>
      </c>
      <c r="T390" s="3">
        <v>406273.375</v>
      </c>
      <c r="U390" s="3">
        <v>87278.09375</v>
      </c>
      <c r="V390" s="3">
        <v>3291.449951171875</v>
      </c>
      <c r="W390" s="3">
        <v>3291.449951171875</v>
      </c>
      <c r="AG390" s="3">
        <v>137962.046875</v>
      </c>
      <c r="AH390" s="3">
        <v>1849154.875</v>
      </c>
      <c r="AI390" s="3">
        <v>1987116.875</v>
      </c>
      <c r="AJ390" s="3">
        <v>544235.4375</v>
      </c>
      <c r="AK390" s="3">
        <v>2531352.25</v>
      </c>
      <c r="AL390" s="3">
        <v>1707485.625</v>
      </c>
      <c r="AM390" s="3">
        <v>4238838</v>
      </c>
      <c r="AN390" s="3">
        <v>269394.5</v>
      </c>
      <c r="AO390" s="3">
        <v>4508232.5</v>
      </c>
      <c r="AP390" s="3">
        <v>1283759</v>
      </c>
      <c r="AQ390" s="3">
        <v>5791991.5</v>
      </c>
      <c r="AR390" s="3">
        <v>9790401</v>
      </c>
      <c r="AS390" s="3">
        <v>0.8214648962020874</v>
      </c>
      <c r="AT390" s="3">
        <v>0.66301697492599487</v>
      </c>
      <c r="AU390" s="3">
        <v>11918222</v>
      </c>
      <c r="AV390" s="3">
        <v>17375376</v>
      </c>
      <c r="AW390" s="3">
        <v>8053952</v>
      </c>
      <c r="AX390" s="3">
        <v>48264.93359375</v>
      </c>
      <c r="AY390" s="3">
        <v>3129578</v>
      </c>
      <c r="AZ390" s="3">
        <v>0</v>
      </c>
      <c r="BA390" s="3">
        <v>0</v>
      </c>
      <c r="BB390" s="3">
        <v>64.841651916503906</v>
      </c>
      <c r="BC390" s="3">
        <v>52.447025299072266</v>
      </c>
      <c r="BD390" s="3">
        <v>246.933349609375</v>
      </c>
      <c r="BE390" s="3">
        <v>166.86964416503906</v>
      </c>
    </row>
    <row r="391" spans="1:57" x14ac:dyDescent="0.25">
      <c r="A391" s="3">
        <v>117083004</v>
      </c>
      <c r="B391" s="3" t="s">
        <v>360</v>
      </c>
      <c r="C391" s="3" t="s">
        <v>604</v>
      </c>
      <c r="D391" s="50" t="s">
        <v>939</v>
      </c>
      <c r="E391" s="50">
        <v>985817.25</v>
      </c>
      <c r="F391" s="50">
        <v>110232.1484375</v>
      </c>
      <c r="G391" s="50">
        <v>77308.359375</v>
      </c>
      <c r="H391" s="50">
        <v>149508.90625</v>
      </c>
      <c r="I391" s="50">
        <v>137539.921875</v>
      </c>
      <c r="J391" s="50">
        <v>312840.28125</v>
      </c>
      <c r="K391" s="50">
        <v>65845.2578125</v>
      </c>
      <c r="L391" s="50">
        <v>26605.05078125</v>
      </c>
      <c r="M391" s="50">
        <v>985817.25</v>
      </c>
      <c r="N391" s="50">
        <v>985817.25</v>
      </c>
      <c r="O391" s="50">
        <v>110232.1484375</v>
      </c>
      <c r="P391" s="50">
        <v>110232.1484375</v>
      </c>
      <c r="Q391" s="50">
        <v>94488</v>
      </c>
      <c r="R391" s="50">
        <v>182733.09375</v>
      </c>
      <c r="S391" s="3">
        <v>137539.921875</v>
      </c>
      <c r="T391" s="3">
        <v>312840.28125</v>
      </c>
      <c r="U391" s="3">
        <v>65845.2578125</v>
      </c>
      <c r="V391" s="3">
        <v>26605.05078125</v>
      </c>
      <c r="W391" s="3">
        <v>26605.05078125</v>
      </c>
      <c r="AG391" s="3">
        <v>110232.1484375</v>
      </c>
      <c r="AH391" s="3">
        <v>1365316.25</v>
      </c>
      <c r="AI391" s="3">
        <v>1475548.375</v>
      </c>
      <c r="AJ391" s="3">
        <v>423072.4375</v>
      </c>
      <c r="AK391" s="3">
        <v>1898620.75</v>
      </c>
      <c r="AL391" s="3">
        <v>1195155.375</v>
      </c>
      <c r="AM391" s="3">
        <v>3093776</v>
      </c>
      <c r="AN391" s="3">
        <v>247772.0625</v>
      </c>
      <c r="AO391" s="3">
        <v>3341548</v>
      </c>
      <c r="AP391" s="3">
        <v>1012422.3125</v>
      </c>
      <c r="AQ391" s="3">
        <v>4353970.5</v>
      </c>
      <c r="AR391" s="3">
        <v>8129506</v>
      </c>
      <c r="AS391" s="3">
        <v>0.85061204433441162</v>
      </c>
      <c r="AT391" s="3">
        <v>0.59855163097381592</v>
      </c>
      <c r="AU391" s="3">
        <v>9557243</v>
      </c>
      <c r="AV391" s="3">
        <v>15586073</v>
      </c>
      <c r="AW391" s="3">
        <v>7495023</v>
      </c>
      <c r="AX391" s="3">
        <v>43294.6484375</v>
      </c>
      <c r="AY391" s="3">
        <v>3791763</v>
      </c>
      <c r="AZ391" s="3">
        <v>0</v>
      </c>
      <c r="BA391" s="3">
        <v>0</v>
      </c>
      <c r="BB391" s="3">
        <v>87.580406188964844</v>
      </c>
      <c r="BC391" s="3">
        <v>43.853473663330078</v>
      </c>
      <c r="BD391" s="3">
        <v>220.74882507324219</v>
      </c>
      <c r="BE391" s="3">
        <v>173.11662292480469</v>
      </c>
    </row>
    <row r="392" spans="1:57" x14ac:dyDescent="0.25">
      <c r="A392" s="3">
        <v>117086003</v>
      </c>
      <c r="B392" s="3" t="s">
        <v>358</v>
      </c>
      <c r="C392" s="3" t="s">
        <v>604</v>
      </c>
      <c r="D392" s="50" t="s">
        <v>939</v>
      </c>
      <c r="E392" s="50">
        <v>1101550.5</v>
      </c>
      <c r="F392" s="50">
        <v>175543.203125</v>
      </c>
      <c r="G392" s="50">
        <v>426800.96875</v>
      </c>
      <c r="H392" s="50">
        <v>168281.546875</v>
      </c>
      <c r="I392" s="50">
        <v>46292.77734375</v>
      </c>
      <c r="J392" s="50">
        <v>452358.875</v>
      </c>
      <c r="K392" s="50">
        <v>83533.046875</v>
      </c>
      <c r="L392" s="50"/>
      <c r="M392" s="50">
        <v>1101550.5</v>
      </c>
      <c r="N392" s="50">
        <v>1101550.5</v>
      </c>
      <c r="O392" s="50">
        <v>175543.203125</v>
      </c>
      <c r="P392" s="50">
        <v>175543.203125</v>
      </c>
      <c r="Q392" s="50">
        <v>521645.65625</v>
      </c>
      <c r="R392" s="50">
        <v>205677.453125</v>
      </c>
      <c r="S392" s="3">
        <v>46292.77734375</v>
      </c>
      <c r="T392" s="3">
        <v>452358.875</v>
      </c>
      <c r="U392" s="3">
        <v>83533.046875</v>
      </c>
      <c r="AG392" s="3">
        <v>175543.203125</v>
      </c>
      <c r="AH392" s="3">
        <v>1399657.75</v>
      </c>
      <c r="AI392" s="3">
        <v>1575201</v>
      </c>
      <c r="AJ392" s="3">
        <v>627902.0625</v>
      </c>
      <c r="AK392" s="3">
        <v>2203103</v>
      </c>
      <c r="AL392" s="3">
        <v>1307228</v>
      </c>
      <c r="AM392" s="3">
        <v>3510331</v>
      </c>
      <c r="AN392" s="3">
        <v>221835.984375</v>
      </c>
      <c r="AO392" s="3">
        <v>3732167</v>
      </c>
      <c r="AP392" s="3">
        <v>1101550.5</v>
      </c>
      <c r="AQ392" s="3">
        <v>4833717.5</v>
      </c>
      <c r="AR392" s="3">
        <v>9078732</v>
      </c>
      <c r="AS392" s="3">
        <v>0.81726551055908203</v>
      </c>
      <c r="AT392" s="3">
        <v>0.49316808581352234</v>
      </c>
      <c r="AU392" s="3">
        <v>11108669</v>
      </c>
      <c r="AV392" s="3">
        <v>22038488</v>
      </c>
      <c r="AW392" s="3">
        <v>2998268</v>
      </c>
      <c r="AX392" s="3">
        <v>61218.0234375</v>
      </c>
      <c r="AY392" s="3">
        <v>6430454</v>
      </c>
      <c r="AZ392" s="3">
        <v>0</v>
      </c>
      <c r="BA392" s="3">
        <v>0</v>
      </c>
      <c r="BB392" s="3">
        <v>105.04183959960938</v>
      </c>
      <c r="BC392" s="3">
        <v>35.987815856933594</v>
      </c>
      <c r="BD392" s="3">
        <v>181.46075439453125</v>
      </c>
      <c r="BE392" s="3">
        <v>48.976882934570313</v>
      </c>
    </row>
    <row r="393" spans="1:57" x14ac:dyDescent="0.25">
      <c r="A393" s="3">
        <v>117086503</v>
      </c>
      <c r="B393" s="3" t="s">
        <v>155</v>
      </c>
      <c r="C393" s="3" t="s">
        <v>604</v>
      </c>
      <c r="D393" s="50" t="s">
        <v>939</v>
      </c>
      <c r="E393" s="50">
        <v>1486224.125</v>
      </c>
      <c r="F393" s="50">
        <v>221238.453125</v>
      </c>
      <c r="G393" s="50">
        <v>548730.0625</v>
      </c>
      <c r="H393" s="50">
        <v>599541.75</v>
      </c>
      <c r="I393" s="50">
        <v>265125.125</v>
      </c>
      <c r="J393" s="50">
        <v>436774</v>
      </c>
      <c r="K393" s="50">
        <v>126674.640625</v>
      </c>
      <c r="L393" s="50"/>
      <c r="M393" s="50">
        <v>1486224.125</v>
      </c>
      <c r="N393" s="50">
        <v>1486224.125</v>
      </c>
      <c r="O393" s="50">
        <v>221238.453125</v>
      </c>
      <c r="P393" s="50">
        <v>221238.453125</v>
      </c>
      <c r="Q393" s="50">
        <v>670670.125</v>
      </c>
      <c r="R393" s="50">
        <v>732773.25</v>
      </c>
      <c r="S393" s="3">
        <v>265125.125</v>
      </c>
      <c r="T393" s="3">
        <v>436774</v>
      </c>
      <c r="U393" s="3">
        <v>126674.640625</v>
      </c>
      <c r="AG393" s="3">
        <v>221238.453125</v>
      </c>
      <c r="AH393" s="3">
        <v>2477565.75</v>
      </c>
      <c r="AI393" s="3">
        <v>2698804.25</v>
      </c>
      <c r="AJ393" s="3">
        <v>658012.4375</v>
      </c>
      <c r="AK393" s="3">
        <v>3356816.75</v>
      </c>
      <c r="AL393" s="3">
        <v>2218997.5</v>
      </c>
      <c r="AM393" s="3">
        <v>5575814</v>
      </c>
      <c r="AN393" s="3">
        <v>486363.5625</v>
      </c>
      <c r="AO393" s="3">
        <v>6062177.5</v>
      </c>
      <c r="AP393" s="3">
        <v>1486224.125</v>
      </c>
      <c r="AQ393" s="3">
        <v>7548401.5</v>
      </c>
      <c r="AR393" s="3">
        <v>11790393</v>
      </c>
      <c r="AS393" s="3">
        <v>0.77964264154434204</v>
      </c>
      <c r="AT393" s="3">
        <v>0.49908065795898438</v>
      </c>
      <c r="AU393" s="3">
        <v>15122817</v>
      </c>
      <c r="AV393" s="3">
        <v>29700176</v>
      </c>
      <c r="AW393" s="3">
        <v>6801365</v>
      </c>
      <c r="AX393" s="3">
        <v>82500.4921875</v>
      </c>
      <c r="AY393" s="3">
        <v>9675478</v>
      </c>
      <c r="AZ393" s="3">
        <v>0</v>
      </c>
      <c r="BA393" s="3">
        <v>0</v>
      </c>
      <c r="BB393" s="3">
        <v>117.27782440185547</v>
      </c>
      <c r="BC393" s="3">
        <v>40.688446044921875</v>
      </c>
      <c r="BD393" s="3">
        <v>183.3057861328125</v>
      </c>
      <c r="BE393" s="3">
        <v>82.440292358398438</v>
      </c>
    </row>
    <row r="394" spans="1:57" x14ac:dyDescent="0.25">
      <c r="A394" s="3">
        <v>117086653</v>
      </c>
      <c r="B394" s="3" t="s">
        <v>443</v>
      </c>
      <c r="C394" s="3" t="s">
        <v>604</v>
      </c>
      <c r="D394" s="50" t="s">
        <v>939</v>
      </c>
      <c r="E394" s="50">
        <v>1645783.375</v>
      </c>
      <c r="F394" s="50">
        <v>225998.40625</v>
      </c>
      <c r="G394" s="50">
        <v>253811.21875</v>
      </c>
      <c r="H394" s="50">
        <v>579562.1875</v>
      </c>
      <c r="I394" s="50">
        <v>208756.28125</v>
      </c>
      <c r="J394" s="50">
        <v>585129.25</v>
      </c>
      <c r="K394" s="50">
        <v>113479.5390625</v>
      </c>
      <c r="L394" s="50">
        <v>5644.7998046875</v>
      </c>
      <c r="M394" s="50">
        <v>1645783.375</v>
      </c>
      <c r="N394" s="50">
        <v>1645783.375</v>
      </c>
      <c r="O394" s="50">
        <v>225998.40625</v>
      </c>
      <c r="P394" s="50">
        <v>225998.40625</v>
      </c>
      <c r="Q394" s="50">
        <v>310213.71875</v>
      </c>
      <c r="R394" s="50">
        <v>708353.8125</v>
      </c>
      <c r="S394" s="3">
        <v>208756.28125</v>
      </c>
      <c r="T394" s="3">
        <v>585129.25</v>
      </c>
      <c r="U394" s="3">
        <v>113479.5390625</v>
      </c>
      <c r="V394" s="3">
        <v>5644.7998046875</v>
      </c>
      <c r="W394" s="3">
        <v>5644.7998046875</v>
      </c>
      <c r="AG394" s="3">
        <v>225998.40625</v>
      </c>
      <c r="AH394" s="3">
        <v>2553226</v>
      </c>
      <c r="AI394" s="3">
        <v>2779224.5</v>
      </c>
      <c r="AJ394" s="3">
        <v>811127.625</v>
      </c>
      <c r="AK394" s="3">
        <v>3590352</v>
      </c>
      <c r="AL394" s="3">
        <v>2359782</v>
      </c>
      <c r="AM394" s="3">
        <v>5950134</v>
      </c>
      <c r="AN394" s="3">
        <v>434754.6875</v>
      </c>
      <c r="AO394" s="3">
        <v>6384888.5</v>
      </c>
      <c r="AP394" s="3">
        <v>1651428.125</v>
      </c>
      <c r="AQ394" s="3">
        <v>8036316.5</v>
      </c>
      <c r="AR394" s="3">
        <v>13328241</v>
      </c>
      <c r="AS394" s="3">
        <v>0.81197494268417358</v>
      </c>
      <c r="AT394" s="3">
        <v>0.59644389152526855</v>
      </c>
      <c r="AU394" s="3">
        <v>16414596</v>
      </c>
      <c r="AV394" s="3">
        <v>27401426</v>
      </c>
      <c r="AW394" s="3">
        <v>7879218</v>
      </c>
      <c r="AX394" s="3">
        <v>76115.0703125</v>
      </c>
      <c r="AY394" s="3">
        <v>7584031</v>
      </c>
      <c r="AZ394" s="3">
        <v>0</v>
      </c>
      <c r="BA394" s="3">
        <v>0</v>
      </c>
      <c r="BB394" s="3">
        <v>99.639022827148438</v>
      </c>
      <c r="BC394" s="3">
        <v>47.170055389404297</v>
      </c>
      <c r="BD394" s="3">
        <v>215.65501403808594</v>
      </c>
      <c r="BE394" s="3">
        <v>103.51718902587891</v>
      </c>
    </row>
    <row r="395" spans="1:57" x14ac:dyDescent="0.25">
      <c r="A395" s="3">
        <v>117089003</v>
      </c>
      <c r="B395" s="3" t="s">
        <v>92</v>
      </c>
      <c r="C395" s="3" t="s">
        <v>604</v>
      </c>
      <c r="D395" s="50" t="s">
        <v>939</v>
      </c>
      <c r="E395" s="50">
        <v>1313637.75</v>
      </c>
      <c r="F395" s="50">
        <v>189852.15625</v>
      </c>
      <c r="G395" s="50">
        <v>222357.921875</v>
      </c>
      <c r="H395" s="50">
        <v>533048.875</v>
      </c>
      <c r="I395" s="50">
        <v>252148.625</v>
      </c>
      <c r="J395" s="50">
        <v>463132.96875</v>
      </c>
      <c r="K395" s="50">
        <v>100041.921875</v>
      </c>
      <c r="L395" s="50"/>
      <c r="M395" s="50">
        <v>1313637.75</v>
      </c>
      <c r="N395" s="50">
        <v>1313637.75</v>
      </c>
      <c r="O395" s="50">
        <v>189852.15625</v>
      </c>
      <c r="P395" s="50">
        <v>189852.15625</v>
      </c>
      <c r="Q395" s="50">
        <v>271770.8125</v>
      </c>
      <c r="R395" s="50">
        <v>651504.125</v>
      </c>
      <c r="S395" s="3">
        <v>252148.625</v>
      </c>
      <c r="T395" s="3">
        <v>463132.96875</v>
      </c>
      <c r="U395" s="3">
        <v>100041.921875</v>
      </c>
      <c r="AG395" s="3">
        <v>189852.15625</v>
      </c>
      <c r="AH395" s="3">
        <v>2198877.25</v>
      </c>
      <c r="AI395" s="3">
        <v>2388729.5</v>
      </c>
      <c r="AJ395" s="3">
        <v>652985.125</v>
      </c>
      <c r="AK395" s="3">
        <v>3041714.5</v>
      </c>
      <c r="AL395" s="3">
        <v>1965141.875</v>
      </c>
      <c r="AM395" s="3">
        <v>5006856.5</v>
      </c>
      <c r="AN395" s="3">
        <v>442000.78125</v>
      </c>
      <c r="AO395" s="3">
        <v>5448857.5</v>
      </c>
      <c r="AP395" s="3">
        <v>1313637.75</v>
      </c>
      <c r="AQ395" s="3">
        <v>6762495</v>
      </c>
      <c r="AR395" s="3">
        <v>10713577</v>
      </c>
      <c r="AS395" s="3">
        <v>0.7906879186630249</v>
      </c>
      <c r="AT395" s="3">
        <v>0.47842371463775635</v>
      </c>
      <c r="AU395" s="3">
        <v>13549691</v>
      </c>
      <c r="AV395" s="3">
        <v>27416390</v>
      </c>
      <c r="AW395" s="3">
        <v>10794052</v>
      </c>
      <c r="AX395" s="3">
        <v>76156.640625</v>
      </c>
      <c r="AY395" s="3">
        <v>9684894</v>
      </c>
      <c r="AZ395" s="3">
        <v>0</v>
      </c>
      <c r="BA395" s="3">
        <v>0</v>
      </c>
      <c r="BB395" s="3">
        <v>127.17070770263672</v>
      </c>
      <c r="BC395" s="3">
        <v>39.940238952636719</v>
      </c>
      <c r="BD395" s="3">
        <v>177.918701171875</v>
      </c>
      <c r="BE395" s="3">
        <v>141.73487854003906</v>
      </c>
    </row>
    <row r="396" spans="1:57" x14ac:dyDescent="0.25">
      <c r="A396" s="3">
        <v>117412003</v>
      </c>
      <c r="B396" s="3" t="s">
        <v>315</v>
      </c>
      <c r="C396" s="3" t="s">
        <v>604</v>
      </c>
      <c r="D396" s="50" t="s">
        <v>935</v>
      </c>
      <c r="E396" s="50">
        <v>1439123.5</v>
      </c>
      <c r="F396" s="50">
        <v>211381.953125</v>
      </c>
      <c r="G396" s="50">
        <v>394557.09375</v>
      </c>
      <c r="H396" s="50">
        <v>637442.125</v>
      </c>
      <c r="I396" s="50">
        <v>236469.984375</v>
      </c>
      <c r="J396" s="50">
        <v>555069.375</v>
      </c>
      <c r="K396" s="50">
        <v>114017.515625</v>
      </c>
      <c r="L396" s="50"/>
      <c r="M396" s="50">
        <v>1439123.5</v>
      </c>
      <c r="N396" s="50">
        <v>1439123.5</v>
      </c>
      <c r="O396" s="50">
        <v>211381.953125</v>
      </c>
      <c r="P396" s="50">
        <v>211381.953125</v>
      </c>
      <c r="Q396" s="50">
        <v>482236.4375</v>
      </c>
      <c r="R396" s="50">
        <v>779095.875</v>
      </c>
      <c r="S396" s="3">
        <v>236469.984375</v>
      </c>
      <c r="T396" s="3">
        <v>555069.375</v>
      </c>
      <c r="U396" s="3">
        <v>114017.515625</v>
      </c>
      <c r="AG396" s="3">
        <v>211381.953125</v>
      </c>
      <c r="AH396" s="3">
        <v>2427053</v>
      </c>
      <c r="AI396" s="3">
        <v>2638435</v>
      </c>
      <c r="AJ396" s="3">
        <v>766451.3125</v>
      </c>
      <c r="AK396" s="3">
        <v>3404886.25</v>
      </c>
      <c r="AL396" s="3">
        <v>2218219.5</v>
      </c>
      <c r="AM396" s="3">
        <v>5623106</v>
      </c>
      <c r="AN396" s="3">
        <v>447851.9375</v>
      </c>
      <c r="AO396" s="3">
        <v>6070958</v>
      </c>
      <c r="AP396" s="3">
        <v>1439123.5</v>
      </c>
      <c r="AQ396" s="3">
        <v>7510081.5</v>
      </c>
      <c r="AR396" s="3">
        <v>12169106</v>
      </c>
      <c r="AS396" s="3">
        <v>0.79419475793838501</v>
      </c>
      <c r="AT396" s="3">
        <v>0.53445678949356079</v>
      </c>
      <c r="AU396" s="3">
        <v>15322571</v>
      </c>
      <c r="AV396" s="3">
        <v>27664618</v>
      </c>
      <c r="AW396" s="3">
        <v>9766931</v>
      </c>
      <c r="AX396" s="3">
        <v>76846.1640625</v>
      </c>
      <c r="AY396" s="3">
        <v>8068360</v>
      </c>
      <c r="AZ396" s="3">
        <v>0</v>
      </c>
      <c r="BA396" s="3">
        <v>0</v>
      </c>
      <c r="BB396" s="3">
        <v>104.99365997314453</v>
      </c>
      <c r="BC396" s="3">
        <v>44.307823181152344</v>
      </c>
      <c r="BD396" s="3">
        <v>199.39279174804688</v>
      </c>
      <c r="BE396" s="3">
        <v>127.09718322753906</v>
      </c>
    </row>
    <row r="397" spans="1:57" x14ac:dyDescent="0.25">
      <c r="A397" s="3">
        <v>117414003</v>
      </c>
      <c r="B397" s="3" t="s">
        <v>384</v>
      </c>
      <c r="C397" s="3" t="s">
        <v>604</v>
      </c>
      <c r="D397" s="50" t="s">
        <v>935</v>
      </c>
      <c r="E397" s="50">
        <v>2261174</v>
      </c>
      <c r="F397" s="50">
        <v>337182.3125</v>
      </c>
      <c r="G397" s="50">
        <v>834310.4375</v>
      </c>
      <c r="H397" s="50">
        <v>417043.34375</v>
      </c>
      <c r="I397" s="50">
        <v>237588.578125</v>
      </c>
      <c r="J397" s="50">
        <v>857466.0625</v>
      </c>
      <c r="K397" s="50">
        <v>180074.828125</v>
      </c>
      <c r="L397" s="50">
        <v>37916.55078125</v>
      </c>
      <c r="M397" s="50">
        <v>2261174</v>
      </c>
      <c r="N397" s="50">
        <v>2261174</v>
      </c>
      <c r="O397" s="50">
        <v>337182.3125</v>
      </c>
      <c r="P397" s="50">
        <v>337182.3125</v>
      </c>
      <c r="Q397" s="50">
        <v>1019712.8125</v>
      </c>
      <c r="R397" s="50">
        <v>509719.65625</v>
      </c>
      <c r="S397" s="3">
        <v>237588.578125</v>
      </c>
      <c r="T397" s="3">
        <v>857466.0625</v>
      </c>
      <c r="U397" s="3">
        <v>180074.828125</v>
      </c>
      <c r="V397" s="3">
        <v>37916.55078125</v>
      </c>
      <c r="W397" s="3">
        <v>37916.55078125</v>
      </c>
      <c r="AG397" s="3">
        <v>337182.3125</v>
      </c>
      <c r="AH397" s="3">
        <v>3133797</v>
      </c>
      <c r="AI397" s="3">
        <v>3470979.25</v>
      </c>
      <c r="AJ397" s="3">
        <v>1194648.375</v>
      </c>
      <c r="AK397" s="3">
        <v>4665627.5</v>
      </c>
      <c r="AL397" s="3">
        <v>2808810.25</v>
      </c>
      <c r="AM397" s="3">
        <v>7474438</v>
      </c>
      <c r="AN397" s="3">
        <v>574770.875</v>
      </c>
      <c r="AO397" s="3">
        <v>8049209</v>
      </c>
      <c r="AP397" s="3">
        <v>2299090.5</v>
      </c>
      <c r="AQ397" s="3">
        <v>10348300</v>
      </c>
      <c r="AR397" s="3">
        <v>19586712</v>
      </c>
      <c r="AS397" s="3">
        <v>0.80884230136871338</v>
      </c>
      <c r="AT397" s="3">
        <v>0.52531826496124268</v>
      </c>
      <c r="AU397" s="3">
        <v>24215736</v>
      </c>
      <c r="AV397" s="3">
        <v>45470976</v>
      </c>
      <c r="AW397" s="3">
        <v>10078202</v>
      </c>
      <c r="AX397" s="3">
        <v>126308.265625</v>
      </c>
      <c r="AY397" s="3">
        <v>12947972</v>
      </c>
      <c r="AZ397" s="3">
        <v>0</v>
      </c>
      <c r="BA397" s="3">
        <v>0</v>
      </c>
      <c r="BB397" s="3">
        <v>102.51088714599609</v>
      </c>
      <c r="BC397" s="3">
        <v>36.938419342041016</v>
      </c>
      <c r="BD397" s="3">
        <v>191.71932983398438</v>
      </c>
      <c r="BE397" s="3">
        <v>79.790519714355469</v>
      </c>
    </row>
    <row r="398" spans="1:57" x14ac:dyDescent="0.25">
      <c r="A398" s="3">
        <v>117414203</v>
      </c>
      <c r="B398" s="3" t="s">
        <v>437</v>
      </c>
      <c r="C398" s="3" t="s">
        <v>604</v>
      </c>
      <c r="D398" s="50" t="s">
        <v>935</v>
      </c>
      <c r="E398" s="50">
        <v>738931.375</v>
      </c>
      <c r="F398" s="50">
        <v>150733.34375</v>
      </c>
      <c r="G398" s="50">
        <v>309518.3125</v>
      </c>
      <c r="H398" s="50">
        <v>678622.5</v>
      </c>
      <c r="I398" s="50">
        <v>39973.7890625</v>
      </c>
      <c r="J398" s="50">
        <v>453204.75</v>
      </c>
      <c r="K398" s="50">
        <v>98337.8984375</v>
      </c>
      <c r="L398" s="50"/>
      <c r="M398" s="50">
        <v>738931.375</v>
      </c>
      <c r="N398" s="50">
        <v>738931.375</v>
      </c>
      <c r="O398" s="50">
        <v>150733.34375</v>
      </c>
      <c r="P398" s="50">
        <v>150733.34375</v>
      </c>
      <c r="Q398" s="50">
        <v>378300.125</v>
      </c>
      <c r="R398" s="50">
        <v>829427.5</v>
      </c>
      <c r="S398" s="3">
        <v>39973.7890625</v>
      </c>
      <c r="T398" s="3">
        <v>453204.75</v>
      </c>
      <c r="U398" s="3">
        <v>98337.8984375</v>
      </c>
      <c r="AG398" s="3">
        <v>150733.34375</v>
      </c>
      <c r="AH398" s="3">
        <v>1555865.5</v>
      </c>
      <c r="AI398" s="3">
        <v>1706598.875</v>
      </c>
      <c r="AJ398" s="3">
        <v>603938.125</v>
      </c>
      <c r="AK398" s="3">
        <v>2310537</v>
      </c>
      <c r="AL398" s="3">
        <v>1568358.875</v>
      </c>
      <c r="AM398" s="3">
        <v>3878896</v>
      </c>
      <c r="AN398" s="3">
        <v>190707.125</v>
      </c>
      <c r="AO398" s="3">
        <v>4069603</v>
      </c>
      <c r="AP398" s="3">
        <v>738931.375</v>
      </c>
      <c r="AQ398" s="3">
        <v>4808534.5</v>
      </c>
      <c r="AR398" s="3">
        <v>5706140.5</v>
      </c>
      <c r="AS398" s="3">
        <v>0.70023477077484131</v>
      </c>
      <c r="AT398" s="3">
        <v>0.29974669218063354</v>
      </c>
      <c r="AU398" s="3">
        <v>8148896.5</v>
      </c>
      <c r="AV398" s="3">
        <v>26562658</v>
      </c>
      <c r="AW398" s="3">
        <v>9859697</v>
      </c>
      <c r="AX398" s="3">
        <v>73785.1640625</v>
      </c>
      <c r="AY398" s="3">
        <v>10887066</v>
      </c>
      <c r="AZ398" s="3">
        <v>0</v>
      </c>
      <c r="BA398" s="3">
        <v>0</v>
      </c>
      <c r="BB398" s="3">
        <v>147.55088806152344</v>
      </c>
      <c r="BC398" s="3">
        <v>31.314384460449219</v>
      </c>
      <c r="BD398" s="3">
        <v>110.44085693359375</v>
      </c>
      <c r="BE398" s="3">
        <v>133.62709045410156</v>
      </c>
    </row>
    <row r="399" spans="1:57" x14ac:dyDescent="0.25">
      <c r="A399" s="3">
        <v>117414807</v>
      </c>
      <c r="B399" s="3" t="s">
        <v>570</v>
      </c>
      <c r="C399" s="3" t="s">
        <v>605</v>
      </c>
      <c r="D399" s="50" t="s">
        <v>935</v>
      </c>
      <c r="E399" s="50"/>
      <c r="F399" s="50"/>
      <c r="G399" s="50"/>
      <c r="H399" s="50"/>
      <c r="I399" s="50"/>
      <c r="J399" s="50">
        <v>37508.75</v>
      </c>
      <c r="K399" s="50">
        <v>7524.40625</v>
      </c>
      <c r="L399" s="50">
        <v>78224.25</v>
      </c>
      <c r="M399" s="50"/>
      <c r="N399" s="50"/>
      <c r="O399" s="50"/>
      <c r="P399" s="50"/>
      <c r="Q399" s="50"/>
      <c r="R399" s="50"/>
      <c r="T399" s="3">
        <v>37508.75</v>
      </c>
      <c r="U399" s="3">
        <v>7524.40625</v>
      </c>
      <c r="V399" s="3">
        <v>78224.25</v>
      </c>
      <c r="W399" s="3">
        <v>78224.25</v>
      </c>
      <c r="AG399" s="3">
        <v>0</v>
      </c>
      <c r="AH399" s="3">
        <v>85748.65625</v>
      </c>
      <c r="AI399" s="3">
        <v>85748.65625</v>
      </c>
      <c r="AJ399" s="3">
        <v>37508.75</v>
      </c>
      <c r="AK399" s="3">
        <v>123257.40625</v>
      </c>
      <c r="AL399" s="3">
        <v>78224.25</v>
      </c>
      <c r="AM399" s="3">
        <v>201481.65625</v>
      </c>
      <c r="AN399" s="3">
        <v>0</v>
      </c>
      <c r="AO399" s="3">
        <v>201481.65625</v>
      </c>
      <c r="AP399" s="3">
        <v>78224.25</v>
      </c>
      <c r="AQ399" s="3">
        <v>279705.90625</v>
      </c>
      <c r="AR399" s="3">
        <v>364065.8125</v>
      </c>
      <c r="AS399" s="3">
        <v>0.6441195011138916</v>
      </c>
      <c r="AT399" s="3">
        <v>0.25976037979125977</v>
      </c>
      <c r="AU399" s="3">
        <v>565214.6875</v>
      </c>
      <c r="AV399" s="3">
        <v>2175907.75</v>
      </c>
      <c r="AW399" s="3">
        <v>50000</v>
      </c>
      <c r="AX399" s="3">
        <v>6044.18798828125</v>
      </c>
      <c r="BA399" s="3">
        <v>0</v>
      </c>
      <c r="BC399" s="3">
        <v>20.392715454101563</v>
      </c>
      <c r="BD399" s="3">
        <v>93.513748168945313</v>
      </c>
      <c r="BE399" s="3">
        <v>8.2724094390869141</v>
      </c>
    </row>
    <row r="400" spans="1:57" x14ac:dyDescent="0.25">
      <c r="A400" s="3">
        <v>117415004</v>
      </c>
      <c r="B400" s="3" t="s">
        <v>235</v>
      </c>
      <c r="C400" s="3" t="s">
        <v>604</v>
      </c>
      <c r="D400" s="50" t="s">
        <v>935</v>
      </c>
      <c r="E400" s="50">
        <v>1028905.625</v>
      </c>
      <c r="F400" s="50">
        <v>119325.6015625</v>
      </c>
      <c r="G400" s="50">
        <v>235368.734375</v>
      </c>
      <c r="H400" s="50">
        <v>204396.75</v>
      </c>
      <c r="I400" s="50">
        <v>53821.2109375</v>
      </c>
      <c r="J400" s="50">
        <v>351256.8125</v>
      </c>
      <c r="K400" s="50">
        <v>72083.4296875</v>
      </c>
      <c r="L400" s="50">
        <v>3057.300048828125</v>
      </c>
      <c r="M400" s="50">
        <v>1028905.625</v>
      </c>
      <c r="N400" s="50">
        <v>1028905.625</v>
      </c>
      <c r="O400" s="50">
        <v>119325.6015625</v>
      </c>
      <c r="P400" s="50">
        <v>119325.6015625</v>
      </c>
      <c r="Q400" s="50">
        <v>287672.875</v>
      </c>
      <c r="R400" s="50">
        <v>249818.25</v>
      </c>
      <c r="S400" s="3">
        <v>53821.2109375</v>
      </c>
      <c r="T400" s="3">
        <v>351256.8125</v>
      </c>
      <c r="U400" s="3">
        <v>72083.4296875</v>
      </c>
      <c r="V400" s="3">
        <v>3057.300048828125</v>
      </c>
      <c r="W400" s="3">
        <v>3057.300048828125</v>
      </c>
      <c r="AG400" s="3">
        <v>119325.6015625</v>
      </c>
      <c r="AH400" s="3">
        <v>1362264.25</v>
      </c>
      <c r="AI400" s="3">
        <v>1481589.875</v>
      </c>
      <c r="AJ400" s="3">
        <v>470582.40625</v>
      </c>
      <c r="AK400" s="3">
        <v>1952172.25</v>
      </c>
      <c r="AL400" s="3">
        <v>1281781.125</v>
      </c>
      <c r="AM400" s="3">
        <v>3233953.5</v>
      </c>
      <c r="AN400" s="3">
        <v>173146.8125</v>
      </c>
      <c r="AO400" s="3">
        <v>3407100.25</v>
      </c>
      <c r="AP400" s="3">
        <v>1031962.9375</v>
      </c>
      <c r="AQ400" s="3">
        <v>4439063</v>
      </c>
      <c r="AR400" s="3">
        <v>7456288</v>
      </c>
      <c r="AS400" s="3">
        <v>0.75852310657501221</v>
      </c>
      <c r="AT400" s="3">
        <v>0.52632033824920654</v>
      </c>
      <c r="AU400" s="3">
        <v>9830008</v>
      </c>
      <c r="AV400" s="3">
        <v>18370944</v>
      </c>
      <c r="AW400" s="3">
        <v>7138371</v>
      </c>
      <c r="AX400" s="3">
        <v>51030.3984375</v>
      </c>
      <c r="AY400" s="3">
        <v>4963380</v>
      </c>
      <c r="AZ400" s="3">
        <v>0</v>
      </c>
      <c r="BA400" s="3">
        <v>0</v>
      </c>
      <c r="BB400" s="3">
        <v>97.263206481933594</v>
      </c>
      <c r="BC400" s="3">
        <v>38.255084991455078</v>
      </c>
      <c r="BD400" s="3">
        <v>192.63043212890625</v>
      </c>
      <c r="BE400" s="3">
        <v>139.88467407226563</v>
      </c>
    </row>
    <row r="401" spans="1:57" x14ac:dyDescent="0.25">
      <c r="A401" s="3">
        <v>117415103</v>
      </c>
      <c r="B401" s="3" t="s">
        <v>469</v>
      </c>
      <c r="C401" s="3" t="s">
        <v>604</v>
      </c>
      <c r="D401" s="50" t="s">
        <v>935</v>
      </c>
      <c r="E401" s="50">
        <v>1278875.75</v>
      </c>
      <c r="F401" s="50">
        <v>235494.296875</v>
      </c>
      <c r="G401" s="50">
        <v>401958.03125</v>
      </c>
      <c r="H401" s="50">
        <v>644690.6875</v>
      </c>
      <c r="I401" s="50">
        <v>118080.296875</v>
      </c>
      <c r="J401" s="50">
        <v>544254.9375</v>
      </c>
      <c r="K401" s="50">
        <v>115212.25</v>
      </c>
      <c r="L401" s="50"/>
      <c r="M401" s="50">
        <v>1278875.75</v>
      </c>
      <c r="N401" s="50">
        <v>1278875.75</v>
      </c>
      <c r="O401" s="50">
        <v>235494.296875</v>
      </c>
      <c r="P401" s="50">
        <v>235494.296875</v>
      </c>
      <c r="Q401" s="50">
        <v>491282</v>
      </c>
      <c r="R401" s="50">
        <v>787955.3125</v>
      </c>
      <c r="S401" s="3">
        <v>118080.296875</v>
      </c>
      <c r="T401" s="3">
        <v>544254.9375</v>
      </c>
      <c r="U401" s="3">
        <v>115212.25</v>
      </c>
      <c r="AG401" s="3">
        <v>235494.296875</v>
      </c>
      <c r="AH401" s="3">
        <v>2156859</v>
      </c>
      <c r="AI401" s="3">
        <v>2392353.25</v>
      </c>
      <c r="AJ401" s="3">
        <v>779749.25</v>
      </c>
      <c r="AK401" s="3">
        <v>3172102.5</v>
      </c>
      <c r="AL401" s="3">
        <v>2066831</v>
      </c>
      <c r="AM401" s="3">
        <v>5238933.5</v>
      </c>
      <c r="AN401" s="3">
        <v>353574.59375</v>
      </c>
      <c r="AO401" s="3">
        <v>5592508</v>
      </c>
      <c r="AP401" s="3">
        <v>1278875.75</v>
      </c>
      <c r="AQ401" s="3">
        <v>6871384</v>
      </c>
      <c r="AR401" s="3">
        <v>10753755</v>
      </c>
      <c r="AS401" s="3">
        <v>0.77966678142547607</v>
      </c>
      <c r="AT401" s="3">
        <v>0.41447994112968445</v>
      </c>
      <c r="AU401" s="3">
        <v>13792758</v>
      </c>
      <c r="AV401" s="3">
        <v>33288142</v>
      </c>
      <c r="AW401" s="3">
        <v>3811661</v>
      </c>
      <c r="AX401" s="3">
        <v>92467.0625</v>
      </c>
      <c r="AY401" s="3">
        <v>12816620</v>
      </c>
      <c r="AZ401" s="3">
        <v>0</v>
      </c>
      <c r="BA401" s="3">
        <v>0</v>
      </c>
      <c r="BB401" s="3">
        <v>138.60740661621094</v>
      </c>
      <c r="BC401" s="3">
        <v>34.305213928222656</v>
      </c>
      <c r="BD401" s="3">
        <v>149.16401672363281</v>
      </c>
      <c r="BE401" s="3">
        <v>41.221824645996094</v>
      </c>
    </row>
    <row r="402" spans="1:57" x14ac:dyDescent="0.25">
      <c r="A402" s="3">
        <v>117415303</v>
      </c>
      <c r="B402" s="3" t="s">
        <v>468</v>
      </c>
      <c r="C402" s="3" t="s">
        <v>604</v>
      </c>
      <c r="D402" s="50" t="s">
        <v>935</v>
      </c>
      <c r="E402" s="50">
        <v>717695.25</v>
      </c>
      <c r="F402" s="50">
        <v>121788</v>
      </c>
      <c r="G402" s="50">
        <v>259459.265625</v>
      </c>
      <c r="H402" s="50">
        <v>147934.796875</v>
      </c>
      <c r="I402" s="50">
        <v>39019.03125</v>
      </c>
      <c r="J402" s="50">
        <v>327204.25</v>
      </c>
      <c r="K402" s="50">
        <v>68372.4609375</v>
      </c>
      <c r="L402" s="50"/>
      <c r="M402" s="50">
        <v>717695.25</v>
      </c>
      <c r="N402" s="50">
        <v>717695.25</v>
      </c>
      <c r="O402" s="50">
        <v>121788</v>
      </c>
      <c r="P402" s="50">
        <v>121788</v>
      </c>
      <c r="Q402" s="50">
        <v>317116.875</v>
      </c>
      <c r="R402" s="50">
        <v>180809.203125</v>
      </c>
      <c r="S402" s="3">
        <v>39019.03125</v>
      </c>
      <c r="T402" s="3">
        <v>327204.25</v>
      </c>
      <c r="U402" s="3">
        <v>68372.4609375</v>
      </c>
      <c r="AG402" s="3">
        <v>121788</v>
      </c>
      <c r="AH402" s="3">
        <v>973021.5625</v>
      </c>
      <c r="AI402" s="3">
        <v>1094809.5</v>
      </c>
      <c r="AJ402" s="3">
        <v>448992.25</v>
      </c>
      <c r="AK402" s="3">
        <v>1543801.75</v>
      </c>
      <c r="AL402" s="3">
        <v>898504.4375</v>
      </c>
      <c r="AM402" s="3">
        <v>2442306.25</v>
      </c>
      <c r="AN402" s="3">
        <v>160807.03125</v>
      </c>
      <c r="AO402" s="3">
        <v>2603113.25</v>
      </c>
      <c r="AP402" s="3">
        <v>717695.25</v>
      </c>
      <c r="AQ402" s="3">
        <v>3320808.5</v>
      </c>
      <c r="AR402" s="3">
        <v>5936813</v>
      </c>
      <c r="AS402" s="3">
        <v>0.7691834568977356</v>
      </c>
      <c r="AT402" s="3">
        <v>0.38688784837722778</v>
      </c>
      <c r="AU402" s="3">
        <v>7718331.5</v>
      </c>
      <c r="AV402" s="3">
        <v>19672602</v>
      </c>
      <c r="AW402" s="3">
        <v>3561379</v>
      </c>
      <c r="AX402" s="3">
        <v>54646.1171875</v>
      </c>
      <c r="AY402" s="3">
        <v>7599439</v>
      </c>
      <c r="AZ402" s="3">
        <v>0</v>
      </c>
      <c r="BA402" s="3">
        <v>0</v>
      </c>
      <c r="BB402" s="3">
        <v>139.06640625</v>
      </c>
      <c r="BC402" s="3">
        <v>28.250896453857422</v>
      </c>
      <c r="BD402" s="3">
        <v>141.24208068847656</v>
      </c>
      <c r="BE402" s="3">
        <v>65.171676635742188</v>
      </c>
    </row>
    <row r="403" spans="1:57" x14ac:dyDescent="0.25">
      <c r="A403" s="3">
        <v>117416103</v>
      </c>
      <c r="B403" s="3" t="s">
        <v>117</v>
      </c>
      <c r="C403" s="3" t="s">
        <v>604</v>
      </c>
      <c r="D403" s="50" t="s">
        <v>935</v>
      </c>
      <c r="E403" s="50">
        <v>1098967</v>
      </c>
      <c r="F403" s="50">
        <v>164228.546875</v>
      </c>
      <c r="G403" s="50">
        <v>441807.125</v>
      </c>
      <c r="H403" s="50">
        <v>434941.1875</v>
      </c>
      <c r="I403" s="50">
        <v>51327.1875</v>
      </c>
      <c r="J403" s="50">
        <v>431241.5</v>
      </c>
      <c r="K403" s="50">
        <v>93877.3359375</v>
      </c>
      <c r="L403" s="50"/>
      <c r="M403" s="50">
        <v>1098967</v>
      </c>
      <c r="N403" s="50">
        <v>1098967</v>
      </c>
      <c r="O403" s="50">
        <v>164228.546875</v>
      </c>
      <c r="P403" s="50">
        <v>164228.546875</v>
      </c>
      <c r="Q403" s="50">
        <v>539986.5</v>
      </c>
      <c r="R403" s="50">
        <v>531594.8125</v>
      </c>
      <c r="S403" s="3">
        <v>51327.1875</v>
      </c>
      <c r="T403" s="3">
        <v>431241.5</v>
      </c>
      <c r="U403" s="3">
        <v>93877.3359375</v>
      </c>
      <c r="AG403" s="3">
        <v>164228.546875</v>
      </c>
      <c r="AH403" s="3">
        <v>1679112.875</v>
      </c>
      <c r="AI403" s="3">
        <v>1843341.375</v>
      </c>
      <c r="AJ403" s="3">
        <v>595470.0625</v>
      </c>
      <c r="AK403" s="3">
        <v>2438811.5</v>
      </c>
      <c r="AL403" s="3">
        <v>1630561.75</v>
      </c>
      <c r="AM403" s="3">
        <v>4069373.25</v>
      </c>
      <c r="AN403" s="3">
        <v>215555.734375</v>
      </c>
      <c r="AO403" s="3">
        <v>4284929</v>
      </c>
      <c r="AP403" s="3">
        <v>1098967</v>
      </c>
      <c r="AQ403" s="3">
        <v>5383896</v>
      </c>
      <c r="AR403" s="3">
        <v>8852462</v>
      </c>
      <c r="AS403" s="3">
        <v>0.81286382675170898</v>
      </c>
      <c r="AT403" s="3">
        <v>0.49530625343322754</v>
      </c>
      <c r="AU403" s="3">
        <v>10890461</v>
      </c>
      <c r="AV403" s="3">
        <v>20908924</v>
      </c>
      <c r="AW403" s="3">
        <v>6366215</v>
      </c>
      <c r="AX403" s="3">
        <v>58080.34375</v>
      </c>
      <c r="AY403" s="3">
        <v>6177549</v>
      </c>
      <c r="AZ403" s="3">
        <v>0</v>
      </c>
      <c r="BA403" s="3">
        <v>0</v>
      </c>
      <c r="BB403" s="3">
        <v>106.36212921142578</v>
      </c>
      <c r="BC403" s="3">
        <v>41.990306854248047</v>
      </c>
      <c r="BD403" s="3">
        <v>187.50682067871094</v>
      </c>
      <c r="BE403" s="3">
        <v>109.61048889160156</v>
      </c>
    </row>
    <row r="404" spans="1:57" x14ac:dyDescent="0.25">
      <c r="A404" s="3">
        <v>117417202</v>
      </c>
      <c r="B404" s="3" t="s">
        <v>268</v>
      </c>
      <c r="C404" s="3" t="s">
        <v>604</v>
      </c>
      <c r="D404" s="50" t="s">
        <v>935</v>
      </c>
      <c r="E404" s="50">
        <v>5649265.5</v>
      </c>
      <c r="F404" s="50">
        <v>882038.6875</v>
      </c>
      <c r="G404" s="50">
        <v>1816292.625</v>
      </c>
      <c r="H404" s="50">
        <v>2067576.75</v>
      </c>
      <c r="I404" s="50">
        <v>248548.640625</v>
      </c>
      <c r="J404" s="50">
        <v>2202591</v>
      </c>
      <c r="K404" s="50">
        <v>438804.5</v>
      </c>
      <c r="L404" s="50">
        <v>143188.203125</v>
      </c>
      <c r="M404" s="50">
        <v>5649265.5</v>
      </c>
      <c r="N404" s="50">
        <v>5649265.5</v>
      </c>
      <c r="O404" s="50">
        <v>882038.6875</v>
      </c>
      <c r="P404" s="50">
        <v>882038.6875</v>
      </c>
      <c r="Q404" s="50">
        <v>2219913</v>
      </c>
      <c r="R404" s="50">
        <v>2527038.25</v>
      </c>
      <c r="S404" s="3">
        <v>248548.640625</v>
      </c>
      <c r="T404" s="3">
        <v>2202591</v>
      </c>
      <c r="U404" s="3">
        <v>438804.5</v>
      </c>
      <c r="V404" s="3">
        <v>143188.203125</v>
      </c>
      <c r="W404" s="3">
        <v>143188.203125</v>
      </c>
      <c r="AG404" s="3">
        <v>882038.6875</v>
      </c>
      <c r="AH404" s="3">
        <v>8547383</v>
      </c>
      <c r="AI404" s="3">
        <v>9429422</v>
      </c>
      <c r="AJ404" s="3">
        <v>3084629.75</v>
      </c>
      <c r="AK404" s="3">
        <v>12514052</v>
      </c>
      <c r="AL404" s="3">
        <v>8319492</v>
      </c>
      <c r="AM404" s="3">
        <v>20833544</v>
      </c>
      <c r="AN404" s="3">
        <v>1130587.375</v>
      </c>
      <c r="AO404" s="3">
        <v>21964132</v>
      </c>
      <c r="AP404" s="3">
        <v>5792453.5</v>
      </c>
      <c r="AQ404" s="3">
        <v>27756586</v>
      </c>
      <c r="AR404" s="3">
        <v>42049200</v>
      </c>
      <c r="AS404" s="3">
        <v>0.78952842950820923</v>
      </c>
      <c r="AT404" s="3">
        <v>0.50451487302780151</v>
      </c>
      <c r="AU404" s="3">
        <v>53258628</v>
      </c>
      <c r="AV404" s="3">
        <v>102244736</v>
      </c>
      <c r="AW404" s="3">
        <v>33836060</v>
      </c>
      <c r="AX404" s="3">
        <v>284013.15625</v>
      </c>
      <c r="AY404" s="3">
        <v>21468637</v>
      </c>
      <c r="AZ404" s="3">
        <v>0</v>
      </c>
      <c r="BA404" s="3">
        <v>0</v>
      </c>
      <c r="BB404" s="3">
        <v>75.590293884277344</v>
      </c>
      <c r="BC404" s="3">
        <v>44.0615234375</v>
      </c>
      <c r="BD404" s="3">
        <v>187.52169799804688</v>
      </c>
      <c r="BE404" s="3">
        <v>119.13553619384766</v>
      </c>
    </row>
    <row r="405" spans="1:57" x14ac:dyDescent="0.25">
      <c r="A405" s="3">
        <v>117576303</v>
      </c>
      <c r="B405" s="3" t="s">
        <v>180</v>
      </c>
      <c r="C405" s="3" t="s">
        <v>604</v>
      </c>
      <c r="D405" s="50" t="s">
        <v>939</v>
      </c>
      <c r="E405" s="50">
        <v>558292.1875</v>
      </c>
      <c r="F405" s="50">
        <v>70843.953125</v>
      </c>
      <c r="G405" s="50">
        <v>162430.578125</v>
      </c>
      <c r="H405" s="50">
        <v>23060.25</v>
      </c>
      <c r="I405" s="50">
        <v>124390.7734375</v>
      </c>
      <c r="J405" s="50">
        <v>267754.46875</v>
      </c>
      <c r="K405" s="50">
        <v>58184.91015625</v>
      </c>
      <c r="L405" s="50"/>
      <c r="M405" s="50">
        <v>558292.1875</v>
      </c>
      <c r="N405" s="50">
        <v>558292.1875</v>
      </c>
      <c r="O405" s="50">
        <v>70843.953125</v>
      </c>
      <c r="P405" s="50">
        <v>70843.953125</v>
      </c>
      <c r="Q405" s="50">
        <v>198526.25</v>
      </c>
      <c r="R405" s="50">
        <v>28184.75</v>
      </c>
      <c r="S405" s="3">
        <v>124390.7734375</v>
      </c>
      <c r="T405" s="3">
        <v>267754.46875</v>
      </c>
      <c r="U405" s="3">
        <v>58184.91015625</v>
      </c>
      <c r="AG405" s="3">
        <v>70843.953125</v>
      </c>
      <c r="AH405" s="3">
        <v>763928.125</v>
      </c>
      <c r="AI405" s="3">
        <v>834772.0625</v>
      </c>
      <c r="AJ405" s="3">
        <v>338598.4375</v>
      </c>
      <c r="AK405" s="3">
        <v>1173370.5</v>
      </c>
      <c r="AL405" s="3">
        <v>586476.9375</v>
      </c>
      <c r="AM405" s="3">
        <v>1759847.5</v>
      </c>
      <c r="AN405" s="3">
        <v>195234.71875</v>
      </c>
      <c r="AO405" s="3">
        <v>1955082.25</v>
      </c>
      <c r="AP405" s="3">
        <v>558292.1875</v>
      </c>
      <c r="AQ405" s="3">
        <v>2513374.5</v>
      </c>
      <c r="AR405" s="3">
        <v>4531060</v>
      </c>
      <c r="AS405" s="3">
        <v>0.78150981664657593</v>
      </c>
      <c r="AT405" s="3">
        <v>0.34795263409614563</v>
      </c>
      <c r="AU405" s="3">
        <v>5797828.5</v>
      </c>
      <c r="AV405" s="3">
        <v>16675300</v>
      </c>
      <c r="AW405" s="3">
        <v>2073044</v>
      </c>
      <c r="AX405" s="3">
        <v>46320.27734375</v>
      </c>
      <c r="AY405" s="3">
        <v>9690645</v>
      </c>
      <c r="AZ405" s="3">
        <v>0</v>
      </c>
      <c r="BA405" s="3">
        <v>0</v>
      </c>
      <c r="BB405" s="3">
        <v>209.20956420898438</v>
      </c>
      <c r="BC405" s="3">
        <v>25.331680297851563</v>
      </c>
      <c r="BD405" s="3">
        <v>125.16825866699219</v>
      </c>
      <c r="BE405" s="3">
        <v>44.754566192626953</v>
      </c>
    </row>
    <row r="406" spans="1:57" x14ac:dyDescent="0.25">
      <c r="A406" s="3">
        <v>117596003</v>
      </c>
      <c r="B406" s="3" t="s">
        <v>82</v>
      </c>
      <c r="C406" s="3" t="s">
        <v>604</v>
      </c>
      <c r="D406" s="50" t="s">
        <v>935</v>
      </c>
      <c r="E406" s="50">
        <v>2391608.75</v>
      </c>
      <c r="F406" s="50">
        <v>336624.4375</v>
      </c>
      <c r="G406" s="50">
        <v>352606.1875</v>
      </c>
      <c r="H406" s="50">
        <v>1029649.9375</v>
      </c>
      <c r="I406" s="50">
        <v>342744.75</v>
      </c>
      <c r="J406" s="50">
        <v>895928.75</v>
      </c>
      <c r="K406" s="50">
        <v>188061.421875</v>
      </c>
      <c r="L406" s="50"/>
      <c r="M406" s="50">
        <v>2391608.75</v>
      </c>
      <c r="N406" s="50">
        <v>2391608.75</v>
      </c>
      <c r="O406" s="50">
        <v>336624.4375</v>
      </c>
      <c r="P406" s="50">
        <v>336624.4375</v>
      </c>
      <c r="Q406" s="50">
        <v>430963.125</v>
      </c>
      <c r="R406" s="50">
        <v>1258461</v>
      </c>
      <c r="S406" s="3">
        <v>342744.75</v>
      </c>
      <c r="T406" s="3">
        <v>895928.75</v>
      </c>
      <c r="U406" s="3">
        <v>188061.421875</v>
      </c>
      <c r="AG406" s="3">
        <v>336624.4375</v>
      </c>
      <c r="AH406" s="3">
        <v>3952065</v>
      </c>
      <c r="AI406" s="3">
        <v>4288689.5</v>
      </c>
      <c r="AJ406" s="3">
        <v>1232553.25</v>
      </c>
      <c r="AK406" s="3">
        <v>5521243</v>
      </c>
      <c r="AL406" s="3">
        <v>3650069.75</v>
      </c>
      <c r="AM406" s="3">
        <v>9171313</v>
      </c>
      <c r="AN406" s="3">
        <v>679369.1875</v>
      </c>
      <c r="AO406" s="3">
        <v>9850682</v>
      </c>
      <c r="AP406" s="3">
        <v>2391608.75</v>
      </c>
      <c r="AQ406" s="3">
        <v>12242291</v>
      </c>
      <c r="AR406" s="3">
        <v>19051796</v>
      </c>
      <c r="AS406" s="3">
        <v>0.81744033098220825</v>
      </c>
      <c r="AT406" s="3">
        <v>0.58727461099624634</v>
      </c>
      <c r="AU406" s="3">
        <v>23306650</v>
      </c>
      <c r="AV406" s="3">
        <v>38530264</v>
      </c>
      <c r="AW406" s="3">
        <v>15731040</v>
      </c>
      <c r="AX406" s="3">
        <v>107028.5078125</v>
      </c>
      <c r="AY406" s="3">
        <v>9026298</v>
      </c>
      <c r="AZ406" s="3">
        <v>0</v>
      </c>
      <c r="BA406" s="3">
        <v>0</v>
      </c>
      <c r="BB406" s="3">
        <v>84.335456848144531</v>
      </c>
      <c r="BC406" s="3">
        <v>51.586658477783203</v>
      </c>
      <c r="BD406" s="3">
        <v>217.76113891601563</v>
      </c>
      <c r="BE406" s="3">
        <v>146.97990417480469</v>
      </c>
    </row>
    <row r="407" spans="1:57" x14ac:dyDescent="0.25">
      <c r="A407" s="3">
        <v>117597003</v>
      </c>
      <c r="B407" s="3" t="s">
        <v>442</v>
      </c>
      <c r="C407" s="3" t="s">
        <v>604</v>
      </c>
      <c r="D407" s="50" t="s">
        <v>935</v>
      </c>
      <c r="E407" s="50">
        <v>1606681.375</v>
      </c>
      <c r="F407" s="50">
        <v>263896.1875</v>
      </c>
      <c r="G407" s="50">
        <v>483926.5625</v>
      </c>
      <c r="H407" s="50">
        <v>704523.125</v>
      </c>
      <c r="I407" s="50">
        <v>222507.21875</v>
      </c>
      <c r="J407" s="50">
        <v>613156.4375</v>
      </c>
      <c r="K407" s="50">
        <v>120712.46875</v>
      </c>
      <c r="L407" s="50">
        <v>9798.2998046875</v>
      </c>
      <c r="M407" s="50">
        <v>1606681.375</v>
      </c>
      <c r="N407" s="50">
        <v>1606681.375</v>
      </c>
      <c r="O407" s="50">
        <v>263896.1875</v>
      </c>
      <c r="P407" s="50">
        <v>263896.1875</v>
      </c>
      <c r="Q407" s="50">
        <v>591465.8125</v>
      </c>
      <c r="R407" s="50">
        <v>861083.875</v>
      </c>
      <c r="S407" s="3">
        <v>222507.21875</v>
      </c>
      <c r="T407" s="3">
        <v>613156.4375</v>
      </c>
      <c r="U407" s="3">
        <v>120712.46875</v>
      </c>
      <c r="V407" s="3">
        <v>9798.2998046875</v>
      </c>
      <c r="W407" s="3">
        <v>9798.2998046875</v>
      </c>
      <c r="AG407" s="3">
        <v>263896.1875</v>
      </c>
      <c r="AH407" s="3">
        <v>2664222.5</v>
      </c>
      <c r="AI407" s="3">
        <v>2928118.75</v>
      </c>
      <c r="AJ407" s="3">
        <v>877052.625</v>
      </c>
      <c r="AK407" s="3">
        <v>3805171.5</v>
      </c>
      <c r="AL407" s="3">
        <v>2477563.5</v>
      </c>
      <c r="AM407" s="3">
        <v>6282735</v>
      </c>
      <c r="AN407" s="3">
        <v>486403.40625</v>
      </c>
      <c r="AO407" s="3">
        <v>6769138.5</v>
      </c>
      <c r="AP407" s="3">
        <v>1616479.625</v>
      </c>
      <c r="AQ407" s="3">
        <v>8385618</v>
      </c>
      <c r="AR407" s="3">
        <v>13644440</v>
      </c>
      <c r="AS407" s="3">
        <v>0.774036705493927</v>
      </c>
      <c r="AT407" s="3">
        <v>0.47348353266716003</v>
      </c>
      <c r="AU407" s="3">
        <v>17627640</v>
      </c>
      <c r="AV407" s="3">
        <v>36542892</v>
      </c>
      <c r="AW407" s="3">
        <v>14754531</v>
      </c>
      <c r="AX407" s="3">
        <v>101508.03125</v>
      </c>
      <c r="AY407" s="3">
        <v>11916496</v>
      </c>
      <c r="AZ407" s="3">
        <v>0</v>
      </c>
      <c r="BA407" s="3">
        <v>0</v>
      </c>
      <c r="BB407" s="3">
        <v>117.39461517333984</v>
      </c>
      <c r="BC407" s="3">
        <v>37.486408233642578</v>
      </c>
      <c r="BD407" s="3">
        <v>173.6575927734375</v>
      </c>
      <c r="BE407" s="3">
        <v>145.35333251953125</v>
      </c>
    </row>
    <row r="408" spans="1:57" x14ac:dyDescent="0.25">
      <c r="A408" s="3">
        <v>117598503</v>
      </c>
      <c r="B408" s="3" t="s">
        <v>379</v>
      </c>
      <c r="C408" s="3" t="s">
        <v>604</v>
      </c>
      <c r="D408" s="50" t="s">
        <v>935</v>
      </c>
      <c r="E408" s="50">
        <v>1154512.625</v>
      </c>
      <c r="F408" s="50">
        <v>187505.703125</v>
      </c>
      <c r="G408" s="50">
        <v>296969.0625</v>
      </c>
      <c r="H408" s="50">
        <v>533801.25</v>
      </c>
      <c r="I408" s="50">
        <v>77469.9921875</v>
      </c>
      <c r="J408" s="50">
        <v>486421.78125</v>
      </c>
      <c r="K408" s="50">
        <v>51356.390625</v>
      </c>
      <c r="L408" s="50">
        <v>30832.94921875</v>
      </c>
      <c r="M408" s="50">
        <v>1154512.625</v>
      </c>
      <c r="N408" s="50">
        <v>1154512.625</v>
      </c>
      <c r="O408" s="50">
        <v>187505.703125</v>
      </c>
      <c r="P408" s="50">
        <v>187505.703125</v>
      </c>
      <c r="Q408" s="50">
        <v>362962.1875</v>
      </c>
      <c r="R408" s="50">
        <v>652423.75</v>
      </c>
      <c r="S408" s="3">
        <v>77469.9921875</v>
      </c>
      <c r="T408" s="3">
        <v>486421.78125</v>
      </c>
      <c r="U408" s="3">
        <v>51356.390625</v>
      </c>
      <c r="V408" s="3">
        <v>30832.94921875</v>
      </c>
      <c r="W408" s="3">
        <v>30832.94921875</v>
      </c>
      <c r="AG408" s="3">
        <v>187505.703125</v>
      </c>
      <c r="AH408" s="3">
        <v>1847973.25</v>
      </c>
      <c r="AI408" s="3">
        <v>2035479</v>
      </c>
      <c r="AJ408" s="3">
        <v>673927.5</v>
      </c>
      <c r="AK408" s="3">
        <v>2709406.5</v>
      </c>
      <c r="AL408" s="3">
        <v>1837769.375</v>
      </c>
      <c r="AM408" s="3">
        <v>4547176</v>
      </c>
      <c r="AN408" s="3">
        <v>264975.6875</v>
      </c>
      <c r="AO408" s="3">
        <v>4812151.5</v>
      </c>
      <c r="AP408" s="3">
        <v>1185345.625</v>
      </c>
      <c r="AQ408" s="3">
        <v>5997497</v>
      </c>
      <c r="AR408" s="3">
        <v>9485729</v>
      </c>
      <c r="AS408" s="3">
        <v>0.80168896913528442</v>
      </c>
      <c r="AT408" s="3">
        <v>0.40284794569015503</v>
      </c>
      <c r="AU408" s="3">
        <v>11832181</v>
      </c>
      <c r="AV408" s="3">
        <v>28338618</v>
      </c>
      <c r="AW408" s="3">
        <v>9198335</v>
      </c>
      <c r="AX408" s="3">
        <v>78718.3828125</v>
      </c>
      <c r="AY408" s="3">
        <v>11518880</v>
      </c>
      <c r="AZ408" s="3">
        <v>0</v>
      </c>
      <c r="BA408" s="3">
        <v>0</v>
      </c>
      <c r="BB408" s="3">
        <v>146.33024597167969</v>
      </c>
      <c r="BC408" s="3">
        <v>34.418979644775391</v>
      </c>
      <c r="BD408" s="3">
        <v>150.31027221679688</v>
      </c>
      <c r="BE408" s="3">
        <v>116.85116577148438</v>
      </c>
    </row>
    <row r="409" spans="1:57" x14ac:dyDescent="0.25">
      <c r="A409" s="3">
        <v>118000000</v>
      </c>
      <c r="B409" s="3" t="s">
        <v>601</v>
      </c>
      <c r="C409" s="3" t="s">
        <v>606</v>
      </c>
      <c r="D409" s="50" t="s">
        <v>939</v>
      </c>
      <c r="E409" s="50"/>
      <c r="F409" s="50"/>
      <c r="G409" s="50"/>
      <c r="H409" s="50"/>
      <c r="I409" s="50"/>
      <c r="J409" s="50">
        <v>651514.5</v>
      </c>
      <c r="K409" s="50">
        <v>122233.2578125</v>
      </c>
      <c r="L409" s="50"/>
      <c r="M409" s="50"/>
      <c r="N409" s="50"/>
      <c r="O409" s="50"/>
      <c r="P409" s="50"/>
      <c r="Q409" s="50"/>
      <c r="R409" s="50"/>
      <c r="T409" s="3">
        <v>651514.5</v>
      </c>
      <c r="U409" s="3">
        <v>122233.2578125</v>
      </c>
      <c r="X409" s="3">
        <v>1873109</v>
      </c>
      <c r="Y409" s="3">
        <v>773787.25</v>
      </c>
      <c r="Z409" s="3">
        <v>773787.25</v>
      </c>
      <c r="AG409" s="3">
        <v>0</v>
      </c>
      <c r="AH409" s="3">
        <v>2769129.5</v>
      </c>
      <c r="AI409" s="3">
        <v>2769129.5</v>
      </c>
      <c r="AJ409" s="3">
        <v>651514.5</v>
      </c>
      <c r="AK409" s="3">
        <v>3420644</v>
      </c>
      <c r="AL409" s="3">
        <v>0</v>
      </c>
      <c r="AM409" s="3">
        <v>3420644</v>
      </c>
      <c r="AN409" s="3">
        <v>773787.25</v>
      </c>
      <c r="AO409" s="3">
        <v>4194431</v>
      </c>
      <c r="AP409" s="3">
        <v>0</v>
      </c>
      <c r="AQ409" s="3">
        <v>4194431</v>
      </c>
      <c r="AR409" s="3">
        <v>7224840</v>
      </c>
      <c r="AS409" s="3">
        <v>0.55451405048370361</v>
      </c>
      <c r="AT409" s="3">
        <v>0.3127291202545166</v>
      </c>
      <c r="AU409" s="3">
        <v>13029138</v>
      </c>
      <c r="AV409" s="3">
        <v>39312372</v>
      </c>
      <c r="AW409" s="3">
        <v>8454010</v>
      </c>
      <c r="AX409" s="3">
        <v>109201.03125</v>
      </c>
      <c r="BA409" s="3">
        <v>0</v>
      </c>
      <c r="BC409" s="3">
        <v>31.324283599853516</v>
      </c>
      <c r="BD409" s="3">
        <v>119.31332397460938</v>
      </c>
      <c r="BE409" s="3">
        <v>77.416946411132813</v>
      </c>
    </row>
    <row r="410" spans="1:57" x14ac:dyDescent="0.25">
      <c r="A410" s="3">
        <v>118401403</v>
      </c>
      <c r="B410" s="3" t="s">
        <v>444</v>
      </c>
      <c r="C410" s="3" t="s">
        <v>604</v>
      </c>
      <c r="D410" s="50" t="s">
        <v>939</v>
      </c>
      <c r="E410" s="50">
        <v>1312102.375</v>
      </c>
      <c r="F410" s="50">
        <v>293069.25</v>
      </c>
      <c r="G410" s="50">
        <v>333385.09375</v>
      </c>
      <c r="H410" s="50">
        <v>909185.875</v>
      </c>
      <c r="I410" s="50">
        <v>328434.09375</v>
      </c>
      <c r="J410" s="50">
        <v>730751.1875</v>
      </c>
      <c r="K410" s="50">
        <v>161818.65625</v>
      </c>
      <c r="L410" s="50"/>
      <c r="M410" s="50">
        <v>1312102.375</v>
      </c>
      <c r="N410" s="50">
        <v>1312102.375</v>
      </c>
      <c r="O410" s="50">
        <v>293069.25</v>
      </c>
      <c r="P410" s="50">
        <v>293069.25</v>
      </c>
      <c r="Q410" s="50">
        <v>407470.6875</v>
      </c>
      <c r="R410" s="50">
        <v>1111227.125</v>
      </c>
      <c r="S410" s="3">
        <v>328434.09375</v>
      </c>
      <c r="T410" s="3">
        <v>730751.1875</v>
      </c>
      <c r="U410" s="3">
        <v>161818.65625</v>
      </c>
      <c r="AG410" s="3">
        <v>293069.25</v>
      </c>
      <c r="AH410" s="3">
        <v>2711541</v>
      </c>
      <c r="AI410" s="3">
        <v>3004610.25</v>
      </c>
      <c r="AJ410" s="3">
        <v>1023820.4375</v>
      </c>
      <c r="AK410" s="3">
        <v>4028430.75</v>
      </c>
      <c r="AL410" s="3">
        <v>2423329.5</v>
      </c>
      <c r="AM410" s="3">
        <v>6451760</v>
      </c>
      <c r="AN410" s="3">
        <v>621503.375</v>
      </c>
      <c r="AO410" s="3">
        <v>7073263.5</v>
      </c>
      <c r="AP410" s="3">
        <v>1312102.375</v>
      </c>
      <c r="AQ410" s="3">
        <v>8385366</v>
      </c>
      <c r="AR410" s="3">
        <v>12519769</v>
      </c>
      <c r="AS410" s="3">
        <v>0.78289800882339478</v>
      </c>
      <c r="AT410" s="3">
        <v>0.31547445058822632</v>
      </c>
      <c r="AU410" s="3">
        <v>15991571</v>
      </c>
      <c r="AV410" s="3">
        <v>50296208</v>
      </c>
      <c r="AW410" s="3">
        <v>2700427</v>
      </c>
      <c r="AX410" s="3">
        <v>139711.6875</v>
      </c>
      <c r="AY410" s="3">
        <v>22309979</v>
      </c>
      <c r="AZ410" s="3">
        <v>0</v>
      </c>
      <c r="BA410" s="3">
        <v>0</v>
      </c>
      <c r="BB410" s="3">
        <v>159.68585205078125</v>
      </c>
      <c r="BC410" s="3">
        <v>28.833885192871094</v>
      </c>
      <c r="BD410" s="3">
        <v>114.46122741699219</v>
      </c>
      <c r="BE410" s="3">
        <v>19.328569412231445</v>
      </c>
    </row>
    <row r="411" spans="1:57" x14ac:dyDescent="0.25">
      <c r="A411" s="3">
        <v>118401603</v>
      </c>
      <c r="B411" s="3" t="s">
        <v>382</v>
      </c>
      <c r="C411" s="3" t="s">
        <v>604</v>
      </c>
      <c r="D411" s="50" t="s">
        <v>939</v>
      </c>
      <c r="E411" s="50">
        <v>1089777.625</v>
      </c>
      <c r="F411" s="50">
        <v>242155.5</v>
      </c>
      <c r="G411" s="50">
        <v>272359.5</v>
      </c>
      <c r="H411" s="50">
        <v>355693.9375</v>
      </c>
      <c r="I411" s="50">
        <v>118240.8046875</v>
      </c>
      <c r="J411" s="50">
        <v>746355</v>
      </c>
      <c r="K411" s="50">
        <v>318818.4375</v>
      </c>
      <c r="L411" s="50"/>
      <c r="M411" s="50">
        <v>1089777.625</v>
      </c>
      <c r="N411" s="50">
        <v>1089777.625</v>
      </c>
      <c r="O411" s="50">
        <v>242155.5</v>
      </c>
      <c r="P411" s="50">
        <v>242155.5</v>
      </c>
      <c r="Q411" s="50">
        <v>332883.8125</v>
      </c>
      <c r="R411" s="50">
        <v>434737.0625</v>
      </c>
      <c r="S411" s="3">
        <v>118240.8046875</v>
      </c>
      <c r="T411" s="3">
        <v>746355</v>
      </c>
      <c r="U411" s="3">
        <v>318818.4375</v>
      </c>
      <c r="AG411" s="3">
        <v>242155.5</v>
      </c>
      <c r="AH411" s="3">
        <v>1882530.75</v>
      </c>
      <c r="AI411" s="3">
        <v>2124686.25</v>
      </c>
      <c r="AJ411" s="3">
        <v>988510.5</v>
      </c>
      <c r="AK411" s="3">
        <v>3113196.75</v>
      </c>
      <c r="AL411" s="3">
        <v>1524514.75</v>
      </c>
      <c r="AM411" s="3">
        <v>4637711.5</v>
      </c>
      <c r="AN411" s="3">
        <v>360396.3125</v>
      </c>
      <c r="AO411" s="3">
        <v>4998108</v>
      </c>
      <c r="AP411" s="3">
        <v>1089777.625</v>
      </c>
      <c r="AQ411" s="3">
        <v>6087885.5</v>
      </c>
      <c r="AR411" s="3">
        <v>9980867</v>
      </c>
      <c r="AS411" s="3">
        <v>0.71356308460235596</v>
      </c>
      <c r="AT411" s="3">
        <v>0.32294607162475586</v>
      </c>
      <c r="AU411" s="3">
        <v>13987364</v>
      </c>
      <c r="AV411" s="3">
        <v>44661600</v>
      </c>
      <c r="AW411" s="3">
        <v>-3195201</v>
      </c>
      <c r="AX411" s="3">
        <v>124060</v>
      </c>
      <c r="AY411" s="3">
        <v>22524612</v>
      </c>
      <c r="AZ411" s="3">
        <v>0</v>
      </c>
      <c r="BA411" s="3">
        <v>0</v>
      </c>
      <c r="BB411" s="3">
        <v>181.56224060058594</v>
      </c>
      <c r="BC411" s="3">
        <v>25.094282150268555</v>
      </c>
      <c r="BD411" s="3">
        <v>112.74676513671875</v>
      </c>
      <c r="BE411" s="3">
        <v>0</v>
      </c>
    </row>
    <row r="412" spans="1:57" x14ac:dyDescent="0.25">
      <c r="A412" s="3">
        <v>118402603</v>
      </c>
      <c r="B412" s="3" t="s">
        <v>320</v>
      </c>
      <c r="C412" s="3" t="s">
        <v>604</v>
      </c>
      <c r="D412" s="50" t="s">
        <v>939</v>
      </c>
      <c r="E412" s="50">
        <v>2396316.75</v>
      </c>
      <c r="F412" s="50">
        <v>363552.15625</v>
      </c>
      <c r="G412" s="50">
        <v>553871.375</v>
      </c>
      <c r="H412" s="50">
        <v>2468270.75</v>
      </c>
      <c r="I412" s="50">
        <v>215839.9375</v>
      </c>
      <c r="J412" s="50">
        <v>852564.25</v>
      </c>
      <c r="K412" s="50">
        <v>186192.0625</v>
      </c>
      <c r="L412" s="50"/>
      <c r="M412" s="50">
        <v>2396316.75</v>
      </c>
      <c r="N412" s="50">
        <v>2396316.75</v>
      </c>
      <c r="O412" s="50">
        <v>363552.15625</v>
      </c>
      <c r="P412" s="50">
        <v>363552.15625</v>
      </c>
      <c r="Q412" s="50">
        <v>676953.875</v>
      </c>
      <c r="R412" s="50">
        <v>3016775.25</v>
      </c>
      <c r="S412" s="3">
        <v>215839.9375</v>
      </c>
      <c r="T412" s="3">
        <v>852564.25</v>
      </c>
      <c r="U412" s="3">
        <v>186192.0625</v>
      </c>
      <c r="AG412" s="3">
        <v>363552.15625</v>
      </c>
      <c r="AH412" s="3">
        <v>5266619.5</v>
      </c>
      <c r="AI412" s="3">
        <v>5630171.5</v>
      </c>
      <c r="AJ412" s="3">
        <v>1216116.375</v>
      </c>
      <c r="AK412" s="3">
        <v>6846288</v>
      </c>
      <c r="AL412" s="3">
        <v>5413092</v>
      </c>
      <c r="AM412" s="3">
        <v>12259380</v>
      </c>
      <c r="AN412" s="3">
        <v>579392.125</v>
      </c>
      <c r="AO412" s="3">
        <v>12838772</v>
      </c>
      <c r="AP412" s="3">
        <v>2396316.75</v>
      </c>
      <c r="AQ412" s="3">
        <v>15235089</v>
      </c>
      <c r="AR412" s="3">
        <v>17413628</v>
      </c>
      <c r="AS412" s="3">
        <v>0.80211025476455688</v>
      </c>
      <c r="AT412" s="3">
        <v>0.59541726112365723</v>
      </c>
      <c r="AU412" s="3">
        <v>21709768</v>
      </c>
      <c r="AV412" s="3">
        <v>35753420</v>
      </c>
      <c r="AW412" s="3">
        <v>7550274</v>
      </c>
      <c r="AX412" s="3">
        <v>99315.0546875</v>
      </c>
      <c r="AY412" s="3">
        <v>7002286</v>
      </c>
      <c r="AZ412" s="3">
        <v>0</v>
      </c>
      <c r="BA412" s="3">
        <v>0</v>
      </c>
      <c r="BB412" s="3">
        <v>70.505783081054688</v>
      </c>
      <c r="BC412" s="3">
        <v>68.935050964355469</v>
      </c>
      <c r="BD412" s="3">
        <v>218.59494018554688</v>
      </c>
      <c r="BE412" s="3">
        <v>76.023460388183594</v>
      </c>
    </row>
    <row r="413" spans="1:57" x14ac:dyDescent="0.25">
      <c r="A413" s="3">
        <v>118403003</v>
      </c>
      <c r="B413" s="3" t="s">
        <v>346</v>
      </c>
      <c r="C413" s="3" t="s">
        <v>604</v>
      </c>
      <c r="D413" s="50" t="s">
        <v>939</v>
      </c>
      <c r="E413" s="50">
        <v>1894573</v>
      </c>
      <c r="F413" s="50">
        <v>363297.3125</v>
      </c>
      <c r="G413" s="50">
        <v>696509.5</v>
      </c>
      <c r="H413" s="50">
        <v>1870289.5</v>
      </c>
      <c r="I413" s="50">
        <v>206970.21875</v>
      </c>
      <c r="J413" s="50">
        <v>851609.875</v>
      </c>
      <c r="K413" s="50">
        <v>166085.9375</v>
      </c>
      <c r="L413" s="50"/>
      <c r="M413" s="50">
        <v>1894573</v>
      </c>
      <c r="N413" s="50">
        <v>1894573</v>
      </c>
      <c r="O413" s="50">
        <v>363297.3125</v>
      </c>
      <c r="P413" s="50">
        <v>363297.3125</v>
      </c>
      <c r="Q413" s="50">
        <v>851289.4375</v>
      </c>
      <c r="R413" s="50">
        <v>2285909.5</v>
      </c>
      <c r="S413" s="3">
        <v>206970.21875</v>
      </c>
      <c r="T413" s="3">
        <v>851609.875</v>
      </c>
      <c r="U413" s="3">
        <v>166085.9375</v>
      </c>
      <c r="AG413" s="3">
        <v>363297.3125</v>
      </c>
      <c r="AH413" s="3">
        <v>4137918.75</v>
      </c>
      <c r="AI413" s="3">
        <v>4501216</v>
      </c>
      <c r="AJ413" s="3">
        <v>1214907.25</v>
      </c>
      <c r="AK413" s="3">
        <v>5716123</v>
      </c>
      <c r="AL413" s="3">
        <v>4180482.5</v>
      </c>
      <c r="AM413" s="3">
        <v>9896606</v>
      </c>
      <c r="AN413" s="3">
        <v>570267.5</v>
      </c>
      <c r="AO413" s="3">
        <v>10466874</v>
      </c>
      <c r="AP413" s="3">
        <v>1894573</v>
      </c>
      <c r="AQ413" s="3">
        <v>12361447</v>
      </c>
      <c r="AR413" s="3">
        <v>14076171</v>
      </c>
      <c r="AS413" s="3">
        <v>0.76489138603210449</v>
      </c>
      <c r="AT413" s="3">
        <v>0.47365805506706238</v>
      </c>
      <c r="AU413" s="3">
        <v>18402836</v>
      </c>
      <c r="AV413" s="3">
        <v>37578444</v>
      </c>
      <c r="AW413" s="3">
        <v>8175123</v>
      </c>
      <c r="AX413" s="3">
        <v>104384.5703125</v>
      </c>
      <c r="AY413" s="3">
        <v>13110689</v>
      </c>
      <c r="AZ413" s="3">
        <v>0</v>
      </c>
      <c r="BA413" s="3">
        <v>0</v>
      </c>
      <c r="BB413" s="3">
        <v>125.59987640380859</v>
      </c>
      <c r="BC413" s="3">
        <v>54.760231018066406</v>
      </c>
      <c r="BD413" s="3">
        <v>176.29843139648438</v>
      </c>
      <c r="BE413" s="3">
        <v>78.317352294921875</v>
      </c>
    </row>
    <row r="414" spans="1:57" x14ac:dyDescent="0.25">
      <c r="A414" s="3">
        <v>118403207</v>
      </c>
      <c r="B414" s="3" t="s">
        <v>575</v>
      </c>
      <c r="C414" s="3" t="s">
        <v>605</v>
      </c>
      <c r="D414" s="50" t="s">
        <v>939</v>
      </c>
      <c r="E414" s="50"/>
      <c r="F414" s="50"/>
      <c r="G414" s="50"/>
      <c r="H414" s="50"/>
      <c r="I414" s="50"/>
      <c r="J414" s="50"/>
      <c r="K414" s="50"/>
      <c r="L414" s="50">
        <v>129347.25</v>
      </c>
      <c r="M414" s="50"/>
      <c r="N414" s="50"/>
      <c r="O414" s="50"/>
      <c r="P414" s="50"/>
      <c r="Q414" s="50"/>
      <c r="R414" s="50"/>
      <c r="V414" s="3">
        <v>129347.25</v>
      </c>
      <c r="W414" s="3">
        <v>129347.25</v>
      </c>
      <c r="AG414" s="3">
        <v>0</v>
      </c>
      <c r="AH414" s="3">
        <v>129347.25</v>
      </c>
      <c r="AI414" s="3">
        <v>129347.25</v>
      </c>
      <c r="AJ414" s="3">
        <v>0</v>
      </c>
      <c r="AK414" s="3">
        <v>129347.25</v>
      </c>
      <c r="AL414" s="3">
        <v>129347.25</v>
      </c>
      <c r="AM414" s="3">
        <v>258694.5</v>
      </c>
      <c r="AN414" s="3">
        <v>0</v>
      </c>
      <c r="AO414" s="3">
        <v>258694.5</v>
      </c>
      <c r="AP414" s="3">
        <v>129347.25</v>
      </c>
      <c r="AQ414" s="3">
        <v>388041.75</v>
      </c>
      <c r="BA414" s="3">
        <v>1</v>
      </c>
    </row>
    <row r="415" spans="1:57" x14ac:dyDescent="0.25">
      <c r="A415" s="3">
        <v>118403302</v>
      </c>
      <c r="B415" s="3" t="s">
        <v>15</v>
      </c>
      <c r="C415" s="3" t="s">
        <v>604</v>
      </c>
      <c r="D415" s="50" t="s">
        <v>939</v>
      </c>
      <c r="E415" s="50">
        <v>10602057</v>
      </c>
      <c r="F415" s="50">
        <v>1155084</v>
      </c>
      <c r="G415" s="50">
        <v>2115632.75</v>
      </c>
      <c r="H415" s="50">
        <v>11878401</v>
      </c>
      <c r="I415" s="50">
        <v>527432.5625</v>
      </c>
      <c r="J415" s="50">
        <v>4656746.5</v>
      </c>
      <c r="K415" s="50">
        <v>825614.0625</v>
      </c>
      <c r="L415" s="50"/>
      <c r="M415" s="50">
        <v>10602057</v>
      </c>
      <c r="N415" s="50">
        <v>10602057</v>
      </c>
      <c r="O415" s="50">
        <v>1155084</v>
      </c>
      <c r="P415" s="50">
        <v>1155084</v>
      </c>
      <c r="Q415" s="50">
        <v>2585773.5</v>
      </c>
      <c r="R415" s="50">
        <v>14518046</v>
      </c>
      <c r="S415" s="3">
        <v>527432.5625</v>
      </c>
      <c r="T415" s="3">
        <v>4656746.5</v>
      </c>
      <c r="U415" s="3">
        <v>825614.0625</v>
      </c>
      <c r="AG415" s="3">
        <v>1155084</v>
      </c>
      <c r="AH415" s="3">
        <v>23833504</v>
      </c>
      <c r="AI415" s="3">
        <v>24988588</v>
      </c>
      <c r="AJ415" s="3">
        <v>5811830.5</v>
      </c>
      <c r="AK415" s="3">
        <v>30800418</v>
      </c>
      <c r="AL415" s="3">
        <v>25120104</v>
      </c>
      <c r="AM415" s="3">
        <v>55920520</v>
      </c>
      <c r="AN415" s="3">
        <v>1682516.5</v>
      </c>
      <c r="AO415" s="3">
        <v>57603036</v>
      </c>
      <c r="AP415" s="3">
        <v>10602057</v>
      </c>
      <c r="AQ415" s="3">
        <v>68205096</v>
      </c>
      <c r="AR415" s="3">
        <v>64630784</v>
      </c>
      <c r="AS415" s="3">
        <v>0.67592251300811768</v>
      </c>
      <c r="AT415" s="3">
        <v>0.46019050478935242</v>
      </c>
      <c r="AU415" s="3">
        <v>95618632</v>
      </c>
      <c r="AV415" s="3">
        <v>199188464</v>
      </c>
      <c r="AW415" s="3">
        <v>53982188</v>
      </c>
      <c r="AX415" s="3">
        <v>553301.3125</v>
      </c>
      <c r="AY415" s="3">
        <v>59946036</v>
      </c>
      <c r="AZ415" s="3">
        <v>0</v>
      </c>
      <c r="BA415" s="3">
        <v>0</v>
      </c>
      <c r="BB415" s="3">
        <v>108.34247589111328</v>
      </c>
      <c r="BC415" s="3">
        <v>55.6666259765625</v>
      </c>
      <c r="BD415" s="3">
        <v>172.81475830078125</v>
      </c>
      <c r="BE415" s="3">
        <v>97.563819885253906</v>
      </c>
    </row>
    <row r="416" spans="1:57" x14ac:dyDescent="0.25">
      <c r="A416" s="3">
        <v>118403903</v>
      </c>
      <c r="B416" s="3" t="s">
        <v>195</v>
      </c>
      <c r="C416" s="3" t="s">
        <v>604</v>
      </c>
      <c r="D416" s="50" t="s">
        <v>939</v>
      </c>
      <c r="E416" s="50">
        <v>1150270.25</v>
      </c>
      <c r="F416" s="50">
        <v>217072.953125</v>
      </c>
      <c r="G416" s="50">
        <v>362904.03125</v>
      </c>
      <c r="H416" s="50">
        <v>125335.3515625</v>
      </c>
      <c r="I416" s="50">
        <v>341698.65625</v>
      </c>
      <c r="J416" s="50">
        <v>536600.3125</v>
      </c>
      <c r="K416" s="50">
        <v>114149.1796875</v>
      </c>
      <c r="L416" s="50"/>
      <c r="M416" s="50">
        <v>1150270.25</v>
      </c>
      <c r="N416" s="50">
        <v>1150270.25</v>
      </c>
      <c r="O416" s="50">
        <v>217072.953125</v>
      </c>
      <c r="P416" s="50">
        <v>217072.953125</v>
      </c>
      <c r="Q416" s="50">
        <v>443549.34375</v>
      </c>
      <c r="R416" s="50">
        <v>153187.65625</v>
      </c>
      <c r="S416" s="3">
        <v>341698.65625</v>
      </c>
      <c r="T416" s="3">
        <v>536600.3125</v>
      </c>
      <c r="U416" s="3">
        <v>114149.1796875</v>
      </c>
      <c r="AG416" s="3">
        <v>217072.953125</v>
      </c>
      <c r="AH416" s="3">
        <v>1731453.375</v>
      </c>
      <c r="AI416" s="3">
        <v>1948526.375</v>
      </c>
      <c r="AJ416" s="3">
        <v>753673.25</v>
      </c>
      <c r="AK416" s="3">
        <v>2702199.5</v>
      </c>
      <c r="AL416" s="3">
        <v>1303457.875</v>
      </c>
      <c r="AM416" s="3">
        <v>4005657.5</v>
      </c>
      <c r="AN416" s="3">
        <v>558771.625</v>
      </c>
      <c r="AO416" s="3">
        <v>4564429</v>
      </c>
      <c r="AP416" s="3">
        <v>1150270.25</v>
      </c>
      <c r="AQ416" s="3">
        <v>5714699</v>
      </c>
      <c r="AR416" s="3">
        <v>11177575</v>
      </c>
      <c r="AS416" s="3">
        <v>0.80438393354415894</v>
      </c>
      <c r="AT416" s="3">
        <v>0.40869998931884766</v>
      </c>
      <c r="AU416" s="3">
        <v>13895821</v>
      </c>
      <c r="AV416" s="3">
        <v>33170280</v>
      </c>
      <c r="AW416" s="3">
        <v>8222080</v>
      </c>
      <c r="AX416" s="3">
        <v>92139.6640625</v>
      </c>
      <c r="AY416" s="3">
        <v>14676169</v>
      </c>
      <c r="AZ416" s="3">
        <v>0</v>
      </c>
      <c r="BA416" s="3">
        <v>0</v>
      </c>
      <c r="BB416" s="3">
        <v>159.28176879882813</v>
      </c>
      <c r="BC416" s="3">
        <v>29.327213287353516</v>
      </c>
      <c r="BD416" s="3">
        <v>150.81259155273438</v>
      </c>
      <c r="BE416" s="3">
        <v>89.234970092773438</v>
      </c>
    </row>
    <row r="417" spans="1:57" x14ac:dyDescent="0.25">
      <c r="A417" s="3">
        <v>118406003</v>
      </c>
      <c r="B417" s="3" t="s">
        <v>339</v>
      </c>
      <c r="C417" s="3" t="s">
        <v>604</v>
      </c>
      <c r="D417" s="50" t="s">
        <v>939</v>
      </c>
      <c r="E417" s="50">
        <v>1163514.125</v>
      </c>
      <c r="F417" s="50">
        <v>168026.84375</v>
      </c>
      <c r="G417" s="50">
        <v>383181.9375</v>
      </c>
      <c r="H417" s="50">
        <v>95880.1484375</v>
      </c>
      <c r="I417" s="50">
        <v>232078.375</v>
      </c>
      <c r="J417" s="50">
        <v>314950.59375</v>
      </c>
      <c r="K417" s="50">
        <v>73421.953125</v>
      </c>
      <c r="L417" s="50">
        <v>6634.64990234375</v>
      </c>
      <c r="M417" s="50">
        <v>1163514.125</v>
      </c>
      <c r="N417" s="50">
        <v>1163514.125</v>
      </c>
      <c r="O417" s="50">
        <v>168026.84375</v>
      </c>
      <c r="P417" s="50">
        <v>168026.84375</v>
      </c>
      <c r="Q417" s="50">
        <v>468333.46875</v>
      </c>
      <c r="R417" s="50">
        <v>117186.8515625</v>
      </c>
      <c r="S417" s="3">
        <v>232078.375</v>
      </c>
      <c r="T417" s="3">
        <v>314950.59375</v>
      </c>
      <c r="U417" s="3">
        <v>73421.953125</v>
      </c>
      <c r="V417" s="3">
        <v>6634.64990234375</v>
      </c>
      <c r="W417" s="3">
        <v>6634.64990234375</v>
      </c>
      <c r="AG417" s="3">
        <v>168026.84375</v>
      </c>
      <c r="AH417" s="3">
        <v>1571529.25</v>
      </c>
      <c r="AI417" s="3">
        <v>1739556.125</v>
      </c>
      <c r="AJ417" s="3">
        <v>482977.4375</v>
      </c>
      <c r="AK417" s="3">
        <v>2222533.5</v>
      </c>
      <c r="AL417" s="3">
        <v>1287335.625</v>
      </c>
      <c r="AM417" s="3">
        <v>3509869</v>
      </c>
      <c r="AN417" s="3">
        <v>400105.21875</v>
      </c>
      <c r="AO417" s="3">
        <v>3909974.25</v>
      </c>
      <c r="AP417" s="3">
        <v>1170148.75</v>
      </c>
      <c r="AQ417" s="3">
        <v>5080123</v>
      </c>
      <c r="AR417" s="3">
        <v>10469883</v>
      </c>
      <c r="AS417" s="3">
        <v>0.85722553730010986</v>
      </c>
      <c r="AT417" s="3">
        <v>0.57462376356124878</v>
      </c>
      <c r="AU417" s="3">
        <v>12213685</v>
      </c>
      <c r="AV417" s="3">
        <v>21797152</v>
      </c>
      <c r="AW417" s="3">
        <v>45434</v>
      </c>
      <c r="AX417" s="3">
        <v>60547.64453125</v>
      </c>
      <c r="AY417" s="3">
        <v>6576594</v>
      </c>
      <c r="AZ417" s="3">
        <v>0</v>
      </c>
      <c r="BA417" s="3">
        <v>0</v>
      </c>
      <c r="BB417" s="3">
        <v>108.61849212646484</v>
      </c>
      <c r="BC417" s="3">
        <v>36.707183837890625</v>
      </c>
      <c r="BD417" s="3">
        <v>201.72023010253906</v>
      </c>
      <c r="BE417" s="3">
        <v>0.75038427114486694</v>
      </c>
    </row>
    <row r="418" spans="1:57" x14ac:dyDescent="0.25">
      <c r="A418" s="3">
        <v>118406602</v>
      </c>
      <c r="B418" s="3" t="s">
        <v>213</v>
      </c>
      <c r="C418" s="3" t="s">
        <v>604</v>
      </c>
      <c r="D418" s="50" t="s">
        <v>939</v>
      </c>
      <c r="E418" s="50">
        <v>2095771.625</v>
      </c>
      <c r="F418" s="50">
        <v>365848.8125</v>
      </c>
      <c r="G418" s="50">
        <v>659867.25</v>
      </c>
      <c r="H418" s="50">
        <v>1339744.5</v>
      </c>
      <c r="I418" s="50">
        <v>328288.125</v>
      </c>
      <c r="J418" s="50">
        <v>1045931.6875</v>
      </c>
      <c r="K418" s="50">
        <v>228300.390625</v>
      </c>
      <c r="L418" s="50"/>
      <c r="M418" s="50">
        <v>2095771.625</v>
      </c>
      <c r="N418" s="50">
        <v>2095771.625</v>
      </c>
      <c r="O418" s="50">
        <v>365848.8125</v>
      </c>
      <c r="P418" s="50">
        <v>365848.8125</v>
      </c>
      <c r="Q418" s="50">
        <v>806504.4375</v>
      </c>
      <c r="R418" s="50">
        <v>1637465.5</v>
      </c>
      <c r="S418" s="3">
        <v>328288.125</v>
      </c>
      <c r="T418" s="3">
        <v>1045931.6875</v>
      </c>
      <c r="U418" s="3">
        <v>228300.390625</v>
      </c>
      <c r="AG418" s="3">
        <v>365848.8125</v>
      </c>
      <c r="AH418" s="3">
        <v>3992104.5</v>
      </c>
      <c r="AI418" s="3">
        <v>4357953.5</v>
      </c>
      <c r="AJ418" s="3">
        <v>1411780.5</v>
      </c>
      <c r="AK418" s="3">
        <v>5769734</v>
      </c>
      <c r="AL418" s="3">
        <v>3733237</v>
      </c>
      <c r="AM418" s="3">
        <v>9502971</v>
      </c>
      <c r="AN418" s="3">
        <v>694136.9375</v>
      </c>
      <c r="AO418" s="3">
        <v>10197108</v>
      </c>
      <c r="AP418" s="3">
        <v>2095771.625</v>
      </c>
      <c r="AQ418" s="3">
        <v>12292880</v>
      </c>
      <c r="AR418" s="3">
        <v>17156572</v>
      </c>
      <c r="AS418" s="3">
        <v>0.76049256324768066</v>
      </c>
      <c r="AT418" s="3">
        <v>0.3742925226688385</v>
      </c>
      <c r="AU418" s="3">
        <v>22559816</v>
      </c>
      <c r="AV418" s="3">
        <v>59800144</v>
      </c>
      <c r="AW418" s="3">
        <v>8458417</v>
      </c>
      <c r="AX418" s="3">
        <v>166111.515625</v>
      </c>
      <c r="AY418" s="3">
        <v>26939858</v>
      </c>
      <c r="AZ418" s="3">
        <v>0</v>
      </c>
      <c r="BA418" s="3">
        <v>0</v>
      </c>
      <c r="BB418" s="3">
        <v>162.17935180664063</v>
      </c>
      <c r="BC418" s="3">
        <v>34.734100341796875</v>
      </c>
      <c r="BD418" s="3">
        <v>135.81126403808594</v>
      </c>
      <c r="BE418" s="3">
        <v>50.920112609863281</v>
      </c>
    </row>
    <row r="419" spans="1:57" x14ac:dyDescent="0.25">
      <c r="A419" s="3">
        <v>118408607</v>
      </c>
      <c r="B419" s="3" t="s">
        <v>568</v>
      </c>
      <c r="C419" s="3" t="s">
        <v>605</v>
      </c>
      <c r="D419" s="50" t="s">
        <v>939</v>
      </c>
      <c r="E419" s="50"/>
      <c r="F419" s="50"/>
      <c r="G419" s="50"/>
      <c r="H419" s="50"/>
      <c r="I419" s="50"/>
      <c r="J419" s="50">
        <v>252894.34375</v>
      </c>
      <c r="K419" s="50">
        <v>56678.09765625</v>
      </c>
      <c r="L419" s="50">
        <v>199824.453125</v>
      </c>
      <c r="M419" s="50"/>
      <c r="N419" s="50"/>
      <c r="O419" s="50"/>
      <c r="P419" s="50"/>
      <c r="Q419" s="50"/>
      <c r="R419" s="50"/>
      <c r="T419" s="3">
        <v>252894.34375</v>
      </c>
      <c r="U419" s="3">
        <v>56678.09765625</v>
      </c>
      <c r="V419" s="3">
        <v>199824.453125</v>
      </c>
      <c r="W419" s="3">
        <v>199824.453125</v>
      </c>
      <c r="AG419" s="3">
        <v>0</v>
      </c>
      <c r="AH419" s="3">
        <v>256502.546875</v>
      </c>
      <c r="AI419" s="3">
        <v>256502.546875</v>
      </c>
      <c r="AJ419" s="3">
        <v>252894.34375</v>
      </c>
      <c r="AK419" s="3">
        <v>509396.875</v>
      </c>
      <c r="AL419" s="3">
        <v>199824.453125</v>
      </c>
      <c r="AM419" s="3">
        <v>709221.3125</v>
      </c>
      <c r="AN419" s="3">
        <v>0</v>
      </c>
      <c r="AO419" s="3">
        <v>709221.3125</v>
      </c>
      <c r="AP419" s="3">
        <v>199824.453125</v>
      </c>
      <c r="AQ419" s="3">
        <v>909045.75</v>
      </c>
      <c r="AR419" s="3">
        <v>1096807.75</v>
      </c>
      <c r="AS419" s="3">
        <v>0.47714886069297791</v>
      </c>
      <c r="AT419" s="3">
        <v>0.20978650450706482</v>
      </c>
      <c r="AU419" s="3">
        <v>2298670</v>
      </c>
      <c r="AV419" s="3">
        <v>10957187</v>
      </c>
      <c r="AW419" s="3">
        <v>5209</v>
      </c>
      <c r="AX419" s="3">
        <v>30436.630859375</v>
      </c>
      <c r="BA419" s="3">
        <v>0</v>
      </c>
      <c r="BC419" s="3">
        <v>16.736309051513672</v>
      </c>
      <c r="BD419" s="3">
        <v>75.523139953613281</v>
      </c>
      <c r="BE419" s="3">
        <v>0.17114245891571045</v>
      </c>
    </row>
    <row r="420" spans="1:57" x14ac:dyDescent="0.25">
      <c r="A420" s="3">
        <v>118408707</v>
      </c>
      <c r="B420" s="3" t="s">
        <v>522</v>
      </c>
      <c r="C420" s="3" t="s">
        <v>605</v>
      </c>
      <c r="D420" s="50" t="s">
        <v>939</v>
      </c>
      <c r="E420" s="50"/>
      <c r="F420" s="50"/>
      <c r="G420" s="50"/>
      <c r="H420" s="50"/>
      <c r="I420" s="50"/>
      <c r="J420" s="50">
        <v>155986.640625</v>
      </c>
      <c r="K420" s="50">
        <v>34535.25390625</v>
      </c>
      <c r="L420" s="50">
        <v>119607.453125</v>
      </c>
      <c r="M420" s="50"/>
      <c r="N420" s="50"/>
      <c r="O420" s="50"/>
      <c r="P420" s="50"/>
      <c r="Q420" s="50"/>
      <c r="R420" s="50"/>
      <c r="T420" s="3">
        <v>155986.640625</v>
      </c>
      <c r="U420" s="3">
        <v>34535.25390625</v>
      </c>
      <c r="V420" s="3">
        <v>119607.453125</v>
      </c>
      <c r="W420" s="3">
        <v>119607.453125</v>
      </c>
      <c r="AG420" s="3">
        <v>0</v>
      </c>
      <c r="AH420" s="3">
        <v>154142.703125</v>
      </c>
      <c r="AI420" s="3">
        <v>154142.703125</v>
      </c>
      <c r="AJ420" s="3">
        <v>155986.640625</v>
      </c>
      <c r="AK420" s="3">
        <v>310129.34375</v>
      </c>
      <c r="AL420" s="3">
        <v>119607.453125</v>
      </c>
      <c r="AM420" s="3">
        <v>429736.8125</v>
      </c>
      <c r="AN420" s="3">
        <v>0</v>
      </c>
      <c r="AO420" s="3">
        <v>429736.8125</v>
      </c>
      <c r="AP420" s="3">
        <v>119607.453125</v>
      </c>
      <c r="AQ420" s="3">
        <v>549344.25</v>
      </c>
      <c r="AR420" s="3">
        <v>785084.25</v>
      </c>
      <c r="AS420" s="3">
        <v>0.52334457635879517</v>
      </c>
      <c r="AT420" s="3">
        <v>0.19520281255245209</v>
      </c>
      <c r="AU420" s="3">
        <v>1500128.75</v>
      </c>
      <c r="AV420" s="3">
        <v>7684974.5</v>
      </c>
      <c r="AW420" s="3">
        <v>0</v>
      </c>
      <c r="AX420" s="3">
        <v>21347.15234375</v>
      </c>
      <c r="BA420" s="3">
        <v>0</v>
      </c>
      <c r="BC420" s="3">
        <v>14.527902603149414</v>
      </c>
      <c r="BD420" s="3">
        <v>70.273017883300781</v>
      </c>
      <c r="BE420" s="3">
        <v>0</v>
      </c>
    </row>
    <row r="421" spans="1:57" x14ac:dyDescent="0.25">
      <c r="A421" s="3">
        <v>118408852</v>
      </c>
      <c r="B421" s="3" t="s">
        <v>254</v>
      </c>
      <c r="C421" s="3" t="s">
        <v>604</v>
      </c>
      <c r="D421" s="50" t="s">
        <v>939</v>
      </c>
      <c r="E421" s="50">
        <v>7886925</v>
      </c>
      <c r="F421" s="50">
        <v>1203005.875</v>
      </c>
      <c r="G421" s="50">
        <v>2262666</v>
      </c>
      <c r="H421" s="50">
        <v>8072850.5</v>
      </c>
      <c r="I421" s="50">
        <v>254140.234375</v>
      </c>
      <c r="J421" s="50">
        <v>2667437.5</v>
      </c>
      <c r="K421" s="50">
        <v>524328.75</v>
      </c>
      <c r="L421" s="50"/>
      <c r="M421" s="50">
        <v>7886925</v>
      </c>
      <c r="N421" s="50">
        <v>7886925</v>
      </c>
      <c r="O421" s="50">
        <v>1203005.875</v>
      </c>
      <c r="P421" s="50">
        <v>1203005.875</v>
      </c>
      <c r="Q421" s="50">
        <v>2765480.75</v>
      </c>
      <c r="R421" s="50">
        <v>9866818</v>
      </c>
      <c r="S421" s="3">
        <v>254140.234375</v>
      </c>
      <c r="T421" s="3">
        <v>2667437.5</v>
      </c>
      <c r="U421" s="3">
        <v>524328.75</v>
      </c>
      <c r="AG421" s="3">
        <v>1203005.875</v>
      </c>
      <c r="AH421" s="3">
        <v>16738245</v>
      </c>
      <c r="AI421" s="3">
        <v>17941250</v>
      </c>
      <c r="AJ421" s="3">
        <v>3870443.5</v>
      </c>
      <c r="AK421" s="3">
        <v>21811694</v>
      </c>
      <c r="AL421" s="3">
        <v>17753744</v>
      </c>
      <c r="AM421" s="3">
        <v>39565440</v>
      </c>
      <c r="AN421" s="3">
        <v>1457146.125</v>
      </c>
      <c r="AO421" s="3">
        <v>41022588</v>
      </c>
      <c r="AP421" s="3">
        <v>7886925</v>
      </c>
      <c r="AQ421" s="3">
        <v>48909512</v>
      </c>
      <c r="AR421" s="3">
        <v>49323640</v>
      </c>
      <c r="AS421" s="3">
        <v>0.79475021362304688</v>
      </c>
      <c r="AT421" s="3">
        <v>0.4240155816078186</v>
      </c>
      <c r="AU421" s="3">
        <v>62061812</v>
      </c>
      <c r="AV421" s="3">
        <v>144707664</v>
      </c>
      <c r="AW421" s="3">
        <v>13630883</v>
      </c>
      <c r="AX421" s="3">
        <v>401965.71875</v>
      </c>
      <c r="AY421" s="3">
        <v>51843731</v>
      </c>
      <c r="AZ421" s="3">
        <v>1</v>
      </c>
      <c r="BA421" s="3">
        <v>0</v>
      </c>
      <c r="BB421" s="3">
        <v>128.97550964355469</v>
      </c>
      <c r="BC421" s="3">
        <v>54.2625732421875</v>
      </c>
      <c r="BD421" s="3">
        <v>154.39578247070313</v>
      </c>
      <c r="BE421" s="3">
        <v>33.910560607910156</v>
      </c>
    </row>
    <row r="422" spans="1:57" x14ac:dyDescent="0.25">
      <c r="A422" s="3">
        <v>118409203</v>
      </c>
      <c r="B422" s="3" t="s">
        <v>165</v>
      </c>
      <c r="C422" s="3" t="s">
        <v>604</v>
      </c>
      <c r="D422" s="50" t="s">
        <v>939</v>
      </c>
      <c r="E422" s="50">
        <v>1418716.25</v>
      </c>
      <c r="F422" s="50">
        <v>326021.40625</v>
      </c>
      <c r="G422" s="50">
        <v>369223.34375</v>
      </c>
      <c r="H422" s="50">
        <v>404128.34375</v>
      </c>
      <c r="I422" s="50">
        <v>416102.0625</v>
      </c>
      <c r="J422" s="50">
        <v>772846.125</v>
      </c>
      <c r="K422" s="50">
        <v>166181.4375</v>
      </c>
      <c r="L422" s="50"/>
      <c r="M422" s="50">
        <v>1418716.25</v>
      </c>
      <c r="N422" s="50">
        <v>1418716.25</v>
      </c>
      <c r="O422" s="50">
        <v>326021.40625</v>
      </c>
      <c r="P422" s="50">
        <v>326021.40625</v>
      </c>
      <c r="Q422" s="50">
        <v>451273</v>
      </c>
      <c r="R422" s="50">
        <v>493934.65625</v>
      </c>
      <c r="S422" s="3">
        <v>416102.0625</v>
      </c>
      <c r="T422" s="3">
        <v>772846.125</v>
      </c>
      <c r="U422" s="3">
        <v>166181.4375</v>
      </c>
      <c r="AG422" s="3">
        <v>326021.40625</v>
      </c>
      <c r="AH422" s="3">
        <v>2405128.25</v>
      </c>
      <c r="AI422" s="3">
        <v>2731149.75</v>
      </c>
      <c r="AJ422" s="3">
        <v>1098867.5</v>
      </c>
      <c r="AK422" s="3">
        <v>3830017.25</v>
      </c>
      <c r="AL422" s="3">
        <v>1912650.875</v>
      </c>
      <c r="AM422" s="3">
        <v>5742668</v>
      </c>
      <c r="AN422" s="3">
        <v>742123.5</v>
      </c>
      <c r="AO422" s="3">
        <v>6484791.5</v>
      </c>
      <c r="AP422" s="3">
        <v>1418716.25</v>
      </c>
      <c r="AQ422" s="3">
        <v>7903508</v>
      </c>
      <c r="AR422" s="3">
        <v>13679370</v>
      </c>
      <c r="AS422" s="3">
        <v>0.7964625358581543</v>
      </c>
      <c r="AT422" s="3">
        <v>0.41784688830375671</v>
      </c>
      <c r="AU422" s="3">
        <v>17175158</v>
      </c>
      <c r="AV422" s="3">
        <v>40814084</v>
      </c>
      <c r="AW422" s="3">
        <v>4253586</v>
      </c>
      <c r="AX422" s="3">
        <v>113372.453125</v>
      </c>
      <c r="AY422" s="3">
        <v>18674995</v>
      </c>
      <c r="AZ422" s="3">
        <v>0</v>
      </c>
      <c r="BA422" s="3">
        <v>0</v>
      </c>
      <c r="BB422" s="3">
        <v>164.72250366210938</v>
      </c>
      <c r="BC422" s="3">
        <v>33.782608032226563</v>
      </c>
      <c r="BD422" s="3">
        <v>151.49322509765625</v>
      </c>
      <c r="BE422" s="3">
        <v>37.518692016601563</v>
      </c>
    </row>
    <row r="423" spans="1:57" x14ac:dyDescent="0.25">
      <c r="A423" s="3">
        <v>118409302</v>
      </c>
      <c r="B423" s="3" t="s">
        <v>203</v>
      </c>
      <c r="C423" s="3" t="s">
        <v>604</v>
      </c>
      <c r="D423" s="50" t="s">
        <v>939</v>
      </c>
      <c r="E423" s="50">
        <v>4603653.5</v>
      </c>
      <c r="F423" s="50">
        <v>896766.4375</v>
      </c>
      <c r="G423" s="50">
        <v>1227386.25</v>
      </c>
      <c r="H423" s="50">
        <v>4563235.5</v>
      </c>
      <c r="I423" s="50">
        <v>283673</v>
      </c>
      <c r="J423" s="50">
        <v>1737379.375</v>
      </c>
      <c r="K423" s="50">
        <v>369704.65625</v>
      </c>
      <c r="L423" s="50"/>
      <c r="M423" s="50">
        <v>4603653.5</v>
      </c>
      <c r="N423" s="50">
        <v>4603653.5</v>
      </c>
      <c r="O423" s="50">
        <v>896766.4375</v>
      </c>
      <c r="P423" s="50">
        <v>896766.4375</v>
      </c>
      <c r="Q423" s="50">
        <v>1500138.875</v>
      </c>
      <c r="R423" s="50">
        <v>5577287.5</v>
      </c>
      <c r="S423" s="3">
        <v>283673</v>
      </c>
      <c r="T423" s="3">
        <v>1737379.375</v>
      </c>
      <c r="U423" s="3">
        <v>369704.65625</v>
      </c>
      <c r="AG423" s="3">
        <v>896766.4375</v>
      </c>
      <c r="AH423" s="3">
        <v>9820267</v>
      </c>
      <c r="AI423" s="3">
        <v>10717033</v>
      </c>
      <c r="AJ423" s="3">
        <v>2634145.75</v>
      </c>
      <c r="AK423" s="3">
        <v>13351179</v>
      </c>
      <c r="AL423" s="3">
        <v>10180941</v>
      </c>
      <c r="AM423" s="3">
        <v>23532120</v>
      </c>
      <c r="AN423" s="3">
        <v>1180439.5</v>
      </c>
      <c r="AO423" s="3">
        <v>24712560</v>
      </c>
      <c r="AP423" s="3">
        <v>4603653.5</v>
      </c>
      <c r="AQ423" s="3">
        <v>29316214</v>
      </c>
      <c r="AR423" s="3">
        <v>32787262</v>
      </c>
      <c r="AS423" s="3">
        <v>0.78506195545196533</v>
      </c>
      <c r="AT423" s="3">
        <v>0.45451474189758301</v>
      </c>
      <c r="AU423" s="3">
        <v>41763916</v>
      </c>
      <c r="AV423" s="3">
        <v>86657960</v>
      </c>
      <c r="AW423" s="3">
        <v>26296340</v>
      </c>
      <c r="AX423" s="3">
        <v>240716.5625</v>
      </c>
      <c r="AY423" s="3">
        <v>29876453</v>
      </c>
      <c r="AZ423" s="3">
        <v>0</v>
      </c>
      <c r="BA423" s="3">
        <v>0</v>
      </c>
      <c r="BB423" s="3">
        <v>124.11465454101563</v>
      </c>
      <c r="BC423" s="3">
        <v>55.464313507080078</v>
      </c>
      <c r="BD423" s="3">
        <v>173.49830627441406</v>
      </c>
      <c r="BE423" s="3">
        <v>109.24192047119141</v>
      </c>
    </row>
    <row r="424" spans="1:57" x14ac:dyDescent="0.25">
      <c r="A424" s="3">
        <v>118667503</v>
      </c>
      <c r="B424" s="3" t="s">
        <v>497</v>
      </c>
      <c r="C424" s="3" t="s">
        <v>604</v>
      </c>
      <c r="D424" s="50" t="s">
        <v>939</v>
      </c>
      <c r="E424" s="50">
        <v>1915369</v>
      </c>
      <c r="F424" s="50">
        <v>324047.40625</v>
      </c>
      <c r="G424" s="50">
        <v>898402.4375</v>
      </c>
      <c r="H424" s="50">
        <v>180755.09375</v>
      </c>
      <c r="I424" s="50">
        <v>401574.21875</v>
      </c>
      <c r="J424" s="50">
        <v>771594.0625</v>
      </c>
      <c r="K424" s="50">
        <v>168816.5</v>
      </c>
      <c r="L424" s="50">
        <v>25088.849609375</v>
      </c>
      <c r="M424" s="50">
        <v>1915369</v>
      </c>
      <c r="N424" s="50">
        <v>1915369</v>
      </c>
      <c r="O424" s="50">
        <v>324047.40625</v>
      </c>
      <c r="P424" s="50">
        <v>324047.40625</v>
      </c>
      <c r="Q424" s="50">
        <v>1098047.5</v>
      </c>
      <c r="R424" s="50">
        <v>220922.90625</v>
      </c>
      <c r="S424" s="3">
        <v>401574.21875</v>
      </c>
      <c r="T424" s="3">
        <v>771594.0625</v>
      </c>
      <c r="U424" s="3">
        <v>168816.5</v>
      </c>
      <c r="V424" s="3">
        <v>25088.849609375</v>
      </c>
      <c r="W424" s="3">
        <v>25088.849609375</v>
      </c>
      <c r="AG424" s="3">
        <v>324047.40625</v>
      </c>
      <c r="AH424" s="3">
        <v>2691603.5</v>
      </c>
      <c r="AI424" s="3">
        <v>3015651</v>
      </c>
      <c r="AJ424" s="3">
        <v>1095641.5</v>
      </c>
      <c r="AK424" s="3">
        <v>4111292.5</v>
      </c>
      <c r="AL424" s="3">
        <v>2161380.75</v>
      </c>
      <c r="AM424" s="3">
        <v>6272673</v>
      </c>
      <c r="AN424" s="3">
        <v>725621.625</v>
      </c>
      <c r="AO424" s="3">
        <v>6998294.5</v>
      </c>
      <c r="AP424" s="3">
        <v>1940457.875</v>
      </c>
      <c r="AQ424" s="3">
        <v>8938752</v>
      </c>
      <c r="AR424" s="3">
        <v>17968030</v>
      </c>
      <c r="AS424" s="3">
        <v>0.8083154559135437</v>
      </c>
      <c r="AT424" s="3">
        <v>0.43023476004600525</v>
      </c>
      <c r="AU424" s="3">
        <v>22228982</v>
      </c>
      <c r="AV424" s="3">
        <v>49792992</v>
      </c>
      <c r="AW424" s="3">
        <v>13782530</v>
      </c>
      <c r="AX424" s="3">
        <v>138313.859375</v>
      </c>
      <c r="AY424" s="3">
        <v>22246297</v>
      </c>
      <c r="AZ424" s="3">
        <v>0</v>
      </c>
      <c r="BA424" s="3">
        <v>0</v>
      </c>
      <c r="BB424" s="3">
        <v>160.83924865722656</v>
      </c>
      <c r="BC424" s="3">
        <v>29.724370956420898</v>
      </c>
      <c r="BD424" s="3">
        <v>160.71406555175781</v>
      </c>
      <c r="BE424" s="3">
        <v>99.646774291992188</v>
      </c>
    </row>
    <row r="425" spans="1:57" x14ac:dyDescent="0.25">
      <c r="A425" s="3">
        <v>119000000</v>
      </c>
      <c r="B425" s="3" t="s">
        <v>590</v>
      </c>
      <c r="C425" s="3" t="s">
        <v>606</v>
      </c>
      <c r="D425" s="50" t="s">
        <v>939</v>
      </c>
      <c r="E425" s="50"/>
      <c r="F425" s="50"/>
      <c r="G425" s="50"/>
      <c r="H425" s="50"/>
      <c r="I425" s="50"/>
      <c r="J425" s="50">
        <v>454195.9375</v>
      </c>
      <c r="K425" s="50">
        <v>86948.28125</v>
      </c>
      <c r="L425" s="50"/>
      <c r="M425" s="50"/>
      <c r="N425" s="50"/>
      <c r="O425" s="50"/>
      <c r="P425" s="50"/>
      <c r="Q425" s="50"/>
      <c r="R425" s="50"/>
      <c r="T425" s="3">
        <v>454195.9375</v>
      </c>
      <c r="U425" s="3">
        <v>86948.28125</v>
      </c>
      <c r="X425" s="3">
        <v>1207390.625</v>
      </c>
      <c r="Y425" s="3">
        <v>778495.3125</v>
      </c>
      <c r="Z425" s="3">
        <v>778495.3125</v>
      </c>
      <c r="AA425" s="3">
        <v>501301.03125</v>
      </c>
      <c r="AB425" s="3">
        <v>501301.03125</v>
      </c>
      <c r="AC425" s="3">
        <v>501301.03125</v>
      </c>
      <c r="AD425" s="3">
        <v>501301.03125</v>
      </c>
      <c r="AE425" s="3">
        <v>501301.03125</v>
      </c>
      <c r="AF425" s="3">
        <v>501301.03125</v>
      </c>
      <c r="AG425" s="3">
        <v>501301.03125</v>
      </c>
      <c r="AH425" s="3">
        <v>2574135.25</v>
      </c>
      <c r="AI425" s="3">
        <v>3075436.25</v>
      </c>
      <c r="AJ425" s="3">
        <v>955497</v>
      </c>
      <c r="AK425" s="3">
        <v>4030933.25</v>
      </c>
      <c r="AL425" s="3">
        <v>501301.03125</v>
      </c>
      <c r="AM425" s="3">
        <v>4532234.5</v>
      </c>
      <c r="AN425" s="3">
        <v>1279796.375</v>
      </c>
      <c r="AO425" s="3">
        <v>5812031</v>
      </c>
      <c r="AP425" s="3">
        <v>501301.03125</v>
      </c>
      <c r="AQ425" s="3">
        <v>6313332</v>
      </c>
      <c r="AR425" s="3">
        <v>10951534</v>
      </c>
      <c r="AS425" s="3">
        <v>0.74983674287796021</v>
      </c>
      <c r="AT425" s="3">
        <v>0.36830255389213562</v>
      </c>
      <c r="AU425" s="3">
        <v>14605225</v>
      </c>
      <c r="AV425" s="3">
        <v>40156192</v>
      </c>
      <c r="AW425" s="3">
        <v>5628799</v>
      </c>
      <c r="AX425" s="3">
        <v>111544.9765625</v>
      </c>
      <c r="BA425" s="3">
        <v>0</v>
      </c>
      <c r="BC425" s="3">
        <v>36.137290954589844</v>
      </c>
      <c r="BD425" s="3">
        <v>130.93574523925781</v>
      </c>
      <c r="BE425" s="3">
        <v>50.462146759033203</v>
      </c>
    </row>
    <row r="426" spans="1:57" x14ac:dyDescent="0.25">
      <c r="A426" s="3">
        <v>119350303</v>
      </c>
      <c r="B426" s="3" t="s">
        <v>137</v>
      </c>
      <c r="C426" s="3" t="s">
        <v>604</v>
      </c>
      <c r="D426" s="50" t="s">
        <v>939</v>
      </c>
      <c r="E426" s="50">
        <v>1233144.125</v>
      </c>
      <c r="F426" s="50">
        <v>315359.09375</v>
      </c>
      <c r="G426" s="50">
        <v>639043.5625</v>
      </c>
      <c r="H426" s="50">
        <v>639280.375</v>
      </c>
      <c r="I426" s="50">
        <v>213243.59375</v>
      </c>
      <c r="J426" s="50">
        <v>958931.5625</v>
      </c>
      <c r="K426" s="50">
        <v>200346.953125</v>
      </c>
      <c r="L426" s="50"/>
      <c r="M426" s="50">
        <v>1233144.125</v>
      </c>
      <c r="N426" s="50">
        <v>1233144.125</v>
      </c>
      <c r="O426" s="50">
        <v>315359.09375</v>
      </c>
      <c r="P426" s="50">
        <v>315359.09375</v>
      </c>
      <c r="Q426" s="50">
        <v>781053.1875</v>
      </c>
      <c r="R426" s="50">
        <v>781342.625</v>
      </c>
      <c r="S426" s="3">
        <v>213243.59375</v>
      </c>
      <c r="T426" s="3">
        <v>958931.5625</v>
      </c>
      <c r="U426" s="3">
        <v>200346.953125</v>
      </c>
      <c r="AG426" s="3">
        <v>315359.09375</v>
      </c>
      <c r="AH426" s="3">
        <v>2286015</v>
      </c>
      <c r="AI426" s="3">
        <v>2601374</v>
      </c>
      <c r="AJ426" s="3">
        <v>1274290.625</v>
      </c>
      <c r="AK426" s="3">
        <v>3875664.5</v>
      </c>
      <c r="AL426" s="3">
        <v>2014486.75</v>
      </c>
      <c r="AM426" s="3">
        <v>5890151</v>
      </c>
      <c r="AN426" s="3">
        <v>528602.6875</v>
      </c>
      <c r="AO426" s="3">
        <v>6418753.5</v>
      </c>
      <c r="AP426" s="3">
        <v>1233144.125</v>
      </c>
      <c r="AQ426" s="3">
        <v>7651897.5</v>
      </c>
      <c r="AR426" s="3">
        <v>11879749</v>
      </c>
      <c r="AS426" s="3">
        <v>0.73186326026916504</v>
      </c>
      <c r="AT426" s="3">
        <v>0.30458694696426392</v>
      </c>
      <c r="AU426" s="3">
        <v>16232197</v>
      </c>
      <c r="AV426" s="3">
        <v>53284888</v>
      </c>
      <c r="AW426" s="3">
        <v>10486240</v>
      </c>
      <c r="AX426" s="3">
        <v>148013.578125</v>
      </c>
      <c r="AY426" s="3">
        <v>30616547</v>
      </c>
      <c r="AZ426" s="3">
        <v>0</v>
      </c>
      <c r="BA426" s="3">
        <v>0</v>
      </c>
      <c r="BB426" s="3">
        <v>206.84957885742188</v>
      </c>
      <c r="BC426" s="3">
        <v>26.184520721435547</v>
      </c>
      <c r="BD426" s="3">
        <v>109.66694641113281</v>
      </c>
      <c r="BE426" s="3">
        <v>70.846473693847656</v>
      </c>
    </row>
    <row r="427" spans="1:57" x14ac:dyDescent="0.25">
      <c r="A427" s="3">
        <v>119351303</v>
      </c>
      <c r="B427" s="3" t="s">
        <v>431</v>
      </c>
      <c r="C427" s="3" t="s">
        <v>604</v>
      </c>
      <c r="D427" s="50" t="s">
        <v>939</v>
      </c>
      <c r="E427" s="50">
        <v>1959655.75</v>
      </c>
      <c r="F427" s="50">
        <v>293889.75</v>
      </c>
      <c r="G427" s="50">
        <v>479561.96875</v>
      </c>
      <c r="H427" s="50">
        <v>1592510</v>
      </c>
      <c r="I427" s="50">
        <v>99503.65625</v>
      </c>
      <c r="J427" s="50">
        <v>677445.3125</v>
      </c>
      <c r="K427" s="50">
        <v>129330.640625</v>
      </c>
      <c r="L427" s="50"/>
      <c r="M427" s="50">
        <v>1959655.75</v>
      </c>
      <c r="N427" s="50">
        <v>1959655.75</v>
      </c>
      <c r="O427" s="50">
        <v>293889.75</v>
      </c>
      <c r="P427" s="50">
        <v>293889.75</v>
      </c>
      <c r="Q427" s="50">
        <v>586131.3125</v>
      </c>
      <c r="R427" s="50">
        <v>1946401</v>
      </c>
      <c r="S427" s="3">
        <v>99503.65625</v>
      </c>
      <c r="T427" s="3">
        <v>677445.3125</v>
      </c>
      <c r="U427" s="3">
        <v>129330.640625</v>
      </c>
      <c r="AG427" s="3">
        <v>293889.75</v>
      </c>
      <c r="AH427" s="3">
        <v>3781000.25</v>
      </c>
      <c r="AI427" s="3">
        <v>4074890</v>
      </c>
      <c r="AJ427" s="3">
        <v>971335.0625</v>
      </c>
      <c r="AK427" s="3">
        <v>5046225</v>
      </c>
      <c r="AL427" s="3">
        <v>3906056.75</v>
      </c>
      <c r="AM427" s="3">
        <v>8952282</v>
      </c>
      <c r="AN427" s="3">
        <v>393393.40625</v>
      </c>
      <c r="AO427" s="3">
        <v>9345675</v>
      </c>
      <c r="AP427" s="3">
        <v>1959655.75</v>
      </c>
      <c r="AQ427" s="3">
        <v>11305331</v>
      </c>
      <c r="AR427" s="3">
        <v>13765606</v>
      </c>
      <c r="AS427" s="3">
        <v>0.80724364519119263</v>
      </c>
      <c r="AT427" s="3">
        <v>0.55174398422241211</v>
      </c>
      <c r="AU427" s="3">
        <v>17052604</v>
      </c>
      <c r="AV427" s="3">
        <v>28872748</v>
      </c>
      <c r="AW427" s="3">
        <v>7717610</v>
      </c>
      <c r="AX427" s="3">
        <v>80202.078125</v>
      </c>
      <c r="AY427" s="3">
        <v>5239146</v>
      </c>
      <c r="AZ427" s="3">
        <v>0</v>
      </c>
      <c r="BA427" s="3">
        <v>0</v>
      </c>
      <c r="BB427" s="3">
        <v>65.324317932128906</v>
      </c>
      <c r="BC427" s="3">
        <v>62.918880462646484</v>
      </c>
      <c r="BD427" s="3">
        <v>212.62046813964844</v>
      </c>
      <c r="BE427" s="3">
        <v>96.227058410644531</v>
      </c>
    </row>
    <row r="428" spans="1:57" x14ac:dyDescent="0.25">
      <c r="A428" s="3">
        <v>119352203</v>
      </c>
      <c r="B428" s="3" t="s">
        <v>458</v>
      </c>
      <c r="C428" s="3" t="s">
        <v>604</v>
      </c>
      <c r="D428" s="50" t="s">
        <v>939</v>
      </c>
      <c r="E428" s="50">
        <v>795732.875</v>
      </c>
      <c r="F428" s="50">
        <v>180641.40625</v>
      </c>
      <c r="G428" s="50">
        <v>264369.75</v>
      </c>
      <c r="H428" s="50">
        <v>428333.40625</v>
      </c>
      <c r="I428" s="50">
        <v>28842.07421875</v>
      </c>
      <c r="J428" s="50">
        <v>456697</v>
      </c>
      <c r="K428" s="50">
        <v>98345.7734375</v>
      </c>
      <c r="L428" s="50"/>
      <c r="M428" s="50">
        <v>795732.875</v>
      </c>
      <c r="N428" s="50">
        <v>795732.875</v>
      </c>
      <c r="O428" s="50">
        <v>180641.40625</v>
      </c>
      <c r="P428" s="50">
        <v>180641.40625</v>
      </c>
      <c r="Q428" s="50">
        <v>323118.5625</v>
      </c>
      <c r="R428" s="50">
        <v>523518.59375</v>
      </c>
      <c r="S428" s="3">
        <v>28842.07421875</v>
      </c>
      <c r="T428" s="3">
        <v>456697</v>
      </c>
      <c r="U428" s="3">
        <v>98345.7734375</v>
      </c>
      <c r="AG428" s="3">
        <v>180641.40625</v>
      </c>
      <c r="AH428" s="3">
        <v>1351254.125</v>
      </c>
      <c r="AI428" s="3">
        <v>1531895.5</v>
      </c>
      <c r="AJ428" s="3">
        <v>637338.375</v>
      </c>
      <c r="AK428" s="3">
        <v>2169234</v>
      </c>
      <c r="AL428" s="3">
        <v>1319251.5</v>
      </c>
      <c r="AM428" s="3">
        <v>3488485.5</v>
      </c>
      <c r="AN428" s="3">
        <v>209483.484375</v>
      </c>
      <c r="AO428" s="3">
        <v>3697969</v>
      </c>
      <c r="AP428" s="3">
        <v>795732.875</v>
      </c>
      <c r="AQ428" s="3">
        <v>4493702</v>
      </c>
      <c r="AR428" s="3">
        <v>6886059</v>
      </c>
      <c r="AS428" s="3">
        <v>0.76475965976715088</v>
      </c>
      <c r="AT428" s="3">
        <v>0.36307764053344727</v>
      </c>
      <c r="AU428" s="3">
        <v>9004213</v>
      </c>
      <c r="AV428" s="3">
        <v>25072656</v>
      </c>
      <c r="AW428" s="3">
        <v>2304070</v>
      </c>
      <c r="AX428" s="3">
        <v>69646.265625</v>
      </c>
      <c r="AY428" s="3">
        <v>12088518</v>
      </c>
      <c r="AZ428" s="3">
        <v>0</v>
      </c>
      <c r="BA428" s="3">
        <v>0</v>
      </c>
      <c r="BB428" s="3">
        <v>173.57022094726563</v>
      </c>
      <c r="BC428" s="3">
        <v>31.146451950073242</v>
      </c>
      <c r="BD428" s="3">
        <v>129.28494262695313</v>
      </c>
      <c r="BE428" s="3">
        <v>33.082462310791016</v>
      </c>
    </row>
    <row r="429" spans="1:57" x14ac:dyDescent="0.25">
      <c r="A429" s="3">
        <v>119354207</v>
      </c>
      <c r="B429" s="3" t="s">
        <v>557</v>
      </c>
      <c r="C429" s="3" t="s">
        <v>605</v>
      </c>
      <c r="D429" s="50" t="s">
        <v>939</v>
      </c>
      <c r="E429" s="50"/>
      <c r="F429" s="50"/>
      <c r="G429" s="50"/>
      <c r="H429" s="50"/>
      <c r="I429" s="50"/>
      <c r="J429" s="50">
        <v>185492.46875</v>
      </c>
      <c r="K429" s="50">
        <v>41266.37109375</v>
      </c>
      <c r="L429" s="50">
        <v>219260.25</v>
      </c>
      <c r="M429" s="50"/>
      <c r="N429" s="50"/>
      <c r="O429" s="50"/>
      <c r="P429" s="50"/>
      <c r="Q429" s="50"/>
      <c r="R429" s="50"/>
      <c r="T429" s="3">
        <v>185492.46875</v>
      </c>
      <c r="U429" s="3">
        <v>41266.37109375</v>
      </c>
      <c r="V429" s="3">
        <v>219260.25</v>
      </c>
      <c r="W429" s="3">
        <v>219260.25</v>
      </c>
      <c r="AG429" s="3">
        <v>0</v>
      </c>
      <c r="AH429" s="3">
        <v>260526.625</v>
      </c>
      <c r="AI429" s="3">
        <v>260526.625</v>
      </c>
      <c r="AJ429" s="3">
        <v>185492.46875</v>
      </c>
      <c r="AK429" s="3">
        <v>446019.09375</v>
      </c>
      <c r="AL429" s="3">
        <v>219260.25</v>
      </c>
      <c r="AM429" s="3">
        <v>665279.375</v>
      </c>
      <c r="AN429" s="3">
        <v>0</v>
      </c>
      <c r="AO429" s="3">
        <v>665279.375</v>
      </c>
      <c r="AP429" s="3">
        <v>219260.25</v>
      </c>
      <c r="AQ429" s="3">
        <v>884539.625</v>
      </c>
      <c r="AR429" s="3">
        <v>1118346.25</v>
      </c>
      <c r="AS429" s="3">
        <v>0.49761742353439331</v>
      </c>
      <c r="AT429" s="3">
        <v>0.25731679797172546</v>
      </c>
      <c r="AU429" s="3">
        <v>2247401.75</v>
      </c>
      <c r="AV429" s="3">
        <v>8733988</v>
      </c>
      <c r="AW429" s="3">
        <v>0</v>
      </c>
      <c r="AX429" s="3">
        <v>24261.078125</v>
      </c>
      <c r="BA429" s="3">
        <v>0</v>
      </c>
      <c r="BC429" s="3">
        <v>18.38414192199707</v>
      </c>
      <c r="BD429" s="3">
        <v>92.634040832519531</v>
      </c>
      <c r="BE429" s="3">
        <v>0</v>
      </c>
    </row>
    <row r="430" spans="1:57" x14ac:dyDescent="0.25">
      <c r="A430" s="3">
        <v>119354603</v>
      </c>
      <c r="B430" s="3" t="s">
        <v>496</v>
      </c>
      <c r="C430" s="3" t="s">
        <v>604</v>
      </c>
      <c r="D430" s="50" t="s">
        <v>939</v>
      </c>
      <c r="E430" s="50">
        <v>931470.875</v>
      </c>
      <c r="F430" s="50">
        <v>189653.09375</v>
      </c>
      <c r="G430" s="50">
        <v>268939.40625</v>
      </c>
      <c r="H430" s="50">
        <v>266931.90625</v>
      </c>
      <c r="I430" s="50">
        <v>323066.28125</v>
      </c>
      <c r="J430" s="50">
        <v>448865.40625</v>
      </c>
      <c r="K430" s="50">
        <v>97770.2265625</v>
      </c>
      <c r="L430" s="50"/>
      <c r="M430" s="50">
        <v>931470.875</v>
      </c>
      <c r="N430" s="50">
        <v>931470.875</v>
      </c>
      <c r="O430" s="50">
        <v>189653.09375</v>
      </c>
      <c r="P430" s="50">
        <v>189653.09375</v>
      </c>
      <c r="Q430" s="50">
        <v>328703.71875</v>
      </c>
      <c r="R430" s="50">
        <v>326250.09375</v>
      </c>
      <c r="S430" s="3">
        <v>323066.28125</v>
      </c>
      <c r="T430" s="3">
        <v>448865.40625</v>
      </c>
      <c r="U430" s="3">
        <v>97770.2265625</v>
      </c>
      <c r="AG430" s="3">
        <v>189653.09375</v>
      </c>
      <c r="AH430" s="3">
        <v>1619239.25</v>
      </c>
      <c r="AI430" s="3">
        <v>1808892.375</v>
      </c>
      <c r="AJ430" s="3">
        <v>638518.5</v>
      </c>
      <c r="AK430" s="3">
        <v>2447411</v>
      </c>
      <c r="AL430" s="3">
        <v>1257721</v>
      </c>
      <c r="AM430" s="3">
        <v>3705132</v>
      </c>
      <c r="AN430" s="3">
        <v>512719.375</v>
      </c>
      <c r="AO430" s="3">
        <v>4217851.5</v>
      </c>
      <c r="AP430" s="3">
        <v>931470.875</v>
      </c>
      <c r="AQ430" s="3">
        <v>5149322.5</v>
      </c>
      <c r="AR430" s="3">
        <v>9260583</v>
      </c>
      <c r="AS430" s="3">
        <v>0.81862074136734009</v>
      </c>
      <c r="AT430" s="3">
        <v>0.43950897455215454</v>
      </c>
      <c r="AU430" s="3">
        <v>11312422</v>
      </c>
      <c r="AV430" s="3">
        <v>25934886</v>
      </c>
      <c r="AW430" s="3">
        <v>3073089</v>
      </c>
      <c r="AX430" s="3">
        <v>72041.3515625</v>
      </c>
      <c r="AY430" s="3">
        <v>11365325</v>
      </c>
      <c r="AZ430" s="3">
        <v>0</v>
      </c>
      <c r="BA430" s="3">
        <v>0</v>
      </c>
      <c r="BB430" s="3">
        <v>157.76112365722656</v>
      </c>
      <c r="BC430" s="3">
        <v>33.972309112548828</v>
      </c>
      <c r="BD430" s="3">
        <v>157.02679443359375</v>
      </c>
      <c r="BE430" s="3">
        <v>42.657291412353516</v>
      </c>
    </row>
    <row r="431" spans="1:57" x14ac:dyDescent="0.25">
      <c r="A431" s="3">
        <v>119355503</v>
      </c>
      <c r="B431" s="3" t="s">
        <v>461</v>
      </c>
      <c r="C431" s="3" t="s">
        <v>604</v>
      </c>
      <c r="D431" s="50" t="s">
        <v>939</v>
      </c>
      <c r="E431" s="50">
        <v>1134408.125</v>
      </c>
      <c r="F431" s="50">
        <v>196955.546875</v>
      </c>
      <c r="G431" s="50">
        <v>204808.234375</v>
      </c>
      <c r="H431" s="50">
        <v>860094.875</v>
      </c>
      <c r="I431" s="50">
        <v>82454.9609375</v>
      </c>
      <c r="J431" s="50">
        <v>583134.5</v>
      </c>
      <c r="K431" s="50">
        <v>117442.8125</v>
      </c>
      <c r="L431" s="50"/>
      <c r="M431" s="50">
        <v>1134408.125</v>
      </c>
      <c r="N431" s="50">
        <v>1134408.125</v>
      </c>
      <c r="O431" s="50">
        <v>196955.546875</v>
      </c>
      <c r="P431" s="50">
        <v>196955.546875</v>
      </c>
      <c r="Q431" s="50">
        <v>250321.171875</v>
      </c>
      <c r="R431" s="50">
        <v>1051227.125</v>
      </c>
      <c r="S431" s="3">
        <v>82454.9609375</v>
      </c>
      <c r="T431" s="3">
        <v>583134.5</v>
      </c>
      <c r="U431" s="3">
        <v>117442.8125</v>
      </c>
      <c r="AG431" s="3">
        <v>196955.546875</v>
      </c>
      <c r="AH431" s="3">
        <v>2194400.75</v>
      </c>
      <c r="AI431" s="3">
        <v>2391356.25</v>
      </c>
      <c r="AJ431" s="3">
        <v>780090.0625</v>
      </c>
      <c r="AK431" s="3">
        <v>3171446.25</v>
      </c>
      <c r="AL431" s="3">
        <v>2185635.25</v>
      </c>
      <c r="AM431" s="3">
        <v>5357081.5</v>
      </c>
      <c r="AN431" s="3">
        <v>279410.5</v>
      </c>
      <c r="AO431" s="3">
        <v>5636492</v>
      </c>
      <c r="AP431" s="3">
        <v>1134408.125</v>
      </c>
      <c r="AQ431" s="3">
        <v>6770900</v>
      </c>
      <c r="AR431" s="3">
        <v>7777104.5</v>
      </c>
      <c r="AS431" s="3">
        <v>0.72491735219955444</v>
      </c>
      <c r="AT431" s="3">
        <v>0.31998917460441589</v>
      </c>
      <c r="AU431" s="3">
        <v>10728264</v>
      </c>
      <c r="AV431" s="3">
        <v>33740676</v>
      </c>
      <c r="AW431" s="3">
        <v>3311844</v>
      </c>
      <c r="AX431" s="3">
        <v>93724.1015625</v>
      </c>
      <c r="AY431" s="3">
        <v>17859667</v>
      </c>
      <c r="AZ431" s="3">
        <v>0</v>
      </c>
      <c r="BA431" s="3">
        <v>0</v>
      </c>
      <c r="BB431" s="3">
        <v>190.55575561523438</v>
      </c>
      <c r="BC431" s="3">
        <v>33.838108062744141</v>
      </c>
      <c r="BD431" s="3">
        <v>114.46643829345703</v>
      </c>
      <c r="BE431" s="3">
        <v>35.336097717285156</v>
      </c>
    </row>
    <row r="432" spans="1:57" x14ac:dyDescent="0.25">
      <c r="A432" s="3">
        <v>119356503</v>
      </c>
      <c r="B432" s="3" t="s">
        <v>462</v>
      </c>
      <c r="C432" s="3" t="s">
        <v>604</v>
      </c>
      <c r="D432" s="50" t="s">
        <v>939</v>
      </c>
      <c r="E432" s="50">
        <v>1649217</v>
      </c>
      <c r="F432" s="50">
        <v>353515.8125</v>
      </c>
      <c r="G432" s="50">
        <v>941034.6875</v>
      </c>
      <c r="H432" s="50">
        <v>187909.203125</v>
      </c>
      <c r="I432" s="50">
        <v>510962.90625</v>
      </c>
      <c r="J432" s="50">
        <v>1003393.25</v>
      </c>
      <c r="K432" s="50">
        <v>213082.515625</v>
      </c>
      <c r="L432" s="50"/>
      <c r="M432" s="50">
        <v>1649217</v>
      </c>
      <c r="N432" s="50">
        <v>1649217</v>
      </c>
      <c r="O432" s="50">
        <v>353515.8125</v>
      </c>
      <c r="P432" s="50">
        <v>353515.8125</v>
      </c>
      <c r="Q432" s="50">
        <v>1150153.5</v>
      </c>
      <c r="R432" s="50">
        <v>229666.796875</v>
      </c>
      <c r="S432" s="3">
        <v>510962.90625</v>
      </c>
      <c r="T432" s="3">
        <v>1003393.25</v>
      </c>
      <c r="U432" s="3">
        <v>213082.515625</v>
      </c>
      <c r="AG432" s="3">
        <v>353515.8125</v>
      </c>
      <c r="AH432" s="3">
        <v>2561171.75</v>
      </c>
      <c r="AI432" s="3">
        <v>2914687.5</v>
      </c>
      <c r="AJ432" s="3">
        <v>1356909</v>
      </c>
      <c r="AK432" s="3">
        <v>4271596.5</v>
      </c>
      <c r="AL432" s="3">
        <v>1878883.75</v>
      </c>
      <c r="AM432" s="3">
        <v>6150480</v>
      </c>
      <c r="AN432" s="3">
        <v>864478.75</v>
      </c>
      <c r="AO432" s="3">
        <v>7014959</v>
      </c>
      <c r="AP432" s="3">
        <v>1649217</v>
      </c>
      <c r="AQ432" s="3">
        <v>8664176</v>
      </c>
      <c r="AR432" s="3">
        <v>16220807</v>
      </c>
      <c r="AS432" s="3">
        <v>0.74600207805633545</v>
      </c>
      <c r="AT432" s="3">
        <v>0.35521754622459412</v>
      </c>
      <c r="AU432" s="3">
        <v>21743648</v>
      </c>
      <c r="AV432" s="3">
        <v>61718696</v>
      </c>
      <c r="AW432" s="3">
        <v>4398253</v>
      </c>
      <c r="AX432" s="3">
        <v>171440.828125</v>
      </c>
      <c r="AY432" s="3">
        <v>35011795</v>
      </c>
      <c r="AZ432" s="3">
        <v>0</v>
      </c>
      <c r="BA432" s="3">
        <v>0</v>
      </c>
      <c r="BB432" s="3">
        <v>204.22087097167969</v>
      </c>
      <c r="BC432" s="3">
        <v>24.915864944458008</v>
      </c>
      <c r="BD432" s="3">
        <v>126.82888031005859</v>
      </c>
      <c r="BE432" s="3">
        <v>25.654642105102539</v>
      </c>
    </row>
    <row r="433" spans="1:57" x14ac:dyDescent="0.25">
      <c r="A433" s="3">
        <v>119356603</v>
      </c>
      <c r="B433" s="3" t="s">
        <v>146</v>
      </c>
      <c r="C433" s="3" t="s">
        <v>604</v>
      </c>
      <c r="D433" s="50" t="s">
        <v>939</v>
      </c>
      <c r="E433" s="50">
        <v>560541.3125</v>
      </c>
      <c r="F433" s="50">
        <v>120969.1484375</v>
      </c>
      <c r="G433" s="50">
        <v>177398.75</v>
      </c>
      <c r="H433" s="50">
        <v>1170539.5</v>
      </c>
      <c r="I433" s="50">
        <v>29821.912109375</v>
      </c>
      <c r="J433" s="50">
        <v>313792.9375</v>
      </c>
      <c r="K433" s="50">
        <v>67762.3515625</v>
      </c>
      <c r="L433" s="50"/>
      <c r="M433" s="50">
        <v>560541.3125</v>
      </c>
      <c r="N433" s="50">
        <v>560541.3125</v>
      </c>
      <c r="O433" s="50">
        <v>120969.1484375</v>
      </c>
      <c r="P433" s="50">
        <v>120969.1484375</v>
      </c>
      <c r="Q433" s="50">
        <v>216820.6875</v>
      </c>
      <c r="R433" s="50">
        <v>1430659.5</v>
      </c>
      <c r="S433" s="3">
        <v>29821.912109375</v>
      </c>
      <c r="T433" s="3">
        <v>313792.9375</v>
      </c>
      <c r="U433" s="3">
        <v>67762.3515625</v>
      </c>
      <c r="AG433" s="3">
        <v>120969.1484375</v>
      </c>
      <c r="AH433" s="3">
        <v>1828665</v>
      </c>
      <c r="AI433" s="3">
        <v>1949634.125</v>
      </c>
      <c r="AJ433" s="3">
        <v>434762.09375</v>
      </c>
      <c r="AK433" s="3">
        <v>2384396.25</v>
      </c>
      <c r="AL433" s="3">
        <v>1991200.75</v>
      </c>
      <c r="AM433" s="3">
        <v>4375597</v>
      </c>
      <c r="AN433" s="3">
        <v>150791.0625</v>
      </c>
      <c r="AO433" s="3">
        <v>4526388</v>
      </c>
      <c r="AP433" s="3">
        <v>560541.3125</v>
      </c>
      <c r="AQ433" s="3">
        <v>5086929.5</v>
      </c>
      <c r="AR433" s="3">
        <v>5707431</v>
      </c>
      <c r="AS433" s="3">
        <v>0.79436773061752319</v>
      </c>
      <c r="AT433" s="3">
        <v>0.35280495882034302</v>
      </c>
      <c r="AU433" s="3">
        <v>7184872.5</v>
      </c>
      <c r="AV433" s="3">
        <v>20148980</v>
      </c>
      <c r="AW433" s="3">
        <v>503293</v>
      </c>
      <c r="AX433" s="3">
        <v>55969.390625</v>
      </c>
      <c r="AY433" s="3">
        <v>6750931</v>
      </c>
      <c r="AZ433" s="3">
        <v>0</v>
      </c>
      <c r="BA433" s="3">
        <v>0</v>
      </c>
      <c r="BB433" s="3">
        <v>120.61827087402344</v>
      </c>
      <c r="BC433" s="3">
        <v>42.601791381835938</v>
      </c>
      <c r="BD433" s="3">
        <v>128.3714599609375</v>
      </c>
      <c r="BE433" s="3">
        <v>8.9922904968261719</v>
      </c>
    </row>
    <row r="434" spans="1:57" x14ac:dyDescent="0.25">
      <c r="A434" s="3">
        <v>119357003</v>
      </c>
      <c r="B434" s="3" t="s">
        <v>354</v>
      </c>
      <c r="C434" s="3" t="s">
        <v>604</v>
      </c>
      <c r="D434" s="50" t="s">
        <v>939</v>
      </c>
      <c r="E434" s="50">
        <v>1071845.375</v>
      </c>
      <c r="F434" s="50">
        <v>161214.296875</v>
      </c>
      <c r="G434" s="50">
        <v>368806.28125</v>
      </c>
      <c r="H434" s="50">
        <v>1169155.375</v>
      </c>
      <c r="I434" s="50">
        <v>58842.69140625</v>
      </c>
      <c r="J434" s="50">
        <v>419685.34375</v>
      </c>
      <c r="K434" s="50">
        <v>45037.51953125</v>
      </c>
      <c r="L434" s="50"/>
      <c r="M434" s="50">
        <v>1071845.375</v>
      </c>
      <c r="N434" s="50">
        <v>1071845.375</v>
      </c>
      <c r="O434" s="50">
        <v>161214.296875</v>
      </c>
      <c r="P434" s="50">
        <v>161214.296875</v>
      </c>
      <c r="Q434" s="50">
        <v>450763.25</v>
      </c>
      <c r="R434" s="50">
        <v>1428967.625</v>
      </c>
      <c r="S434" s="3">
        <v>58842.69140625</v>
      </c>
      <c r="T434" s="3">
        <v>419685.34375</v>
      </c>
      <c r="U434" s="3">
        <v>45037.51953125</v>
      </c>
      <c r="AG434" s="3">
        <v>161214.296875</v>
      </c>
      <c r="AH434" s="3">
        <v>2344881</v>
      </c>
      <c r="AI434" s="3">
        <v>2506095.25</v>
      </c>
      <c r="AJ434" s="3">
        <v>580899.625</v>
      </c>
      <c r="AK434" s="3">
        <v>3086995</v>
      </c>
      <c r="AL434" s="3">
        <v>2500813</v>
      </c>
      <c r="AM434" s="3">
        <v>5587808</v>
      </c>
      <c r="AN434" s="3">
        <v>220056.984375</v>
      </c>
      <c r="AO434" s="3">
        <v>5807865</v>
      </c>
      <c r="AP434" s="3">
        <v>1071845.375</v>
      </c>
      <c r="AQ434" s="3">
        <v>6879710.5</v>
      </c>
      <c r="AR434" s="3">
        <v>8223467</v>
      </c>
      <c r="AS434" s="3">
        <v>0.75507307052612305</v>
      </c>
      <c r="AT434" s="3">
        <v>0.37105289101600647</v>
      </c>
      <c r="AU434" s="3">
        <v>10890955</v>
      </c>
      <c r="AV434" s="3">
        <v>27569776</v>
      </c>
      <c r="AW434" s="3">
        <v>9202335</v>
      </c>
      <c r="AX434" s="3">
        <v>76582.7109375</v>
      </c>
      <c r="AY434" s="3">
        <v>13858062</v>
      </c>
      <c r="AZ434" s="3">
        <v>0</v>
      </c>
      <c r="BA434" s="3">
        <v>0</v>
      </c>
      <c r="BB434" s="3">
        <v>180.95549011230469</v>
      </c>
      <c r="BC434" s="3">
        <v>40.309295654296875</v>
      </c>
      <c r="BD434" s="3">
        <v>142.211669921875</v>
      </c>
      <c r="BE434" s="3">
        <v>120.16204071044922</v>
      </c>
    </row>
    <row r="435" spans="1:57" x14ac:dyDescent="0.25">
      <c r="A435" s="3">
        <v>119357402</v>
      </c>
      <c r="B435" s="3" t="s">
        <v>112</v>
      </c>
      <c r="C435" s="3" t="s">
        <v>604</v>
      </c>
      <c r="D435" s="50" t="s">
        <v>939</v>
      </c>
      <c r="E435" s="50">
        <v>11247714</v>
      </c>
      <c r="F435" s="50">
        <v>1597542.875</v>
      </c>
      <c r="G435" s="50">
        <v>3179351</v>
      </c>
      <c r="H435" s="50">
        <v>11827188</v>
      </c>
      <c r="I435" s="50">
        <v>301697.59375</v>
      </c>
      <c r="J435" s="50">
        <v>4650620.5</v>
      </c>
      <c r="K435" s="50">
        <v>1069005</v>
      </c>
      <c r="L435" s="50"/>
      <c r="M435" s="50">
        <v>11247714</v>
      </c>
      <c r="N435" s="50">
        <v>11247714</v>
      </c>
      <c r="O435" s="50">
        <v>1597542.875</v>
      </c>
      <c r="P435" s="50">
        <v>1597542.875</v>
      </c>
      <c r="Q435" s="50">
        <v>3885873.25</v>
      </c>
      <c r="R435" s="50">
        <v>14455453</v>
      </c>
      <c r="S435" s="3">
        <v>301697.59375</v>
      </c>
      <c r="T435" s="3">
        <v>4650620.5</v>
      </c>
      <c r="U435" s="3">
        <v>1069005</v>
      </c>
      <c r="AG435" s="3">
        <v>1597542.875</v>
      </c>
      <c r="AH435" s="3">
        <v>24445604</v>
      </c>
      <c r="AI435" s="3">
        <v>26043146</v>
      </c>
      <c r="AJ435" s="3">
        <v>6248163.5</v>
      </c>
      <c r="AK435" s="3">
        <v>32291310</v>
      </c>
      <c r="AL435" s="3">
        <v>25703168</v>
      </c>
      <c r="AM435" s="3">
        <v>57994480</v>
      </c>
      <c r="AN435" s="3">
        <v>1899240.5</v>
      </c>
      <c r="AO435" s="3">
        <v>59893720</v>
      </c>
      <c r="AP435" s="3">
        <v>11247714</v>
      </c>
      <c r="AQ435" s="3">
        <v>71141432</v>
      </c>
      <c r="AR435" s="3">
        <v>79588640</v>
      </c>
      <c r="AS435" s="3">
        <v>0.79454290866851807</v>
      </c>
      <c r="AT435" s="3">
        <v>0.52465164661407471</v>
      </c>
      <c r="AU435" s="3">
        <v>100169088</v>
      </c>
      <c r="AV435" s="3">
        <v>186759744</v>
      </c>
      <c r="AW435" s="3">
        <v>26398152</v>
      </c>
      <c r="AX435" s="3">
        <v>518777.0625</v>
      </c>
      <c r="AY435" s="3">
        <v>44748566</v>
      </c>
      <c r="AZ435" s="3">
        <v>1</v>
      </c>
      <c r="BA435" s="3">
        <v>0</v>
      </c>
      <c r="BB435" s="3">
        <v>86.257797241210938</v>
      </c>
      <c r="BC435" s="3">
        <v>62.245059967041016</v>
      </c>
      <c r="BD435" s="3">
        <v>193.08695983886719</v>
      </c>
      <c r="BE435" s="3">
        <v>50.885349273681641</v>
      </c>
    </row>
    <row r="436" spans="1:57" x14ac:dyDescent="0.25">
      <c r="A436" s="3">
        <v>119358403</v>
      </c>
      <c r="B436" s="3" t="s">
        <v>466</v>
      </c>
      <c r="C436" s="3" t="s">
        <v>604</v>
      </c>
      <c r="D436" s="50" t="s">
        <v>939</v>
      </c>
      <c r="E436" s="50">
        <v>1559564</v>
      </c>
      <c r="F436" s="50">
        <v>256122.296875</v>
      </c>
      <c r="G436" s="50">
        <v>700773.5625</v>
      </c>
      <c r="H436" s="50">
        <v>754504.1875</v>
      </c>
      <c r="I436" s="50">
        <v>130442.3984375</v>
      </c>
      <c r="J436" s="50">
        <v>714895.875</v>
      </c>
      <c r="K436" s="50">
        <v>155480.453125</v>
      </c>
      <c r="L436" s="50"/>
      <c r="M436" s="50">
        <v>1559564</v>
      </c>
      <c r="N436" s="50">
        <v>1559564</v>
      </c>
      <c r="O436" s="50">
        <v>256122.296875</v>
      </c>
      <c r="P436" s="50">
        <v>256122.296875</v>
      </c>
      <c r="Q436" s="50">
        <v>856501.0625</v>
      </c>
      <c r="R436" s="50">
        <v>922171.8125</v>
      </c>
      <c r="S436" s="3">
        <v>130442.3984375</v>
      </c>
      <c r="T436" s="3">
        <v>714895.875</v>
      </c>
      <c r="U436" s="3">
        <v>155480.453125</v>
      </c>
      <c r="AG436" s="3">
        <v>256122.296875</v>
      </c>
      <c r="AH436" s="3">
        <v>2599991.25</v>
      </c>
      <c r="AI436" s="3">
        <v>2856113.5</v>
      </c>
      <c r="AJ436" s="3">
        <v>971018.1875</v>
      </c>
      <c r="AK436" s="3">
        <v>3827131.75</v>
      </c>
      <c r="AL436" s="3">
        <v>2481735.75</v>
      </c>
      <c r="AM436" s="3">
        <v>6308867.5</v>
      </c>
      <c r="AN436" s="3">
        <v>386564.6875</v>
      </c>
      <c r="AO436" s="3">
        <v>6695432</v>
      </c>
      <c r="AP436" s="3">
        <v>1559564</v>
      </c>
      <c r="AQ436" s="3">
        <v>8254996</v>
      </c>
      <c r="AR436" s="3">
        <v>13119434</v>
      </c>
      <c r="AS436" s="3">
        <v>0.78554719686508179</v>
      </c>
      <c r="AT436" s="3">
        <v>0.42021608352661133</v>
      </c>
      <c r="AU436" s="3">
        <v>16701013</v>
      </c>
      <c r="AV436" s="3">
        <v>40009972</v>
      </c>
      <c r="AW436" s="3">
        <v>-2624478</v>
      </c>
      <c r="AX436" s="3">
        <v>111138.8125</v>
      </c>
      <c r="AY436" s="3">
        <v>17490306</v>
      </c>
      <c r="AZ436" s="3">
        <v>0</v>
      </c>
      <c r="BA436" s="3">
        <v>0</v>
      </c>
      <c r="BB436" s="3">
        <v>157.37351989746094</v>
      </c>
      <c r="BC436" s="3">
        <v>34.435600280761719</v>
      </c>
      <c r="BD436" s="3">
        <v>150.27165222167969</v>
      </c>
      <c r="BE436" s="3">
        <v>0</v>
      </c>
    </row>
    <row r="437" spans="1:57" x14ac:dyDescent="0.25">
      <c r="A437" s="3">
        <v>119581003</v>
      </c>
      <c r="B437" s="3" t="s">
        <v>261</v>
      </c>
      <c r="C437" s="3" t="s">
        <v>604</v>
      </c>
      <c r="D437" s="50" t="s">
        <v>939</v>
      </c>
      <c r="E437" s="50">
        <v>1191008.25</v>
      </c>
      <c r="F437" s="50">
        <v>141463.953125</v>
      </c>
      <c r="G437" s="50">
        <v>528194.0625</v>
      </c>
      <c r="H437" s="50">
        <v>201250.34375</v>
      </c>
      <c r="I437" s="50">
        <v>209363.640625</v>
      </c>
      <c r="J437" s="50">
        <v>489267.71875</v>
      </c>
      <c r="K437" s="50">
        <v>99278.7734375</v>
      </c>
      <c r="L437" s="50"/>
      <c r="M437" s="50">
        <v>1191008.25</v>
      </c>
      <c r="N437" s="50">
        <v>1191008.25</v>
      </c>
      <c r="O437" s="50">
        <v>141463.953125</v>
      </c>
      <c r="P437" s="50">
        <v>141463.953125</v>
      </c>
      <c r="Q437" s="50">
        <v>645570.5625</v>
      </c>
      <c r="R437" s="50">
        <v>245972.65625</v>
      </c>
      <c r="S437" s="3">
        <v>209363.640625</v>
      </c>
      <c r="T437" s="3">
        <v>489267.71875</v>
      </c>
      <c r="U437" s="3">
        <v>99278.7734375</v>
      </c>
      <c r="AG437" s="3">
        <v>141463.953125</v>
      </c>
      <c r="AH437" s="3">
        <v>1700901</v>
      </c>
      <c r="AI437" s="3">
        <v>1842365</v>
      </c>
      <c r="AJ437" s="3">
        <v>630731.6875</v>
      </c>
      <c r="AK437" s="3">
        <v>2473096.75</v>
      </c>
      <c r="AL437" s="3">
        <v>1436980.875</v>
      </c>
      <c r="AM437" s="3">
        <v>3910077.5</v>
      </c>
      <c r="AN437" s="3">
        <v>350827.59375</v>
      </c>
      <c r="AO437" s="3">
        <v>4260905</v>
      </c>
      <c r="AP437" s="3">
        <v>1191008.25</v>
      </c>
      <c r="AQ437" s="3">
        <v>5451913</v>
      </c>
      <c r="AR437" s="3">
        <v>10165113</v>
      </c>
      <c r="AS437" s="3">
        <v>0.82997548580169678</v>
      </c>
      <c r="AT437" s="3">
        <v>0.59489089250564575</v>
      </c>
      <c r="AU437" s="3">
        <v>12247486</v>
      </c>
      <c r="AV437" s="3">
        <v>21158950</v>
      </c>
      <c r="AW437" s="3">
        <v>5403277</v>
      </c>
      <c r="AX437" s="3">
        <v>58774.859375</v>
      </c>
      <c r="AY437" s="3">
        <v>6255627</v>
      </c>
      <c r="AZ437" s="3">
        <v>0</v>
      </c>
      <c r="BA437" s="3">
        <v>0</v>
      </c>
      <c r="BB437" s="3">
        <v>106.43372344970703</v>
      </c>
      <c r="BC437" s="3">
        <v>42.077457427978516</v>
      </c>
      <c r="BD437" s="3">
        <v>208.37966918945313</v>
      </c>
      <c r="BE437" s="3">
        <v>91.931770324707031</v>
      </c>
    </row>
    <row r="438" spans="1:57" x14ac:dyDescent="0.25">
      <c r="A438" s="3">
        <v>119582503</v>
      </c>
      <c r="B438" s="3" t="s">
        <v>471</v>
      </c>
      <c r="C438" s="3" t="s">
        <v>604</v>
      </c>
      <c r="D438" s="50" t="s">
        <v>939</v>
      </c>
      <c r="E438" s="50">
        <v>1154747.5</v>
      </c>
      <c r="F438" s="50">
        <v>180122.703125</v>
      </c>
      <c r="G438" s="50">
        <v>249706.59375</v>
      </c>
      <c r="H438" s="50">
        <v>207806.40625</v>
      </c>
      <c r="I438" s="50">
        <v>206786.296875</v>
      </c>
      <c r="J438" s="50">
        <v>400519.59375</v>
      </c>
      <c r="K438" s="50">
        <v>88808.7265625</v>
      </c>
      <c r="L438" s="50"/>
      <c r="M438" s="50">
        <v>1154747.5</v>
      </c>
      <c r="N438" s="50">
        <v>1154747.5</v>
      </c>
      <c r="O438" s="50">
        <v>180122.703125</v>
      </c>
      <c r="P438" s="50">
        <v>180122.703125</v>
      </c>
      <c r="Q438" s="50">
        <v>305196.96875</v>
      </c>
      <c r="R438" s="50">
        <v>253985.59375</v>
      </c>
      <c r="S438" s="3">
        <v>206786.296875</v>
      </c>
      <c r="T438" s="3">
        <v>400519.59375</v>
      </c>
      <c r="U438" s="3">
        <v>88808.7265625</v>
      </c>
      <c r="AG438" s="3">
        <v>180122.703125</v>
      </c>
      <c r="AH438" s="3">
        <v>1658148.875</v>
      </c>
      <c r="AI438" s="3">
        <v>1838271.625</v>
      </c>
      <c r="AJ438" s="3">
        <v>580642.3125</v>
      </c>
      <c r="AK438" s="3">
        <v>2418914</v>
      </c>
      <c r="AL438" s="3">
        <v>1408733.125</v>
      </c>
      <c r="AM438" s="3">
        <v>3827647</v>
      </c>
      <c r="AN438" s="3">
        <v>386909</v>
      </c>
      <c r="AO438" s="3">
        <v>4214556</v>
      </c>
      <c r="AP438" s="3">
        <v>1154747.5</v>
      </c>
      <c r="AQ438" s="3">
        <v>5369303.5</v>
      </c>
      <c r="AR438" s="3">
        <v>10151895</v>
      </c>
      <c r="AS438" s="3">
        <v>0.82517099380493164</v>
      </c>
      <c r="AT438" s="3">
        <v>0.53309464454650879</v>
      </c>
      <c r="AU438" s="3">
        <v>12302777</v>
      </c>
      <c r="AV438" s="3">
        <v>22886486</v>
      </c>
      <c r="AW438" s="3">
        <v>4807768</v>
      </c>
      <c r="AX438" s="3">
        <v>63573.5703125</v>
      </c>
      <c r="AY438" s="3">
        <v>7949746</v>
      </c>
      <c r="AZ438" s="3">
        <v>0</v>
      </c>
      <c r="BA438" s="3">
        <v>0</v>
      </c>
      <c r="BB438" s="3">
        <v>125.0479736328125</v>
      </c>
      <c r="BC438" s="3">
        <v>38.049049377441406</v>
      </c>
      <c r="BD438" s="3">
        <v>193.52030944824219</v>
      </c>
      <c r="BE438" s="3">
        <v>75.625267028808594</v>
      </c>
    </row>
    <row r="439" spans="1:57" x14ac:dyDescent="0.25">
      <c r="A439" s="3">
        <v>119583003</v>
      </c>
      <c r="B439" s="3" t="s">
        <v>99</v>
      </c>
      <c r="C439" s="3" t="s">
        <v>604</v>
      </c>
      <c r="D439" s="50" t="s">
        <v>939</v>
      </c>
      <c r="E439" s="50">
        <v>660339.75</v>
      </c>
      <c r="F439" s="50">
        <v>110234.3984375</v>
      </c>
      <c r="G439" s="50">
        <v>292743.9375</v>
      </c>
      <c r="H439" s="50">
        <v>127173.6015625</v>
      </c>
      <c r="I439" s="50">
        <v>262844.21875</v>
      </c>
      <c r="J439" s="50">
        <v>325900.84375</v>
      </c>
      <c r="K439" s="50">
        <v>69415.7890625</v>
      </c>
      <c r="L439" s="50"/>
      <c r="M439" s="50">
        <v>660339.75</v>
      </c>
      <c r="N439" s="50">
        <v>660339.75</v>
      </c>
      <c r="O439" s="50">
        <v>110234.3984375</v>
      </c>
      <c r="P439" s="50">
        <v>110234.3984375</v>
      </c>
      <c r="Q439" s="50">
        <v>357798.125</v>
      </c>
      <c r="R439" s="50">
        <v>155434.40625</v>
      </c>
      <c r="S439" s="3">
        <v>262844.21875</v>
      </c>
      <c r="T439" s="3">
        <v>325900.84375</v>
      </c>
      <c r="U439" s="3">
        <v>69415.7890625</v>
      </c>
      <c r="AG439" s="3">
        <v>110234.3984375</v>
      </c>
      <c r="AH439" s="3">
        <v>1119773.375</v>
      </c>
      <c r="AI439" s="3">
        <v>1230007.75</v>
      </c>
      <c r="AJ439" s="3">
        <v>436135.25</v>
      </c>
      <c r="AK439" s="3">
        <v>1666143</v>
      </c>
      <c r="AL439" s="3">
        <v>815774.125</v>
      </c>
      <c r="AM439" s="3">
        <v>2481917</v>
      </c>
      <c r="AN439" s="3">
        <v>373078.625</v>
      </c>
      <c r="AO439" s="3">
        <v>2854995.5</v>
      </c>
      <c r="AP439" s="3">
        <v>660339.75</v>
      </c>
      <c r="AQ439" s="3">
        <v>3515335.25</v>
      </c>
      <c r="AR439" s="3">
        <v>6162012</v>
      </c>
      <c r="AS439" s="3">
        <v>0.72709977626800537</v>
      </c>
      <c r="AT439" s="3">
        <v>0.48876604437828064</v>
      </c>
      <c r="AU439" s="3">
        <v>8474782</v>
      </c>
      <c r="AV439" s="3">
        <v>17358042</v>
      </c>
      <c r="AW439" s="3">
        <v>4917139</v>
      </c>
      <c r="AX439" s="3">
        <v>48216.78515625</v>
      </c>
      <c r="AY439" s="3">
        <v>6620399</v>
      </c>
      <c r="AZ439" s="3">
        <v>0</v>
      </c>
      <c r="BA439" s="3">
        <v>0</v>
      </c>
      <c r="BB439" s="3">
        <v>137.30485534667969</v>
      </c>
      <c r="BC439" s="3">
        <v>34.555248260498047</v>
      </c>
      <c r="BD439" s="3">
        <v>175.76414489746094</v>
      </c>
      <c r="BE439" s="3">
        <v>101.97982025146484</v>
      </c>
    </row>
    <row r="440" spans="1:57" x14ac:dyDescent="0.25">
      <c r="A440" s="3">
        <v>119584503</v>
      </c>
      <c r="B440" s="3" t="s">
        <v>447</v>
      </c>
      <c r="C440" s="3" t="s">
        <v>604</v>
      </c>
      <c r="D440" s="50" t="s">
        <v>939</v>
      </c>
      <c r="E440" s="50">
        <v>1300788.125</v>
      </c>
      <c r="F440" s="50">
        <v>197881.953125</v>
      </c>
      <c r="G440" s="50">
        <v>814780.8125</v>
      </c>
      <c r="H440" s="50">
        <v>130822.203125</v>
      </c>
      <c r="I440" s="50">
        <v>312714.71875</v>
      </c>
      <c r="J440" s="50">
        <v>487860.46875</v>
      </c>
      <c r="K440" s="50">
        <v>104239.328125</v>
      </c>
      <c r="L440" s="50"/>
      <c r="M440" s="50">
        <v>1300788.125</v>
      </c>
      <c r="N440" s="50">
        <v>1300788.125</v>
      </c>
      <c r="O440" s="50">
        <v>197881.953125</v>
      </c>
      <c r="P440" s="50">
        <v>197881.953125</v>
      </c>
      <c r="Q440" s="50">
        <v>995843.125</v>
      </c>
      <c r="R440" s="50">
        <v>159893.796875</v>
      </c>
      <c r="S440" s="3">
        <v>312714.71875</v>
      </c>
      <c r="T440" s="3">
        <v>487860.46875</v>
      </c>
      <c r="U440" s="3">
        <v>104239.328125</v>
      </c>
      <c r="AG440" s="3">
        <v>197881.953125</v>
      </c>
      <c r="AH440" s="3">
        <v>1848564.5</v>
      </c>
      <c r="AI440" s="3">
        <v>2046446.5</v>
      </c>
      <c r="AJ440" s="3">
        <v>685742.4375</v>
      </c>
      <c r="AK440" s="3">
        <v>2732189</v>
      </c>
      <c r="AL440" s="3">
        <v>1460681.875</v>
      </c>
      <c r="AM440" s="3">
        <v>4192871</v>
      </c>
      <c r="AN440" s="3">
        <v>510596.6875</v>
      </c>
      <c r="AO440" s="3">
        <v>4703467.5</v>
      </c>
      <c r="AP440" s="3">
        <v>1300788.125</v>
      </c>
      <c r="AQ440" s="3">
        <v>6004255.5</v>
      </c>
      <c r="AR440" s="3">
        <v>12665080</v>
      </c>
      <c r="AS440" s="3">
        <v>0.84704440832138062</v>
      </c>
      <c r="AT440" s="3">
        <v>0.51051825284957886</v>
      </c>
      <c r="AU440" s="3">
        <v>14952085</v>
      </c>
      <c r="AV440" s="3">
        <v>29604488</v>
      </c>
      <c r="AW440" s="3">
        <v>2782930</v>
      </c>
      <c r="AX440" s="3">
        <v>82234.6875</v>
      </c>
      <c r="AY440" s="3">
        <v>10821039</v>
      </c>
      <c r="AZ440" s="3">
        <v>0</v>
      </c>
      <c r="BA440" s="3">
        <v>0</v>
      </c>
      <c r="BB440" s="3">
        <v>131.5872802734375</v>
      </c>
      <c r="BC440" s="3">
        <v>33.224288940429688</v>
      </c>
      <c r="BD440" s="3">
        <v>181.82211303710938</v>
      </c>
      <c r="BE440" s="3">
        <v>33.841316223144531</v>
      </c>
    </row>
    <row r="441" spans="1:57" x14ac:dyDescent="0.25">
      <c r="A441" s="3">
        <v>119584603</v>
      </c>
      <c r="B441" s="3" t="s">
        <v>44</v>
      </c>
      <c r="C441" s="3" t="s">
        <v>604</v>
      </c>
      <c r="D441" s="50" t="s">
        <v>939</v>
      </c>
      <c r="E441" s="50">
        <v>902539.5</v>
      </c>
      <c r="F441" s="50">
        <v>139161.90625</v>
      </c>
      <c r="G441" s="50">
        <v>410231.9375</v>
      </c>
      <c r="H441" s="50">
        <v>86161.046875</v>
      </c>
      <c r="I441" s="50">
        <v>198200.5</v>
      </c>
      <c r="J441" s="50">
        <v>377673.15625</v>
      </c>
      <c r="K441" s="50">
        <v>78138.6796875</v>
      </c>
      <c r="L441" s="50"/>
      <c r="M441" s="50">
        <v>902539.5</v>
      </c>
      <c r="N441" s="50">
        <v>902539.5</v>
      </c>
      <c r="O441" s="50">
        <v>139161.90625</v>
      </c>
      <c r="P441" s="50">
        <v>139161.90625</v>
      </c>
      <c r="Q441" s="50">
        <v>501394.5625</v>
      </c>
      <c r="R441" s="50">
        <v>105307.953125</v>
      </c>
      <c r="S441" s="3">
        <v>198200.5</v>
      </c>
      <c r="T441" s="3">
        <v>377673.15625</v>
      </c>
      <c r="U441" s="3">
        <v>78138.6796875</v>
      </c>
      <c r="AG441" s="3">
        <v>139161.90625</v>
      </c>
      <c r="AH441" s="3">
        <v>1265039.625</v>
      </c>
      <c r="AI441" s="3">
        <v>1404201.5</v>
      </c>
      <c r="AJ441" s="3">
        <v>516835.0625</v>
      </c>
      <c r="AK441" s="3">
        <v>1921036.5</v>
      </c>
      <c r="AL441" s="3">
        <v>1007847.4375</v>
      </c>
      <c r="AM441" s="3">
        <v>2928884</v>
      </c>
      <c r="AN441" s="3">
        <v>337362.40625</v>
      </c>
      <c r="AO441" s="3">
        <v>3266246.5</v>
      </c>
      <c r="AP441" s="3">
        <v>902539.5</v>
      </c>
      <c r="AQ441" s="3">
        <v>4168786</v>
      </c>
      <c r="AR441" s="3">
        <v>8619056</v>
      </c>
      <c r="AS441" s="3">
        <v>0.81997472047805786</v>
      </c>
      <c r="AT441" s="3">
        <v>0.47558116912841797</v>
      </c>
      <c r="AU441" s="3">
        <v>10511368</v>
      </c>
      <c r="AV441" s="3">
        <v>22503850</v>
      </c>
      <c r="AW441" s="3">
        <v>-526014</v>
      </c>
      <c r="AX441" s="3">
        <v>62510.6953125</v>
      </c>
      <c r="AY441" s="3">
        <v>8906684</v>
      </c>
      <c r="AZ441" s="3">
        <v>0</v>
      </c>
      <c r="BA441" s="3">
        <v>0</v>
      </c>
      <c r="BB441" s="3">
        <v>142.48255920410156</v>
      </c>
      <c r="BC441" s="3">
        <v>30.731325149536133</v>
      </c>
      <c r="BD441" s="3">
        <v>168.15310668945313</v>
      </c>
      <c r="BE441" s="3">
        <v>0</v>
      </c>
    </row>
    <row r="442" spans="1:57" x14ac:dyDescent="0.25">
      <c r="A442" s="3">
        <v>119584707</v>
      </c>
      <c r="B442" s="3" t="s">
        <v>565</v>
      </c>
      <c r="C442" s="3" t="s">
        <v>605</v>
      </c>
      <c r="D442" s="50" t="s">
        <v>939</v>
      </c>
      <c r="E442" s="50"/>
      <c r="F442" s="50"/>
      <c r="G442" s="50"/>
      <c r="H442" s="50"/>
      <c r="I442" s="50"/>
      <c r="J442" s="50">
        <v>99965.359375</v>
      </c>
      <c r="K442" s="50">
        <v>21982.693359375</v>
      </c>
      <c r="L442" s="50">
        <v>101177.1015625</v>
      </c>
      <c r="M442" s="50"/>
      <c r="N442" s="50"/>
      <c r="O442" s="50"/>
      <c r="P442" s="50"/>
      <c r="Q442" s="50"/>
      <c r="R442" s="50"/>
      <c r="T442" s="3">
        <v>99965.359375</v>
      </c>
      <c r="U442" s="3">
        <v>21982.693359375</v>
      </c>
      <c r="V442" s="3">
        <v>101177.1015625</v>
      </c>
      <c r="W442" s="3">
        <v>101177.1015625</v>
      </c>
      <c r="AG442" s="3">
        <v>0</v>
      </c>
      <c r="AH442" s="3">
        <v>123159.796875</v>
      </c>
      <c r="AI442" s="3">
        <v>123159.796875</v>
      </c>
      <c r="AJ442" s="3">
        <v>99965.359375</v>
      </c>
      <c r="AK442" s="3">
        <v>223125.15625</v>
      </c>
      <c r="AL442" s="3">
        <v>101177.1015625</v>
      </c>
      <c r="AM442" s="3">
        <v>324302.25</v>
      </c>
      <c r="AN442" s="3">
        <v>0</v>
      </c>
      <c r="AO442" s="3">
        <v>324302.25</v>
      </c>
      <c r="AP442" s="3">
        <v>101177.1015625</v>
      </c>
      <c r="AQ442" s="3">
        <v>425479.34375</v>
      </c>
      <c r="AR442" s="3">
        <v>628032.75</v>
      </c>
      <c r="AS442" s="3">
        <v>0.5097011923789978</v>
      </c>
      <c r="AT442" s="3">
        <v>0.20949681103229523</v>
      </c>
      <c r="AU442" s="3">
        <v>1232158.75</v>
      </c>
      <c r="AV442" s="3">
        <v>5851534.5</v>
      </c>
      <c r="AW442" s="3">
        <v>964564</v>
      </c>
      <c r="AX442" s="3">
        <v>16254.2626953125</v>
      </c>
      <c r="BA442" s="3">
        <v>0</v>
      </c>
      <c r="BC442" s="3">
        <v>13.727177619934082</v>
      </c>
      <c r="BD442" s="3">
        <v>75.805267333984375</v>
      </c>
      <c r="BE442" s="3">
        <v>59.342216491699219</v>
      </c>
    </row>
    <row r="443" spans="1:57" x14ac:dyDescent="0.25">
      <c r="A443" s="3">
        <v>119586503</v>
      </c>
      <c r="B443" s="3" t="s">
        <v>345</v>
      </c>
      <c r="C443" s="3" t="s">
        <v>604</v>
      </c>
      <c r="D443" s="50" t="s">
        <v>939</v>
      </c>
      <c r="E443" s="50">
        <v>1269196</v>
      </c>
      <c r="F443" s="50">
        <v>199222.34375</v>
      </c>
      <c r="G443" s="50">
        <v>288643.875</v>
      </c>
      <c r="H443" s="50">
        <v>155480.84375</v>
      </c>
      <c r="I443" s="50">
        <v>194996.75</v>
      </c>
      <c r="J443" s="50">
        <v>423463.65625</v>
      </c>
      <c r="K443" s="50">
        <v>91050.8203125</v>
      </c>
      <c r="L443" s="50"/>
      <c r="M443" s="50">
        <v>1269196</v>
      </c>
      <c r="N443" s="50">
        <v>1269196</v>
      </c>
      <c r="O443" s="50">
        <v>199222.34375</v>
      </c>
      <c r="P443" s="50">
        <v>199222.34375</v>
      </c>
      <c r="Q443" s="50">
        <v>352786.9375</v>
      </c>
      <c r="R443" s="50">
        <v>190032.15625</v>
      </c>
      <c r="S443" s="3">
        <v>194996.75</v>
      </c>
      <c r="T443" s="3">
        <v>423463.65625</v>
      </c>
      <c r="U443" s="3">
        <v>91050.8203125</v>
      </c>
      <c r="AG443" s="3">
        <v>199222.34375</v>
      </c>
      <c r="AH443" s="3">
        <v>1710724.5</v>
      </c>
      <c r="AI443" s="3">
        <v>1909946.875</v>
      </c>
      <c r="AJ443" s="3">
        <v>622686</v>
      </c>
      <c r="AK443" s="3">
        <v>2532633</v>
      </c>
      <c r="AL443" s="3">
        <v>1459228.125</v>
      </c>
      <c r="AM443" s="3">
        <v>3991861</v>
      </c>
      <c r="AN443" s="3">
        <v>394219.09375</v>
      </c>
      <c r="AO443" s="3">
        <v>4386080</v>
      </c>
      <c r="AP443" s="3">
        <v>1269196</v>
      </c>
      <c r="AQ443" s="3">
        <v>5655276</v>
      </c>
      <c r="AR443" s="3">
        <v>10429200</v>
      </c>
      <c r="AS443" s="3">
        <v>0.84881490468978882</v>
      </c>
      <c r="AT443" s="3">
        <v>0.67716050148010254</v>
      </c>
      <c r="AU443" s="3">
        <v>12286778</v>
      </c>
      <c r="AV443" s="3">
        <v>17465454</v>
      </c>
      <c r="AW443" s="3">
        <v>8224909</v>
      </c>
      <c r="AX443" s="3">
        <v>48515.1484375</v>
      </c>
      <c r="AY443" s="3">
        <v>3997498</v>
      </c>
      <c r="AZ443" s="3">
        <v>0</v>
      </c>
      <c r="BA443" s="3">
        <v>0</v>
      </c>
      <c r="BB443" s="3">
        <v>82.396903991699219</v>
      </c>
      <c r="BC443" s="3">
        <v>52.202930450439453</v>
      </c>
      <c r="BD443" s="3">
        <v>253.25653076171875</v>
      </c>
      <c r="BE443" s="3">
        <v>169.53280639648438</v>
      </c>
    </row>
    <row r="444" spans="1:57" x14ac:dyDescent="0.25">
      <c r="A444" s="3">
        <v>119648303</v>
      </c>
      <c r="B444" s="3" t="s">
        <v>282</v>
      </c>
      <c r="C444" s="3" t="s">
        <v>604</v>
      </c>
      <c r="D444" s="50" t="s">
        <v>939</v>
      </c>
      <c r="E444" s="50">
        <v>1330649.375</v>
      </c>
      <c r="F444" s="50">
        <v>301563.90625</v>
      </c>
      <c r="G444" s="50">
        <v>1064200.125</v>
      </c>
      <c r="H444" s="50">
        <v>138385.796875</v>
      </c>
      <c r="I444" s="50">
        <v>374861.46875</v>
      </c>
      <c r="J444" s="50">
        <v>1449050.625</v>
      </c>
      <c r="K444" s="50">
        <v>302567.5625</v>
      </c>
      <c r="L444" s="50">
        <v>42056.69921875</v>
      </c>
      <c r="M444" s="50">
        <v>1330649.375</v>
      </c>
      <c r="N444" s="50">
        <v>1330649.375</v>
      </c>
      <c r="O444" s="50">
        <v>301563.90625</v>
      </c>
      <c r="P444" s="50">
        <v>301563.90625</v>
      </c>
      <c r="Q444" s="50">
        <v>1300689</v>
      </c>
      <c r="R444" s="50">
        <v>169138.203125</v>
      </c>
      <c r="S444" s="3">
        <v>374861.46875</v>
      </c>
      <c r="T444" s="3">
        <v>1449050.625</v>
      </c>
      <c r="U444" s="3">
        <v>302567.5625</v>
      </c>
      <c r="V444" s="3">
        <v>42056.69921875</v>
      </c>
      <c r="W444" s="3">
        <v>42056.69921875</v>
      </c>
      <c r="AG444" s="3">
        <v>301563.90625</v>
      </c>
      <c r="AH444" s="3">
        <v>2188521</v>
      </c>
      <c r="AI444" s="3">
        <v>2490085</v>
      </c>
      <c r="AJ444" s="3">
        <v>1750614.5</v>
      </c>
      <c r="AK444" s="3">
        <v>4240699.5</v>
      </c>
      <c r="AL444" s="3">
        <v>1541844.375</v>
      </c>
      <c r="AM444" s="3">
        <v>5782544</v>
      </c>
      <c r="AN444" s="3">
        <v>676425.375</v>
      </c>
      <c r="AO444" s="3">
        <v>6458969.5</v>
      </c>
      <c r="AP444" s="3">
        <v>1372706.125</v>
      </c>
      <c r="AQ444" s="3">
        <v>7831675.5</v>
      </c>
      <c r="AR444" s="3">
        <v>13575973</v>
      </c>
      <c r="AS444" s="3">
        <v>0.67883950471878052</v>
      </c>
      <c r="AT444" s="3">
        <v>0.23917095363140106</v>
      </c>
      <c r="AU444" s="3">
        <v>19998796</v>
      </c>
      <c r="AV444" s="3">
        <v>83730512</v>
      </c>
      <c r="AW444" s="3">
        <v>11600223</v>
      </c>
      <c r="AX444" s="3">
        <v>232584.75</v>
      </c>
      <c r="AY444" s="3">
        <v>57365409</v>
      </c>
      <c r="AZ444" s="3">
        <v>0</v>
      </c>
      <c r="BA444" s="3">
        <v>0</v>
      </c>
      <c r="BB444" s="3">
        <v>246.64303588867188</v>
      </c>
      <c r="BC444" s="3">
        <v>18.232921600341797</v>
      </c>
      <c r="BD444" s="3">
        <v>85.9849853515625</v>
      </c>
      <c r="BE444" s="3">
        <v>49.875251770019531</v>
      </c>
    </row>
    <row r="445" spans="1:57" x14ac:dyDescent="0.25">
      <c r="A445" s="3">
        <v>119648703</v>
      </c>
      <c r="B445" s="3" t="s">
        <v>27</v>
      </c>
      <c r="C445" s="3" t="s">
        <v>604</v>
      </c>
      <c r="D445" s="50" t="s">
        <v>939</v>
      </c>
      <c r="E445" s="50">
        <v>1727365.75</v>
      </c>
      <c r="F445" s="50">
        <v>304645.65625</v>
      </c>
      <c r="G445" s="50">
        <v>904703.3125</v>
      </c>
      <c r="H445" s="50">
        <v>153420.75</v>
      </c>
      <c r="I445" s="50">
        <v>367422.625</v>
      </c>
      <c r="J445" s="50">
        <v>1050047.875</v>
      </c>
      <c r="K445" s="50">
        <v>224654.078125</v>
      </c>
      <c r="L445" s="50">
        <v>11574.4501953125</v>
      </c>
      <c r="M445" s="50">
        <v>1727365.75</v>
      </c>
      <c r="N445" s="50">
        <v>1727365.75</v>
      </c>
      <c r="O445" s="50">
        <v>304645.65625</v>
      </c>
      <c r="P445" s="50">
        <v>304645.65625</v>
      </c>
      <c r="Q445" s="50">
        <v>1105748.5</v>
      </c>
      <c r="R445" s="50">
        <v>187514.25</v>
      </c>
      <c r="S445" s="3">
        <v>367422.625</v>
      </c>
      <c r="T445" s="3">
        <v>1050047.875</v>
      </c>
      <c r="U445" s="3">
        <v>224654.078125</v>
      </c>
      <c r="V445" s="3">
        <v>11574.4501953125</v>
      </c>
      <c r="W445" s="3">
        <v>11574.4501953125</v>
      </c>
      <c r="AG445" s="3">
        <v>304645.65625</v>
      </c>
      <c r="AH445" s="3">
        <v>2484437.5</v>
      </c>
      <c r="AI445" s="3">
        <v>2789083.25</v>
      </c>
      <c r="AJ445" s="3">
        <v>1354693.5</v>
      </c>
      <c r="AK445" s="3">
        <v>4143776.75</v>
      </c>
      <c r="AL445" s="3">
        <v>1926454.5</v>
      </c>
      <c r="AM445" s="3">
        <v>6070231</v>
      </c>
      <c r="AN445" s="3">
        <v>672068.25</v>
      </c>
      <c r="AO445" s="3">
        <v>6742299</v>
      </c>
      <c r="AP445" s="3">
        <v>1738940.25</v>
      </c>
      <c r="AQ445" s="3">
        <v>8481239</v>
      </c>
      <c r="AR445" s="3">
        <v>15632821</v>
      </c>
      <c r="AS445" s="3">
        <v>0.76887691020965576</v>
      </c>
      <c r="AT445" s="3">
        <v>0.3234616219997406</v>
      </c>
      <c r="AU445" s="3">
        <v>20332020</v>
      </c>
      <c r="AV445" s="3">
        <v>62640952</v>
      </c>
      <c r="AW445" s="3">
        <v>10673472</v>
      </c>
      <c r="AX445" s="3">
        <v>174002.640625</v>
      </c>
      <c r="AY445" s="3">
        <v>36701765</v>
      </c>
      <c r="AZ445" s="3">
        <v>0</v>
      </c>
      <c r="BA445" s="3">
        <v>0</v>
      </c>
      <c r="BB445" s="3">
        <v>210.92648315429688</v>
      </c>
      <c r="BC445" s="3">
        <v>23.814447402954102</v>
      </c>
      <c r="BD445" s="3">
        <v>116.84891510009766</v>
      </c>
      <c r="BE445" s="3">
        <v>61.340862274169922</v>
      </c>
    </row>
    <row r="446" spans="1:57" x14ac:dyDescent="0.25">
      <c r="A446" s="3">
        <v>119648903</v>
      </c>
      <c r="B446" s="3" t="s">
        <v>484</v>
      </c>
      <c r="C446" s="3" t="s">
        <v>604</v>
      </c>
      <c r="D446" s="50" t="s">
        <v>939</v>
      </c>
      <c r="E446" s="50">
        <v>1087517.875</v>
      </c>
      <c r="F446" s="50">
        <v>222882.75</v>
      </c>
      <c r="G446" s="50">
        <v>687492.5</v>
      </c>
      <c r="H446" s="50">
        <v>107714.703125</v>
      </c>
      <c r="I446" s="50">
        <v>678698.6875</v>
      </c>
      <c r="J446" s="50">
        <v>809551.25</v>
      </c>
      <c r="K446" s="50">
        <v>178640.59375</v>
      </c>
      <c r="L446" s="50"/>
      <c r="M446" s="50">
        <v>1087517.875</v>
      </c>
      <c r="N446" s="50">
        <v>1087517.875</v>
      </c>
      <c r="O446" s="50">
        <v>222882.75</v>
      </c>
      <c r="P446" s="50">
        <v>222882.75</v>
      </c>
      <c r="Q446" s="50">
        <v>840268.625</v>
      </c>
      <c r="R446" s="50">
        <v>131651.296875</v>
      </c>
      <c r="S446" s="3">
        <v>678698.6875</v>
      </c>
      <c r="T446" s="3">
        <v>809551.25</v>
      </c>
      <c r="U446" s="3">
        <v>178640.59375</v>
      </c>
      <c r="AG446" s="3">
        <v>222882.75</v>
      </c>
      <c r="AH446" s="3">
        <v>2052571.875</v>
      </c>
      <c r="AI446" s="3">
        <v>2275454.5</v>
      </c>
      <c r="AJ446" s="3">
        <v>1032434</v>
      </c>
      <c r="AK446" s="3">
        <v>3307888.5</v>
      </c>
      <c r="AL446" s="3">
        <v>1219169.125</v>
      </c>
      <c r="AM446" s="3">
        <v>4527057.5</v>
      </c>
      <c r="AN446" s="3">
        <v>901581.4375</v>
      </c>
      <c r="AO446" s="3">
        <v>5428639</v>
      </c>
      <c r="AP446" s="3">
        <v>1087517.875</v>
      </c>
      <c r="AQ446" s="3">
        <v>6516157</v>
      </c>
      <c r="AR446" s="3">
        <v>12233025</v>
      </c>
      <c r="AS446" s="3">
        <v>0.68721181154251099</v>
      </c>
      <c r="AT446" s="3">
        <v>0.35614806413650513</v>
      </c>
      <c r="AU446" s="3">
        <v>17800952</v>
      </c>
      <c r="AV446" s="3">
        <v>50325656</v>
      </c>
      <c r="AW446" s="3">
        <v>9549963</v>
      </c>
      <c r="AX446" s="3">
        <v>139793.484375</v>
      </c>
      <c r="AY446" s="3">
        <v>28128066</v>
      </c>
      <c r="AZ446" s="3">
        <v>0</v>
      </c>
      <c r="BA446" s="3">
        <v>0</v>
      </c>
      <c r="BB446" s="3">
        <v>201.21156311035156</v>
      </c>
      <c r="BC446" s="3">
        <v>23.662679672241211</v>
      </c>
      <c r="BD446" s="3">
        <v>127.33749389648438</v>
      </c>
      <c r="BE446" s="3">
        <v>68.314796447753906</v>
      </c>
    </row>
    <row r="447" spans="1:57" x14ac:dyDescent="0.25">
      <c r="A447" s="3">
        <v>119665003</v>
      </c>
      <c r="B447" s="3" t="s">
        <v>389</v>
      </c>
      <c r="C447" s="3" t="s">
        <v>604</v>
      </c>
      <c r="D447" s="50" t="s">
        <v>939</v>
      </c>
      <c r="E447" s="50">
        <v>1018947.125</v>
      </c>
      <c r="F447" s="50">
        <v>176643.59375</v>
      </c>
      <c r="G447" s="50">
        <v>417536.46875</v>
      </c>
      <c r="H447" s="50">
        <v>149586.296875</v>
      </c>
      <c r="I447" s="50">
        <v>182129.59375</v>
      </c>
      <c r="J447" s="50">
        <v>403351.6875</v>
      </c>
      <c r="K447" s="50">
        <v>88060.328125</v>
      </c>
      <c r="L447" s="50"/>
      <c r="M447" s="50">
        <v>1018947.125</v>
      </c>
      <c r="N447" s="50">
        <v>1018947.125</v>
      </c>
      <c r="O447" s="50">
        <v>176643.59375</v>
      </c>
      <c r="P447" s="50">
        <v>176643.59375</v>
      </c>
      <c r="Q447" s="50">
        <v>510322.34375</v>
      </c>
      <c r="R447" s="50">
        <v>182827.703125</v>
      </c>
      <c r="S447" s="3">
        <v>182129.59375</v>
      </c>
      <c r="T447" s="3">
        <v>403351.6875</v>
      </c>
      <c r="U447" s="3">
        <v>88060.328125</v>
      </c>
      <c r="AG447" s="3">
        <v>176643.59375</v>
      </c>
      <c r="AH447" s="3">
        <v>1438723.375</v>
      </c>
      <c r="AI447" s="3">
        <v>1615367</v>
      </c>
      <c r="AJ447" s="3">
        <v>579995.25</v>
      </c>
      <c r="AK447" s="3">
        <v>2195362.25</v>
      </c>
      <c r="AL447" s="3">
        <v>1201774.875</v>
      </c>
      <c r="AM447" s="3">
        <v>3397137</v>
      </c>
      <c r="AN447" s="3">
        <v>358773.1875</v>
      </c>
      <c r="AO447" s="3">
        <v>3755910.25</v>
      </c>
      <c r="AP447" s="3">
        <v>1018947.125</v>
      </c>
      <c r="AQ447" s="3">
        <v>4774857.5</v>
      </c>
      <c r="AR447" s="3">
        <v>9081105</v>
      </c>
      <c r="AS447" s="3">
        <v>0.83715337514877319</v>
      </c>
      <c r="AT447" s="3">
        <v>0.46628078818321228</v>
      </c>
      <c r="AU447" s="3">
        <v>10847600</v>
      </c>
      <c r="AV447" s="3">
        <v>22679162</v>
      </c>
      <c r="AW447" s="3">
        <v>7579293</v>
      </c>
      <c r="AX447" s="3">
        <v>62997.671875</v>
      </c>
      <c r="AY447" s="3">
        <v>9229696</v>
      </c>
      <c r="AZ447" s="3">
        <v>0</v>
      </c>
      <c r="BA447" s="3">
        <v>0</v>
      </c>
      <c r="BB447" s="3">
        <v>146.50852966308594</v>
      </c>
      <c r="BC447" s="3">
        <v>34.848308563232422</v>
      </c>
      <c r="BD447" s="3">
        <v>172.19049072265625</v>
      </c>
      <c r="BE447" s="3">
        <v>120.31068420410156</v>
      </c>
    </row>
    <row r="448" spans="1:57" x14ac:dyDescent="0.25">
      <c r="A448" s="3">
        <v>120000000</v>
      </c>
      <c r="B448" s="3" t="s">
        <v>580</v>
      </c>
      <c r="C448" s="3" t="s">
        <v>606</v>
      </c>
      <c r="D448" s="50" t="s">
        <v>938</v>
      </c>
      <c r="E448" s="50"/>
      <c r="F448" s="50"/>
      <c r="G448" s="50"/>
      <c r="H448" s="50"/>
      <c r="I448" s="50"/>
      <c r="J448" s="50">
        <v>1959586.25</v>
      </c>
      <c r="K448" s="50">
        <v>393767.25</v>
      </c>
      <c r="L448" s="50"/>
      <c r="M448" s="50"/>
      <c r="N448" s="50"/>
      <c r="O448" s="50"/>
      <c r="P448" s="50"/>
      <c r="Q448" s="50"/>
      <c r="R448" s="50"/>
      <c r="T448" s="3">
        <v>1959586.25</v>
      </c>
      <c r="U448" s="3">
        <v>393767.25</v>
      </c>
      <c r="X448" s="3">
        <v>2188870.75</v>
      </c>
      <c r="Y448" s="3">
        <v>1027917.9375</v>
      </c>
      <c r="Z448" s="3">
        <v>1027917.9375</v>
      </c>
      <c r="AA448" s="3">
        <v>751691.6875</v>
      </c>
      <c r="AB448" s="3">
        <v>751691.6875</v>
      </c>
      <c r="AC448" s="3">
        <v>751691.6875</v>
      </c>
      <c r="AD448" s="3">
        <v>751691.6875</v>
      </c>
      <c r="AE448" s="3">
        <v>751691.6875</v>
      </c>
      <c r="AF448" s="3">
        <v>751691.6875</v>
      </c>
      <c r="AG448" s="3">
        <v>751691.6875</v>
      </c>
      <c r="AH448" s="3">
        <v>4362247.5</v>
      </c>
      <c r="AI448" s="3">
        <v>5113939</v>
      </c>
      <c r="AJ448" s="3">
        <v>2711278</v>
      </c>
      <c r="AK448" s="3">
        <v>7825217</v>
      </c>
      <c r="AL448" s="3">
        <v>751691.6875</v>
      </c>
      <c r="AM448" s="3">
        <v>8576909</v>
      </c>
      <c r="AN448" s="3">
        <v>1779609.625</v>
      </c>
      <c r="AO448" s="3">
        <v>10356519</v>
      </c>
      <c r="AP448" s="3">
        <v>751691.6875</v>
      </c>
      <c r="AQ448" s="3">
        <v>11108211</v>
      </c>
      <c r="AR448" s="3">
        <v>18570296</v>
      </c>
      <c r="AS448" s="3">
        <v>0.66301083564758301</v>
      </c>
      <c r="AT448" s="3">
        <v>0.27488073706626892</v>
      </c>
      <c r="AU448" s="3">
        <v>28009038</v>
      </c>
      <c r="AV448" s="3">
        <v>99484192</v>
      </c>
      <c r="AW448" s="3">
        <v>31766456</v>
      </c>
      <c r="AX448" s="3">
        <v>276344.96875</v>
      </c>
      <c r="BA448" s="3">
        <v>0</v>
      </c>
      <c r="BC448" s="3">
        <v>28.316843032836914</v>
      </c>
      <c r="BD448" s="3">
        <v>101.35533905029297</v>
      </c>
      <c r="BE448" s="3">
        <v>114.95217895507813</v>
      </c>
    </row>
    <row r="449" spans="1:57" x14ac:dyDescent="0.25">
      <c r="A449" s="3">
        <v>120452003</v>
      </c>
      <c r="B449" s="3" t="s">
        <v>463</v>
      </c>
      <c r="C449" s="3" t="s">
        <v>604</v>
      </c>
      <c r="D449" s="50" t="s">
        <v>939</v>
      </c>
      <c r="E449" s="50">
        <v>3992148.5</v>
      </c>
      <c r="F449" s="50">
        <v>1028034.125</v>
      </c>
      <c r="G449" s="50">
        <v>3406938.5</v>
      </c>
      <c r="H449" s="50">
        <v>5670759.5</v>
      </c>
      <c r="I449" s="50">
        <v>505557.34375</v>
      </c>
      <c r="J449" s="50">
        <v>3927457.5</v>
      </c>
      <c r="K449" s="50">
        <v>838050.375</v>
      </c>
      <c r="L449" s="50"/>
      <c r="M449" s="50">
        <v>3992148.5</v>
      </c>
      <c r="N449" s="50">
        <v>3992148.5</v>
      </c>
      <c r="O449" s="50">
        <v>1028034.125</v>
      </c>
      <c r="P449" s="50">
        <v>1028034.125</v>
      </c>
      <c r="Q449" s="50">
        <v>4164036</v>
      </c>
      <c r="R449" s="50">
        <v>6930928.5</v>
      </c>
      <c r="S449" s="3">
        <v>505557.34375</v>
      </c>
      <c r="T449" s="3">
        <v>3927457.5</v>
      </c>
      <c r="U449" s="3">
        <v>838050.375</v>
      </c>
      <c r="AG449" s="3">
        <v>1028034.125</v>
      </c>
      <c r="AH449" s="3">
        <v>11006515</v>
      </c>
      <c r="AI449" s="3">
        <v>12034549</v>
      </c>
      <c r="AJ449" s="3">
        <v>4955491.5</v>
      </c>
      <c r="AK449" s="3">
        <v>16990040</v>
      </c>
      <c r="AL449" s="3">
        <v>10923077</v>
      </c>
      <c r="AM449" s="3">
        <v>27913116</v>
      </c>
      <c r="AN449" s="3">
        <v>1533591.5</v>
      </c>
      <c r="AO449" s="3">
        <v>29446708</v>
      </c>
      <c r="AP449" s="3">
        <v>3992148.5</v>
      </c>
      <c r="AQ449" s="3">
        <v>33438856</v>
      </c>
      <c r="AR449" s="3">
        <v>35979868</v>
      </c>
      <c r="AS449" s="3">
        <v>0.66777235269546509</v>
      </c>
      <c r="AT449" s="3">
        <v>0.30987474322319031</v>
      </c>
      <c r="AU449" s="3">
        <v>53880440</v>
      </c>
      <c r="AV449" s="3">
        <v>172904944</v>
      </c>
      <c r="AW449" s="3">
        <v>45413656</v>
      </c>
      <c r="AX449" s="3">
        <v>480291.5</v>
      </c>
      <c r="AY449" s="3">
        <v>88499395</v>
      </c>
      <c r="AZ449" s="3">
        <v>0</v>
      </c>
      <c r="BA449" s="3">
        <v>0</v>
      </c>
      <c r="BB449" s="3">
        <v>184.2618408203125</v>
      </c>
      <c r="BC449" s="3">
        <v>35.374435424804688</v>
      </c>
      <c r="BD449" s="3">
        <v>112.18279266357422</v>
      </c>
      <c r="BE449" s="3">
        <v>94.554359436035156</v>
      </c>
    </row>
    <row r="450" spans="1:57" x14ac:dyDescent="0.25">
      <c r="A450" s="3">
        <v>120454507</v>
      </c>
      <c r="B450" s="3" t="s">
        <v>525</v>
      </c>
      <c r="C450" s="3" t="s">
        <v>605</v>
      </c>
      <c r="D450" s="50" t="s">
        <v>939</v>
      </c>
      <c r="E450" s="50"/>
      <c r="F450" s="50"/>
      <c r="G450" s="50"/>
      <c r="H450" s="50"/>
      <c r="I450" s="50"/>
      <c r="J450" s="50">
        <v>224926.53125</v>
      </c>
      <c r="K450" s="50">
        <v>49285.07421875</v>
      </c>
      <c r="L450" s="50">
        <v>324684.59375</v>
      </c>
      <c r="M450" s="50"/>
      <c r="N450" s="50"/>
      <c r="O450" s="50"/>
      <c r="P450" s="50"/>
      <c r="Q450" s="50"/>
      <c r="R450" s="50"/>
      <c r="T450" s="3">
        <v>224926.53125</v>
      </c>
      <c r="U450" s="3">
        <v>49285.07421875</v>
      </c>
      <c r="V450" s="3">
        <v>324684.59375</v>
      </c>
      <c r="W450" s="3">
        <v>324684.59375</v>
      </c>
      <c r="AG450" s="3">
        <v>0</v>
      </c>
      <c r="AH450" s="3">
        <v>373969.65625</v>
      </c>
      <c r="AI450" s="3">
        <v>373969.65625</v>
      </c>
      <c r="AJ450" s="3">
        <v>224926.53125</v>
      </c>
      <c r="AK450" s="3">
        <v>598896.1875</v>
      </c>
      <c r="AL450" s="3">
        <v>324684.59375</v>
      </c>
      <c r="AM450" s="3">
        <v>923580.75</v>
      </c>
      <c r="AN450" s="3">
        <v>0</v>
      </c>
      <c r="AO450" s="3">
        <v>923580.75</v>
      </c>
      <c r="AP450" s="3">
        <v>324684.59375</v>
      </c>
      <c r="AQ450" s="3">
        <v>1248265.375</v>
      </c>
      <c r="AR450" s="3">
        <v>1629884.5</v>
      </c>
      <c r="AS450" s="3">
        <v>0.50445461273193359</v>
      </c>
      <c r="AT450" s="3">
        <v>0.26468458771705627</v>
      </c>
      <c r="AU450" s="3">
        <v>3230983.25</v>
      </c>
      <c r="AV450" s="3">
        <v>11479161</v>
      </c>
      <c r="AW450" s="3">
        <v>4572881</v>
      </c>
      <c r="AX450" s="3">
        <v>31886.55859375</v>
      </c>
      <c r="BA450" s="3">
        <v>0</v>
      </c>
      <c r="BC450" s="3">
        <v>18.782089233398438</v>
      </c>
      <c r="BD450" s="3">
        <v>101.32743835449219</v>
      </c>
      <c r="BE450" s="3">
        <v>143.41093444824219</v>
      </c>
    </row>
    <row r="451" spans="1:57" x14ac:dyDescent="0.25">
      <c r="A451" s="3">
        <v>120455203</v>
      </c>
      <c r="B451" s="3" t="s">
        <v>85</v>
      </c>
      <c r="C451" s="3" t="s">
        <v>604</v>
      </c>
      <c r="D451" s="50" t="s">
        <v>939</v>
      </c>
      <c r="E451" s="50">
        <v>3987283.25</v>
      </c>
      <c r="F451" s="50">
        <v>726640.375</v>
      </c>
      <c r="G451" s="50">
        <v>3189782.25</v>
      </c>
      <c r="H451" s="50">
        <v>2367204.25</v>
      </c>
      <c r="I451" s="50">
        <v>539339.25</v>
      </c>
      <c r="J451" s="50">
        <v>1779118</v>
      </c>
      <c r="K451" s="50">
        <v>369505.34375</v>
      </c>
      <c r="L451" s="50"/>
      <c r="M451" s="50">
        <v>3987283.25</v>
      </c>
      <c r="N451" s="50">
        <v>3987283.25</v>
      </c>
      <c r="O451" s="50">
        <v>726640.375</v>
      </c>
      <c r="P451" s="50">
        <v>726640.375</v>
      </c>
      <c r="Q451" s="50">
        <v>3898622.75</v>
      </c>
      <c r="R451" s="50">
        <v>2893249.75</v>
      </c>
      <c r="S451" s="3">
        <v>539339.25</v>
      </c>
      <c r="T451" s="3">
        <v>1779118</v>
      </c>
      <c r="U451" s="3">
        <v>369505.34375</v>
      </c>
      <c r="AG451" s="3">
        <v>726640.375</v>
      </c>
      <c r="AH451" s="3">
        <v>7263332.5</v>
      </c>
      <c r="AI451" s="3">
        <v>7989973</v>
      </c>
      <c r="AJ451" s="3">
        <v>2505758.5</v>
      </c>
      <c r="AK451" s="3">
        <v>10495732</v>
      </c>
      <c r="AL451" s="3">
        <v>6880533</v>
      </c>
      <c r="AM451" s="3">
        <v>17376264</v>
      </c>
      <c r="AN451" s="3">
        <v>1265979.625</v>
      </c>
      <c r="AO451" s="3">
        <v>18642244</v>
      </c>
      <c r="AP451" s="3">
        <v>3987283.25</v>
      </c>
      <c r="AQ451" s="3">
        <v>22629528</v>
      </c>
      <c r="AR451" s="3">
        <v>38399916</v>
      </c>
      <c r="AS451" s="3">
        <v>0.81445276737213135</v>
      </c>
      <c r="AT451" s="3">
        <v>0.4365505576133728</v>
      </c>
      <c r="AU451" s="3">
        <v>47148120</v>
      </c>
      <c r="AV451" s="3">
        <v>105107712</v>
      </c>
      <c r="AW451" s="3">
        <v>31274536</v>
      </c>
      <c r="AX451" s="3">
        <v>291965.875</v>
      </c>
      <c r="AY451" s="3">
        <v>47918320</v>
      </c>
      <c r="AZ451" s="3">
        <v>0</v>
      </c>
      <c r="BA451" s="3">
        <v>0</v>
      </c>
      <c r="BB451" s="3">
        <v>164.12301635742188</v>
      </c>
      <c r="BC451" s="3">
        <v>35.948490142822266</v>
      </c>
      <c r="BD451" s="3">
        <v>161.48503112792969</v>
      </c>
      <c r="BE451" s="3">
        <v>107.11709594726563</v>
      </c>
    </row>
    <row r="452" spans="1:57" x14ac:dyDescent="0.25">
      <c r="A452" s="3">
        <v>120455403</v>
      </c>
      <c r="B452" s="3" t="s">
        <v>59</v>
      </c>
      <c r="C452" s="3" t="s">
        <v>604</v>
      </c>
      <c r="D452" s="50" t="s">
        <v>939</v>
      </c>
      <c r="E452" s="50">
        <v>5572238.5</v>
      </c>
      <c r="F452" s="50">
        <v>1261751.875</v>
      </c>
      <c r="G452" s="50">
        <v>4857294</v>
      </c>
      <c r="H452" s="50">
        <v>2968433</v>
      </c>
      <c r="I452" s="50">
        <v>563134.3125</v>
      </c>
      <c r="J452" s="50">
        <v>4013727</v>
      </c>
      <c r="K452" s="50">
        <v>813551.75</v>
      </c>
      <c r="L452" s="50"/>
      <c r="M452" s="50">
        <v>5572238.5</v>
      </c>
      <c r="N452" s="50">
        <v>5572238.5</v>
      </c>
      <c r="O452" s="50">
        <v>1261751.875</v>
      </c>
      <c r="P452" s="50">
        <v>1261751.875</v>
      </c>
      <c r="Q452" s="50">
        <v>5936693</v>
      </c>
      <c r="R452" s="50">
        <v>3628085</v>
      </c>
      <c r="S452" s="3">
        <v>563134.3125</v>
      </c>
      <c r="T452" s="3">
        <v>4013727</v>
      </c>
      <c r="U452" s="3">
        <v>813551.75</v>
      </c>
      <c r="AG452" s="3">
        <v>1261751.875</v>
      </c>
      <c r="AH452" s="3">
        <v>9917358</v>
      </c>
      <c r="AI452" s="3">
        <v>11179110</v>
      </c>
      <c r="AJ452" s="3">
        <v>5275479</v>
      </c>
      <c r="AK452" s="3">
        <v>16454589</v>
      </c>
      <c r="AL452" s="3">
        <v>9200324</v>
      </c>
      <c r="AM452" s="3">
        <v>25654912</v>
      </c>
      <c r="AN452" s="3">
        <v>1824886.25</v>
      </c>
      <c r="AO452" s="3">
        <v>27479798</v>
      </c>
      <c r="AP452" s="3">
        <v>5572238.5</v>
      </c>
      <c r="AQ452" s="3">
        <v>33052036</v>
      </c>
      <c r="AR452" s="3">
        <v>52446348</v>
      </c>
      <c r="AS452" s="3">
        <v>0.73278194665908813</v>
      </c>
      <c r="AT452" s="3">
        <v>0.310953289270401</v>
      </c>
      <c r="AU452" s="3">
        <v>71571560</v>
      </c>
      <c r="AV452" s="3">
        <v>232224704</v>
      </c>
      <c r="AW452" s="3">
        <v>20477550</v>
      </c>
      <c r="AX452" s="3">
        <v>645068.625</v>
      </c>
      <c r="AY452" s="3">
        <v>133350534</v>
      </c>
      <c r="AZ452" s="3">
        <v>0</v>
      </c>
      <c r="BA452" s="3">
        <v>0</v>
      </c>
      <c r="BB452" s="3">
        <v>206.7230224609375</v>
      </c>
      <c r="BC452" s="3">
        <v>25.508275985717773</v>
      </c>
      <c r="BD452" s="3">
        <v>110.95185089111328</v>
      </c>
      <c r="BE452" s="3">
        <v>31.744762420654297</v>
      </c>
    </row>
    <row r="453" spans="1:57" x14ac:dyDescent="0.25">
      <c r="A453" s="3">
        <v>120456003</v>
      </c>
      <c r="B453" s="3" t="s">
        <v>90</v>
      </c>
      <c r="C453" s="3" t="s">
        <v>604</v>
      </c>
      <c r="D453" s="50" t="s">
        <v>939</v>
      </c>
      <c r="E453" s="50">
        <v>3255489.75</v>
      </c>
      <c r="F453" s="50">
        <v>668732.875</v>
      </c>
      <c r="G453" s="50">
        <v>2087576</v>
      </c>
      <c r="H453" s="50">
        <v>2592581</v>
      </c>
      <c r="I453" s="50">
        <v>323570.21875</v>
      </c>
      <c r="J453" s="50">
        <v>2532685.75</v>
      </c>
      <c r="K453" s="50">
        <v>521738.4375</v>
      </c>
      <c r="L453" s="50"/>
      <c r="M453" s="50">
        <v>3255489.75</v>
      </c>
      <c r="N453" s="50">
        <v>3255489.75</v>
      </c>
      <c r="O453" s="50">
        <v>668732.875</v>
      </c>
      <c r="P453" s="50">
        <v>668732.875</v>
      </c>
      <c r="Q453" s="50">
        <v>2551481.75</v>
      </c>
      <c r="R453" s="50">
        <v>3168710</v>
      </c>
      <c r="S453" s="3">
        <v>323570.21875</v>
      </c>
      <c r="T453" s="3">
        <v>2532685.75</v>
      </c>
      <c r="U453" s="3">
        <v>521738.4375</v>
      </c>
      <c r="AG453" s="3">
        <v>668732.875</v>
      </c>
      <c r="AH453" s="3">
        <v>6693379.5</v>
      </c>
      <c r="AI453" s="3">
        <v>7362112.5</v>
      </c>
      <c r="AJ453" s="3">
        <v>3201418.5</v>
      </c>
      <c r="AK453" s="3">
        <v>10563531</v>
      </c>
      <c r="AL453" s="3">
        <v>6424200</v>
      </c>
      <c r="AM453" s="3">
        <v>16987732</v>
      </c>
      <c r="AN453" s="3">
        <v>992303.125</v>
      </c>
      <c r="AO453" s="3">
        <v>17980036</v>
      </c>
      <c r="AP453" s="3">
        <v>3255489.75</v>
      </c>
      <c r="AQ453" s="3">
        <v>21235526</v>
      </c>
      <c r="AR453" s="3">
        <v>27633008</v>
      </c>
      <c r="AS453" s="3">
        <v>0.6844334602355957</v>
      </c>
      <c r="AT453" s="3">
        <v>0.32153987884521484</v>
      </c>
      <c r="AU453" s="3">
        <v>40373548</v>
      </c>
      <c r="AV453" s="3">
        <v>125371440</v>
      </c>
      <c r="AW453" s="3">
        <v>25469432</v>
      </c>
      <c r="AX453" s="3">
        <v>348254</v>
      </c>
      <c r="AY453" s="3">
        <v>70689836</v>
      </c>
      <c r="AZ453" s="3">
        <v>0</v>
      </c>
      <c r="BA453" s="3">
        <v>0</v>
      </c>
      <c r="BB453" s="3">
        <v>202.98355102539063</v>
      </c>
      <c r="BC453" s="3">
        <v>30.332834243774414</v>
      </c>
      <c r="BD453" s="3">
        <v>115.93132781982422</v>
      </c>
      <c r="BE453" s="3">
        <v>73.1346435546875</v>
      </c>
    </row>
    <row r="454" spans="1:57" x14ac:dyDescent="0.25">
      <c r="A454" s="3">
        <v>120480803</v>
      </c>
      <c r="B454" s="3" t="s">
        <v>434</v>
      </c>
      <c r="C454" s="3" t="s">
        <v>604</v>
      </c>
      <c r="D454" s="50" t="s">
        <v>938</v>
      </c>
      <c r="E454" s="50">
        <v>1936858.5</v>
      </c>
      <c r="F454" s="50">
        <v>428238.4375</v>
      </c>
      <c r="G454" s="50">
        <v>1348036</v>
      </c>
      <c r="H454" s="50">
        <v>845197.1875</v>
      </c>
      <c r="I454" s="50">
        <v>322936.9375</v>
      </c>
      <c r="J454" s="50">
        <v>1046391.875</v>
      </c>
      <c r="K454" s="50">
        <v>233691.796875</v>
      </c>
      <c r="L454" s="50"/>
      <c r="M454" s="50">
        <v>1936858.5</v>
      </c>
      <c r="N454" s="50">
        <v>1936858.5</v>
      </c>
      <c r="O454" s="50">
        <v>428238.4375</v>
      </c>
      <c r="P454" s="50">
        <v>428238.4375</v>
      </c>
      <c r="Q454" s="50">
        <v>1647599.625</v>
      </c>
      <c r="R454" s="50">
        <v>1033018.8125</v>
      </c>
      <c r="S454" s="3">
        <v>322936.9375</v>
      </c>
      <c r="T454" s="3">
        <v>1046391.875</v>
      </c>
      <c r="U454" s="3">
        <v>233691.796875</v>
      </c>
      <c r="AG454" s="3">
        <v>428238.4375</v>
      </c>
      <c r="AH454" s="3">
        <v>3338684.5</v>
      </c>
      <c r="AI454" s="3">
        <v>3766923</v>
      </c>
      <c r="AJ454" s="3">
        <v>1474630.25</v>
      </c>
      <c r="AK454" s="3">
        <v>5241553</v>
      </c>
      <c r="AL454" s="3">
        <v>2969877.25</v>
      </c>
      <c r="AM454" s="3">
        <v>8211430</v>
      </c>
      <c r="AN454" s="3">
        <v>751175.375</v>
      </c>
      <c r="AO454" s="3">
        <v>8962605</v>
      </c>
      <c r="AP454" s="3">
        <v>1936858.5</v>
      </c>
      <c r="AQ454" s="3">
        <v>10899464</v>
      </c>
      <c r="AR454" s="3">
        <v>17671470</v>
      </c>
      <c r="AS454" s="3">
        <v>0.77962362766265869</v>
      </c>
      <c r="AT454" s="3">
        <v>0.36638781428337097</v>
      </c>
      <c r="AU454" s="3">
        <v>22666668</v>
      </c>
      <c r="AV454" s="3">
        <v>59078452</v>
      </c>
      <c r="AW454" s="3">
        <v>20005728</v>
      </c>
      <c r="AX454" s="3">
        <v>164106.8125</v>
      </c>
      <c r="AY454" s="3">
        <v>28832672</v>
      </c>
      <c r="AZ454" s="3">
        <v>0</v>
      </c>
      <c r="BA454" s="3">
        <v>0</v>
      </c>
      <c r="BB454" s="3">
        <v>175.69454956054688</v>
      </c>
      <c r="BC454" s="3">
        <v>31.939886093139648</v>
      </c>
      <c r="BD454" s="3">
        <v>138.12142944335938</v>
      </c>
      <c r="BE454" s="3">
        <v>121.90674591064453</v>
      </c>
    </row>
    <row r="455" spans="1:57" x14ac:dyDescent="0.25">
      <c r="A455" s="3">
        <v>120481002</v>
      </c>
      <c r="B455" s="3" t="s">
        <v>271</v>
      </c>
      <c r="C455" s="3" t="s">
        <v>604</v>
      </c>
      <c r="D455" s="50" t="s">
        <v>938</v>
      </c>
      <c r="E455" s="50">
        <v>8401123</v>
      </c>
      <c r="F455" s="50">
        <v>1552942</v>
      </c>
      <c r="G455" s="50">
        <v>3723951.75</v>
      </c>
      <c r="H455" s="50">
        <v>4861747</v>
      </c>
      <c r="I455" s="50">
        <v>312800.21875</v>
      </c>
      <c r="J455" s="50">
        <v>4884948</v>
      </c>
      <c r="K455" s="50">
        <v>1036716.75</v>
      </c>
      <c r="L455" s="50"/>
      <c r="M455" s="50">
        <v>8401123</v>
      </c>
      <c r="N455" s="50">
        <v>8401123</v>
      </c>
      <c r="O455" s="50">
        <v>1552942</v>
      </c>
      <c r="P455" s="50">
        <v>1552942</v>
      </c>
      <c r="Q455" s="50">
        <v>4551496.5</v>
      </c>
      <c r="R455" s="50">
        <v>5942135</v>
      </c>
      <c r="S455" s="3">
        <v>312800.21875</v>
      </c>
      <c r="T455" s="3">
        <v>4884948</v>
      </c>
      <c r="U455" s="3">
        <v>1036716.75</v>
      </c>
      <c r="AG455" s="3">
        <v>1552942</v>
      </c>
      <c r="AH455" s="3">
        <v>14612387</v>
      </c>
      <c r="AI455" s="3">
        <v>16165329</v>
      </c>
      <c r="AJ455" s="3">
        <v>6437890</v>
      </c>
      <c r="AK455" s="3">
        <v>22603220</v>
      </c>
      <c r="AL455" s="3">
        <v>14343258</v>
      </c>
      <c r="AM455" s="3">
        <v>36946480</v>
      </c>
      <c r="AN455" s="3">
        <v>1865742.25</v>
      </c>
      <c r="AO455" s="3">
        <v>38812224</v>
      </c>
      <c r="AP455" s="3">
        <v>8401123</v>
      </c>
      <c r="AQ455" s="3">
        <v>47213348</v>
      </c>
      <c r="AR455" s="3">
        <v>61471732</v>
      </c>
      <c r="AS455" s="3">
        <v>0.70347744226455688</v>
      </c>
      <c r="AT455" s="3">
        <v>0.25443020462989807</v>
      </c>
      <c r="AU455" s="3">
        <v>87382664</v>
      </c>
      <c r="AV455" s="3">
        <v>336903616</v>
      </c>
      <c r="AW455" s="3">
        <v>71489664</v>
      </c>
      <c r="AX455" s="3">
        <v>935843.375</v>
      </c>
      <c r="AY455" s="3">
        <v>187573136</v>
      </c>
      <c r="AZ455" s="3">
        <v>0</v>
      </c>
      <c r="BA455" s="3">
        <v>0</v>
      </c>
      <c r="BB455" s="3">
        <v>200.43218994140625</v>
      </c>
      <c r="BC455" s="3">
        <v>24.152780532836914</v>
      </c>
      <c r="BD455" s="3">
        <v>93.3731689453125</v>
      </c>
      <c r="BE455" s="3">
        <v>76.390632629394531</v>
      </c>
    </row>
    <row r="456" spans="1:57" x14ac:dyDescent="0.25">
      <c r="A456" s="3">
        <v>120481107</v>
      </c>
      <c r="B456" s="3" t="s">
        <v>550</v>
      </c>
      <c r="C456" s="3" t="s">
        <v>605</v>
      </c>
      <c r="D456" s="50" t="s">
        <v>938</v>
      </c>
      <c r="E456" s="50"/>
      <c r="F456" s="50"/>
      <c r="G456" s="50"/>
      <c r="H456" s="50"/>
      <c r="I456" s="50"/>
      <c r="J456" s="50">
        <v>218416.546875</v>
      </c>
      <c r="K456" s="50">
        <v>46777.13671875</v>
      </c>
      <c r="L456" s="50">
        <v>251471.703125</v>
      </c>
      <c r="M456" s="50"/>
      <c r="N456" s="50"/>
      <c r="O456" s="50"/>
      <c r="P456" s="50"/>
      <c r="Q456" s="50"/>
      <c r="R456" s="50"/>
      <c r="T456" s="3">
        <v>218416.546875</v>
      </c>
      <c r="U456" s="3">
        <v>46777.13671875</v>
      </c>
      <c r="V456" s="3">
        <v>251471.703125</v>
      </c>
      <c r="W456" s="3">
        <v>251471.703125</v>
      </c>
      <c r="AG456" s="3">
        <v>0</v>
      </c>
      <c r="AH456" s="3">
        <v>298248.84375</v>
      </c>
      <c r="AI456" s="3">
        <v>298248.84375</v>
      </c>
      <c r="AJ456" s="3">
        <v>218416.546875</v>
      </c>
      <c r="AK456" s="3">
        <v>516665.375</v>
      </c>
      <c r="AL456" s="3">
        <v>251471.703125</v>
      </c>
      <c r="AM456" s="3">
        <v>768137.0625</v>
      </c>
      <c r="AN456" s="3">
        <v>0</v>
      </c>
      <c r="AO456" s="3">
        <v>768137.0625</v>
      </c>
      <c r="AP456" s="3">
        <v>251471.703125</v>
      </c>
      <c r="AQ456" s="3">
        <v>1019608.75</v>
      </c>
      <c r="AR456" s="3">
        <v>1374259.25</v>
      </c>
      <c r="AS456" s="3">
        <v>0.56336867809295654</v>
      </c>
      <c r="AT456" s="3">
        <v>0.18339292705059052</v>
      </c>
      <c r="AU456" s="3">
        <v>2439360.5</v>
      </c>
      <c r="AV456" s="3">
        <v>13301279</v>
      </c>
      <c r="AW456" s="3">
        <v>0</v>
      </c>
      <c r="AX456" s="3">
        <v>36947.99609375</v>
      </c>
      <c r="BA456" s="3">
        <v>0</v>
      </c>
      <c r="BC456" s="3">
        <v>13.983583450317383</v>
      </c>
      <c r="BD456" s="3">
        <v>66.021453857421875</v>
      </c>
      <c r="BE456" s="3">
        <v>0</v>
      </c>
    </row>
    <row r="457" spans="1:57" x14ac:dyDescent="0.25">
      <c r="A457" s="3">
        <v>120483007</v>
      </c>
      <c r="B457" s="3" t="s">
        <v>520</v>
      </c>
      <c r="C457" s="3" t="s">
        <v>605</v>
      </c>
      <c r="D457" s="50" t="s">
        <v>938</v>
      </c>
      <c r="E457" s="50"/>
      <c r="F457" s="50"/>
      <c r="G457" s="50"/>
      <c r="H457" s="50"/>
      <c r="I457" s="50"/>
      <c r="J457" s="50">
        <v>153600.65625</v>
      </c>
      <c r="K457" s="50">
        <v>33273.51953125</v>
      </c>
      <c r="L457" s="50">
        <v>186269.09375</v>
      </c>
      <c r="M457" s="50"/>
      <c r="N457" s="50"/>
      <c r="O457" s="50"/>
      <c r="P457" s="50"/>
      <c r="Q457" s="50"/>
      <c r="R457" s="50"/>
      <c r="T457" s="3">
        <v>153600.65625</v>
      </c>
      <c r="U457" s="3">
        <v>33273.51953125</v>
      </c>
      <c r="V457" s="3">
        <v>186269.09375</v>
      </c>
      <c r="W457" s="3">
        <v>186269.09375</v>
      </c>
      <c r="AG457" s="3">
        <v>0</v>
      </c>
      <c r="AH457" s="3">
        <v>219542.609375</v>
      </c>
      <c r="AI457" s="3">
        <v>219542.609375</v>
      </c>
      <c r="AJ457" s="3">
        <v>153600.65625</v>
      </c>
      <c r="AK457" s="3">
        <v>373143.25</v>
      </c>
      <c r="AL457" s="3">
        <v>186269.09375</v>
      </c>
      <c r="AM457" s="3">
        <v>559412.375</v>
      </c>
      <c r="AN457" s="3">
        <v>0</v>
      </c>
      <c r="AO457" s="3">
        <v>559412.375</v>
      </c>
      <c r="AP457" s="3">
        <v>186269.09375</v>
      </c>
      <c r="AQ457" s="3">
        <v>745681.5</v>
      </c>
      <c r="AR457" s="3">
        <v>891312.5</v>
      </c>
      <c r="AS457" s="3">
        <v>0.53718686103820801</v>
      </c>
      <c r="AT457" s="3">
        <v>0.16262350976467133</v>
      </c>
      <c r="AU457" s="3">
        <v>1659222.5</v>
      </c>
      <c r="AV457" s="3">
        <v>9035496</v>
      </c>
      <c r="AW457" s="3">
        <v>4418902</v>
      </c>
      <c r="AX457" s="3">
        <v>25098.599609375</v>
      </c>
      <c r="BA457" s="3">
        <v>0</v>
      </c>
      <c r="BC457" s="3">
        <v>14.867094039916992</v>
      </c>
      <c r="BD457" s="3">
        <v>66.108169555664063</v>
      </c>
      <c r="BE457" s="3">
        <v>176.06169128417969</v>
      </c>
    </row>
    <row r="458" spans="1:57" x14ac:dyDescent="0.25">
      <c r="A458" s="3">
        <v>120483302</v>
      </c>
      <c r="B458" s="3" t="s">
        <v>93</v>
      </c>
      <c r="C458" s="3" t="s">
        <v>604</v>
      </c>
      <c r="D458" s="50" t="s">
        <v>938</v>
      </c>
      <c r="E458" s="50">
        <v>4356070</v>
      </c>
      <c r="F458" s="50">
        <v>1014745.9375</v>
      </c>
      <c r="G458" s="50">
        <v>2589920</v>
      </c>
      <c r="H458" s="50">
        <v>1184631.25</v>
      </c>
      <c r="I458" s="50">
        <v>181304.609375</v>
      </c>
      <c r="J458" s="50">
        <v>2181224.5</v>
      </c>
      <c r="K458" s="50">
        <v>711659.625</v>
      </c>
      <c r="L458" s="50">
        <v>24598.349609375</v>
      </c>
      <c r="M458" s="50">
        <v>4356070</v>
      </c>
      <c r="N458" s="50">
        <v>4356070</v>
      </c>
      <c r="O458" s="50">
        <v>1014745.9375</v>
      </c>
      <c r="P458" s="50">
        <v>1014745.9375</v>
      </c>
      <c r="Q458" s="50">
        <v>3165457.75</v>
      </c>
      <c r="R458" s="50">
        <v>1447882.75</v>
      </c>
      <c r="S458" s="3">
        <v>181304.609375</v>
      </c>
      <c r="T458" s="3">
        <v>2181224.5</v>
      </c>
      <c r="U458" s="3">
        <v>711659.625</v>
      </c>
      <c r="V458" s="3">
        <v>24598.349609375</v>
      </c>
      <c r="W458" s="3">
        <v>24598.349609375</v>
      </c>
      <c r="AG458" s="3">
        <v>1014745.9375</v>
      </c>
      <c r="AH458" s="3">
        <v>6458263.5</v>
      </c>
      <c r="AI458" s="3">
        <v>7473009.5</v>
      </c>
      <c r="AJ458" s="3">
        <v>3195970.5</v>
      </c>
      <c r="AK458" s="3">
        <v>10668980</v>
      </c>
      <c r="AL458" s="3">
        <v>5828551.5</v>
      </c>
      <c r="AM458" s="3">
        <v>16497532</v>
      </c>
      <c r="AN458" s="3">
        <v>1196050.5</v>
      </c>
      <c r="AO458" s="3">
        <v>17693582</v>
      </c>
      <c r="AP458" s="3">
        <v>4380668.5</v>
      </c>
      <c r="AQ458" s="3">
        <v>22074250</v>
      </c>
      <c r="AR458" s="3">
        <v>38086936</v>
      </c>
      <c r="AS458" s="3">
        <v>0.70024317502975464</v>
      </c>
      <c r="AT458" s="3">
        <v>0.27043533325195313</v>
      </c>
      <c r="AU458" s="3">
        <v>54391012</v>
      </c>
      <c r="AV458" s="3">
        <v>203416240</v>
      </c>
      <c r="AW458" s="3">
        <v>20620788</v>
      </c>
      <c r="AX458" s="3">
        <v>565045.125</v>
      </c>
      <c r="AY458" s="3">
        <v>115976404</v>
      </c>
      <c r="AZ458" s="3">
        <v>0</v>
      </c>
      <c r="BA458" s="3">
        <v>0</v>
      </c>
      <c r="BB458" s="3">
        <v>205.25157165527344</v>
      </c>
      <c r="BC458" s="3">
        <v>18.881643295288086</v>
      </c>
      <c r="BD458" s="3">
        <v>96.259590148925781</v>
      </c>
      <c r="BE458" s="3">
        <v>36.494056701660156</v>
      </c>
    </row>
    <row r="459" spans="1:57" x14ac:dyDescent="0.25">
      <c r="A459" s="3">
        <v>120484803</v>
      </c>
      <c r="B459" s="3" t="s">
        <v>42</v>
      </c>
      <c r="C459" s="3" t="s">
        <v>604</v>
      </c>
      <c r="D459" s="50" t="s">
        <v>938</v>
      </c>
      <c r="E459" s="50">
        <v>1954311.75</v>
      </c>
      <c r="F459" s="50">
        <v>409828.34375</v>
      </c>
      <c r="G459" s="50">
        <v>1257590.75</v>
      </c>
      <c r="H459" s="50">
        <v>214438.046875</v>
      </c>
      <c r="I459" s="50">
        <v>235125.625</v>
      </c>
      <c r="J459" s="50">
        <v>1724452</v>
      </c>
      <c r="K459" s="50">
        <v>370913.21875</v>
      </c>
      <c r="L459" s="50"/>
      <c r="M459" s="50">
        <v>1954311.75</v>
      </c>
      <c r="N459" s="50">
        <v>1954311.75</v>
      </c>
      <c r="O459" s="50">
        <v>409828.34375</v>
      </c>
      <c r="P459" s="50">
        <v>409828.34375</v>
      </c>
      <c r="Q459" s="50">
        <v>1537055.25</v>
      </c>
      <c r="R459" s="50">
        <v>262090.953125</v>
      </c>
      <c r="S459" s="3">
        <v>235125.625</v>
      </c>
      <c r="T459" s="3">
        <v>1724452</v>
      </c>
      <c r="U459" s="3">
        <v>370913.21875</v>
      </c>
      <c r="AG459" s="3">
        <v>409828.34375</v>
      </c>
      <c r="AH459" s="3">
        <v>2774788.75</v>
      </c>
      <c r="AI459" s="3">
        <v>3184617</v>
      </c>
      <c r="AJ459" s="3">
        <v>2134280.25</v>
      </c>
      <c r="AK459" s="3">
        <v>5318897</v>
      </c>
      <c r="AL459" s="3">
        <v>2216402.75</v>
      </c>
      <c r="AM459" s="3">
        <v>7535300</v>
      </c>
      <c r="AN459" s="3">
        <v>644954</v>
      </c>
      <c r="AO459" s="3">
        <v>8180254</v>
      </c>
      <c r="AP459" s="3">
        <v>1954311.75</v>
      </c>
      <c r="AQ459" s="3">
        <v>10134566</v>
      </c>
      <c r="AR459" s="3">
        <v>17643796</v>
      </c>
      <c r="AS459" s="3">
        <v>0.69792211055755615</v>
      </c>
      <c r="AT459" s="3">
        <v>0.24862611293792725</v>
      </c>
      <c r="AU459" s="3">
        <v>25280466</v>
      </c>
      <c r="AV459" s="3">
        <v>98851880</v>
      </c>
      <c r="AW459" s="3">
        <v>33615588</v>
      </c>
      <c r="AX459" s="3">
        <v>274588.5625</v>
      </c>
      <c r="AY459" s="3">
        <v>64431827</v>
      </c>
      <c r="AZ459" s="3">
        <v>0</v>
      </c>
      <c r="BA459" s="3">
        <v>0</v>
      </c>
      <c r="BB459" s="3">
        <v>234.64862060546875</v>
      </c>
      <c r="BC459" s="3">
        <v>19.370424270629883</v>
      </c>
      <c r="BD459" s="3">
        <v>92.06671142578125</v>
      </c>
      <c r="BE459" s="3">
        <v>122.42166137695313</v>
      </c>
    </row>
    <row r="460" spans="1:57" x14ac:dyDescent="0.25">
      <c r="A460" s="3">
        <v>120484903</v>
      </c>
      <c r="B460" s="3" t="s">
        <v>481</v>
      </c>
      <c r="C460" s="3" t="s">
        <v>604</v>
      </c>
      <c r="D460" s="50" t="s">
        <v>938</v>
      </c>
      <c r="E460" s="50">
        <v>2833314.5</v>
      </c>
      <c r="F460" s="50">
        <v>623872.1875</v>
      </c>
      <c r="G460" s="50">
        <v>1149681.875</v>
      </c>
      <c r="H460" s="50">
        <v>690107.375</v>
      </c>
      <c r="I460" s="50">
        <v>455412.21875</v>
      </c>
      <c r="J460" s="50">
        <v>1911758.875</v>
      </c>
      <c r="K460" s="50">
        <v>392877.9375</v>
      </c>
      <c r="L460" s="50"/>
      <c r="M460" s="50">
        <v>2833314.5</v>
      </c>
      <c r="N460" s="50">
        <v>2833314.5</v>
      </c>
      <c r="O460" s="50">
        <v>623872.1875</v>
      </c>
      <c r="P460" s="50">
        <v>623872.1875</v>
      </c>
      <c r="Q460" s="50">
        <v>1405166.75</v>
      </c>
      <c r="R460" s="50">
        <v>843464.625</v>
      </c>
      <c r="S460" s="3">
        <v>455412.21875</v>
      </c>
      <c r="T460" s="3">
        <v>1911758.875</v>
      </c>
      <c r="U460" s="3">
        <v>392877.9375</v>
      </c>
      <c r="AG460" s="3">
        <v>623872.1875</v>
      </c>
      <c r="AH460" s="3">
        <v>4371712</v>
      </c>
      <c r="AI460" s="3">
        <v>4995584</v>
      </c>
      <c r="AJ460" s="3">
        <v>2535631</v>
      </c>
      <c r="AK460" s="3">
        <v>7531215</v>
      </c>
      <c r="AL460" s="3">
        <v>3676779</v>
      </c>
      <c r="AM460" s="3">
        <v>11207994</v>
      </c>
      <c r="AN460" s="3">
        <v>1079284.375</v>
      </c>
      <c r="AO460" s="3">
        <v>12287278</v>
      </c>
      <c r="AP460" s="3">
        <v>2833314.5</v>
      </c>
      <c r="AQ460" s="3">
        <v>15120592</v>
      </c>
      <c r="AR460" s="3">
        <v>25178994</v>
      </c>
      <c r="AS460" s="3">
        <v>0.72135192155838013</v>
      </c>
      <c r="AT460" s="3">
        <v>0.28932461142539978</v>
      </c>
      <c r="AU460" s="3">
        <v>34905284</v>
      </c>
      <c r="AV460" s="3">
        <v>118250808</v>
      </c>
      <c r="AW460" s="3">
        <v>15827947</v>
      </c>
      <c r="AX460" s="3">
        <v>328474.46875</v>
      </c>
      <c r="AY460" s="3">
        <v>70693348</v>
      </c>
      <c r="AZ460" s="3">
        <v>0</v>
      </c>
      <c r="BA460" s="3">
        <v>0</v>
      </c>
      <c r="BB460" s="3">
        <v>215.21717834472656</v>
      </c>
      <c r="BC460" s="3">
        <v>22.927854537963867</v>
      </c>
      <c r="BD460" s="3">
        <v>106.26483154296875</v>
      </c>
      <c r="BE460" s="3">
        <v>48.186233520507813</v>
      </c>
    </row>
    <row r="461" spans="1:57" x14ac:dyDescent="0.25">
      <c r="A461" s="3">
        <v>120485603</v>
      </c>
      <c r="B461" s="3" t="s">
        <v>388</v>
      </c>
      <c r="C461" s="3" t="s">
        <v>604</v>
      </c>
      <c r="D461" s="50" t="s">
        <v>938</v>
      </c>
      <c r="E461" s="50">
        <v>947376.4375</v>
      </c>
      <c r="F461" s="50">
        <v>219669.296875</v>
      </c>
      <c r="G461" s="50">
        <v>543219.0625</v>
      </c>
      <c r="H461" s="50">
        <v>115555.5</v>
      </c>
      <c r="I461" s="50">
        <v>104217.7421875</v>
      </c>
      <c r="J461" s="50">
        <v>561090.375</v>
      </c>
      <c r="K461" s="50">
        <v>120928.65625</v>
      </c>
      <c r="L461" s="50"/>
      <c r="M461" s="50">
        <v>947376.4375</v>
      </c>
      <c r="N461" s="50">
        <v>947376.4375</v>
      </c>
      <c r="O461" s="50">
        <v>219669.296875</v>
      </c>
      <c r="P461" s="50">
        <v>219669.296875</v>
      </c>
      <c r="Q461" s="50">
        <v>663934.4375</v>
      </c>
      <c r="R461" s="50">
        <v>141234.5</v>
      </c>
      <c r="S461" s="3">
        <v>104217.7421875</v>
      </c>
      <c r="T461" s="3">
        <v>561090.375</v>
      </c>
      <c r="U461" s="3">
        <v>120928.65625</v>
      </c>
      <c r="AG461" s="3">
        <v>219669.296875</v>
      </c>
      <c r="AH461" s="3">
        <v>1288078.375</v>
      </c>
      <c r="AI461" s="3">
        <v>1507747.625</v>
      </c>
      <c r="AJ461" s="3">
        <v>780759.6875</v>
      </c>
      <c r="AK461" s="3">
        <v>2288507.25</v>
      </c>
      <c r="AL461" s="3">
        <v>1088611</v>
      </c>
      <c r="AM461" s="3">
        <v>3377118.25</v>
      </c>
      <c r="AN461" s="3">
        <v>323887.03125</v>
      </c>
      <c r="AO461" s="3">
        <v>3701005.25</v>
      </c>
      <c r="AP461" s="3">
        <v>947376.4375</v>
      </c>
      <c r="AQ461" s="3">
        <v>4648381.5</v>
      </c>
      <c r="AR461" s="3">
        <v>8607409</v>
      </c>
      <c r="AS461" s="3">
        <v>0.76543122529983521</v>
      </c>
      <c r="AT461" s="3">
        <v>0.32793474197387695</v>
      </c>
      <c r="AU461" s="3">
        <v>11245176</v>
      </c>
      <c r="AV461" s="3">
        <v>33439190</v>
      </c>
      <c r="AW461" s="3">
        <v>8264747</v>
      </c>
      <c r="AX461" s="3">
        <v>92886.640625</v>
      </c>
      <c r="AY461" s="3">
        <v>16639763</v>
      </c>
      <c r="AZ461" s="3">
        <v>0</v>
      </c>
      <c r="BA461" s="3">
        <v>0</v>
      </c>
      <c r="BB461" s="3">
        <v>179.14053344726563</v>
      </c>
      <c r="BC461" s="3">
        <v>24.637636184692383</v>
      </c>
      <c r="BD461" s="3">
        <v>121.06343841552734</v>
      </c>
      <c r="BE461" s="3">
        <v>88.976699829101563</v>
      </c>
    </row>
    <row r="462" spans="1:57" x14ac:dyDescent="0.25">
      <c r="A462" s="3">
        <v>120486003</v>
      </c>
      <c r="B462" s="3" t="s">
        <v>486</v>
      </c>
      <c r="C462" s="3" t="s">
        <v>604</v>
      </c>
      <c r="D462" s="50" t="s">
        <v>938</v>
      </c>
      <c r="E462" s="50">
        <v>695266.1875</v>
      </c>
      <c r="F462" s="50">
        <v>170835</v>
      </c>
      <c r="G462" s="50">
        <v>700777.125</v>
      </c>
      <c r="H462" s="50">
        <v>64142.1015625</v>
      </c>
      <c r="I462" s="50">
        <v>55295.5703125</v>
      </c>
      <c r="J462" s="50">
        <v>841794.3125</v>
      </c>
      <c r="K462" s="50">
        <v>180288.453125</v>
      </c>
      <c r="L462" s="50"/>
      <c r="M462" s="50">
        <v>695266.1875</v>
      </c>
      <c r="N462" s="50">
        <v>695266.1875</v>
      </c>
      <c r="O462" s="50">
        <v>170835</v>
      </c>
      <c r="P462" s="50">
        <v>170835</v>
      </c>
      <c r="Q462" s="50">
        <v>856505.375</v>
      </c>
      <c r="R462" s="50">
        <v>78395.8984375</v>
      </c>
      <c r="S462" s="3">
        <v>55295.5703125</v>
      </c>
      <c r="T462" s="3">
        <v>841794.3125</v>
      </c>
      <c r="U462" s="3">
        <v>180288.453125</v>
      </c>
      <c r="AG462" s="3">
        <v>170835</v>
      </c>
      <c r="AH462" s="3">
        <v>994992.3125</v>
      </c>
      <c r="AI462" s="3">
        <v>1165827.25</v>
      </c>
      <c r="AJ462" s="3">
        <v>1012629.3125</v>
      </c>
      <c r="AK462" s="3">
        <v>2178456.5</v>
      </c>
      <c r="AL462" s="3">
        <v>773662.0625</v>
      </c>
      <c r="AM462" s="3">
        <v>2952118.5</v>
      </c>
      <c r="AN462" s="3">
        <v>226130.5625</v>
      </c>
      <c r="AO462" s="3">
        <v>3178249</v>
      </c>
      <c r="AP462" s="3">
        <v>695266.1875</v>
      </c>
      <c r="AQ462" s="3">
        <v>3873515.25</v>
      </c>
      <c r="AR462" s="3">
        <v>6975405.5</v>
      </c>
      <c r="AS462" s="3">
        <v>0.64020222425460815</v>
      </c>
      <c r="AT462" s="3">
        <v>0.21528077125549316</v>
      </c>
      <c r="AU462" s="3">
        <v>10895628</v>
      </c>
      <c r="AV462" s="3">
        <v>50685864</v>
      </c>
      <c r="AW462" s="3">
        <v>14058152</v>
      </c>
      <c r="AX462" s="3">
        <v>140794.0625</v>
      </c>
      <c r="AY462" s="3">
        <v>33064392</v>
      </c>
      <c r="AZ462" s="3">
        <v>0</v>
      </c>
      <c r="BA462" s="3">
        <v>0</v>
      </c>
      <c r="BB462" s="3">
        <v>234.84223937988281</v>
      </c>
      <c r="BC462" s="3">
        <v>15.472644805908203</v>
      </c>
      <c r="BD462" s="3">
        <v>77.386985778808594</v>
      </c>
      <c r="BE462" s="3">
        <v>99.849037170410156</v>
      </c>
    </row>
    <row r="463" spans="1:57" x14ac:dyDescent="0.25">
      <c r="A463" s="3">
        <v>120488603</v>
      </c>
      <c r="B463" s="3" t="s">
        <v>200</v>
      </c>
      <c r="C463" s="3" t="s">
        <v>604</v>
      </c>
      <c r="D463" s="50" t="s">
        <v>938</v>
      </c>
      <c r="E463" s="50">
        <v>1100111.375</v>
      </c>
      <c r="F463" s="50">
        <v>314364</v>
      </c>
      <c r="G463" s="50">
        <v>770704.75</v>
      </c>
      <c r="H463" s="50">
        <v>1028897.125</v>
      </c>
      <c r="I463" s="50">
        <v>79740.4609375</v>
      </c>
      <c r="J463" s="50">
        <v>780544.4375</v>
      </c>
      <c r="K463" s="50">
        <v>162226.453125</v>
      </c>
      <c r="L463" s="50"/>
      <c r="M463" s="50">
        <v>1100111.375</v>
      </c>
      <c r="N463" s="50">
        <v>1100111.375</v>
      </c>
      <c r="O463" s="50">
        <v>314364</v>
      </c>
      <c r="P463" s="50">
        <v>314364</v>
      </c>
      <c r="Q463" s="50">
        <v>941972.4375</v>
      </c>
      <c r="R463" s="50">
        <v>1257540.875</v>
      </c>
      <c r="S463" s="3">
        <v>79740.4609375</v>
      </c>
      <c r="T463" s="3">
        <v>780544.4375</v>
      </c>
      <c r="U463" s="3">
        <v>162226.453125</v>
      </c>
      <c r="AG463" s="3">
        <v>314364</v>
      </c>
      <c r="AH463" s="3">
        <v>2370975.5</v>
      </c>
      <c r="AI463" s="3">
        <v>2685339.5</v>
      </c>
      <c r="AJ463" s="3">
        <v>1094908.5</v>
      </c>
      <c r="AK463" s="3">
        <v>3780248</v>
      </c>
      <c r="AL463" s="3">
        <v>2357652.25</v>
      </c>
      <c r="AM463" s="3">
        <v>6137900</v>
      </c>
      <c r="AN463" s="3">
        <v>394104.46875</v>
      </c>
      <c r="AO463" s="3">
        <v>6532004.5</v>
      </c>
      <c r="AP463" s="3">
        <v>1100111.375</v>
      </c>
      <c r="AQ463" s="3">
        <v>7632116</v>
      </c>
      <c r="AR463" s="3">
        <v>10390933</v>
      </c>
      <c r="AS463" s="3">
        <v>0.69363862276077271</v>
      </c>
      <c r="AT463" s="3">
        <v>0.29991307854652405</v>
      </c>
      <c r="AU463" s="3">
        <v>14980326</v>
      </c>
      <c r="AV463" s="3">
        <v>48594788</v>
      </c>
      <c r="AW463" s="3">
        <v>15663383</v>
      </c>
      <c r="AX463" s="3">
        <v>134985.515625</v>
      </c>
      <c r="AY463" s="3">
        <v>22981543</v>
      </c>
      <c r="AZ463" s="3">
        <v>0</v>
      </c>
      <c r="BA463" s="3">
        <v>0</v>
      </c>
      <c r="BB463" s="3">
        <v>170.25192260742188</v>
      </c>
      <c r="BC463" s="3">
        <v>28.004840850830078</v>
      </c>
      <c r="BD463" s="3">
        <v>110.97728729248047</v>
      </c>
      <c r="BE463" s="3">
        <v>116.03750610351563</v>
      </c>
    </row>
    <row r="464" spans="1:57" x14ac:dyDescent="0.25">
      <c r="A464" s="3">
        <v>120522003</v>
      </c>
      <c r="B464" s="3" t="s">
        <v>135</v>
      </c>
      <c r="C464" s="3" t="s">
        <v>604</v>
      </c>
      <c r="D464" s="50" t="s">
        <v>939</v>
      </c>
      <c r="E464" s="50">
        <v>2617987.75</v>
      </c>
      <c r="F464" s="50">
        <v>545115.875</v>
      </c>
      <c r="G464" s="50">
        <v>2342562.25</v>
      </c>
      <c r="H464" s="50">
        <v>327960.4375</v>
      </c>
      <c r="I464" s="50">
        <v>302274.5</v>
      </c>
      <c r="J464" s="50">
        <v>1974222</v>
      </c>
      <c r="K464" s="50">
        <v>440105.15625</v>
      </c>
      <c r="L464" s="50">
        <v>49075.80078125</v>
      </c>
      <c r="M464" s="50">
        <v>2617987.75</v>
      </c>
      <c r="N464" s="50">
        <v>2617987.75</v>
      </c>
      <c r="O464" s="50">
        <v>545115.875</v>
      </c>
      <c r="P464" s="50">
        <v>545115.875</v>
      </c>
      <c r="Q464" s="50">
        <v>2863131.5</v>
      </c>
      <c r="R464" s="50">
        <v>400840.5625</v>
      </c>
      <c r="S464" s="3">
        <v>302274.5</v>
      </c>
      <c r="T464" s="3">
        <v>1974222</v>
      </c>
      <c r="U464" s="3">
        <v>440105.15625</v>
      </c>
      <c r="V464" s="3">
        <v>49075.80078125</v>
      </c>
      <c r="W464" s="3">
        <v>49075.80078125</v>
      </c>
      <c r="AG464" s="3">
        <v>545115.875</v>
      </c>
      <c r="AH464" s="3">
        <v>3737403.75</v>
      </c>
      <c r="AI464" s="3">
        <v>4282519.5</v>
      </c>
      <c r="AJ464" s="3">
        <v>2519338</v>
      </c>
      <c r="AK464" s="3">
        <v>6801857.5</v>
      </c>
      <c r="AL464" s="3">
        <v>3067904</v>
      </c>
      <c r="AM464" s="3">
        <v>9869762</v>
      </c>
      <c r="AN464" s="3">
        <v>847390.375</v>
      </c>
      <c r="AO464" s="3">
        <v>10717152</v>
      </c>
      <c r="AP464" s="3">
        <v>2667063.5</v>
      </c>
      <c r="AQ464" s="3">
        <v>13384216</v>
      </c>
      <c r="AR464" s="3">
        <v>25976192</v>
      </c>
      <c r="AS464" s="3">
        <v>0.74355447292327881</v>
      </c>
      <c r="AT464" s="3">
        <v>0.3851374089717865</v>
      </c>
      <c r="AU464" s="3">
        <v>34935156</v>
      </c>
      <c r="AV464" s="3">
        <v>90162752</v>
      </c>
      <c r="AW464" s="3">
        <v>20382836</v>
      </c>
      <c r="AX464" s="3">
        <v>250452.09375</v>
      </c>
      <c r="AY464" s="3">
        <v>48908566</v>
      </c>
      <c r="AZ464" s="3">
        <v>0</v>
      </c>
      <c r="BA464" s="3">
        <v>0</v>
      </c>
      <c r="BB464" s="3">
        <v>195.2811279296875</v>
      </c>
      <c r="BC464" s="3">
        <v>27.158317565917969</v>
      </c>
      <c r="BD464" s="3">
        <v>139.48837280273438</v>
      </c>
      <c r="BE464" s="3">
        <v>81.384170532226563</v>
      </c>
    </row>
    <row r="465" spans="1:57" x14ac:dyDescent="0.25">
      <c r="A465" s="3">
        <v>121000000</v>
      </c>
      <c r="B465" s="3" t="s">
        <v>584</v>
      </c>
      <c r="C465" s="3" t="s">
        <v>606</v>
      </c>
      <c r="D465" s="50" t="s">
        <v>938</v>
      </c>
      <c r="E465" s="50"/>
      <c r="F465" s="50"/>
      <c r="G465" s="50"/>
      <c r="H465" s="50"/>
      <c r="I465" s="50"/>
      <c r="J465" s="50">
        <v>1663028.375</v>
      </c>
      <c r="K465" s="50">
        <v>347051.65625</v>
      </c>
      <c r="L465" s="50"/>
      <c r="M465" s="50"/>
      <c r="N465" s="50"/>
      <c r="O465" s="50"/>
      <c r="P465" s="50"/>
      <c r="Q465" s="50"/>
      <c r="R465" s="50"/>
      <c r="T465" s="3">
        <v>1663028.375</v>
      </c>
      <c r="U465" s="3">
        <v>347051.65625</v>
      </c>
      <c r="X465" s="3">
        <v>3488993</v>
      </c>
      <c r="Y465" s="3">
        <v>928012.6875</v>
      </c>
      <c r="Z465" s="3">
        <v>928012.6875</v>
      </c>
      <c r="AA465" s="3">
        <v>933136.875</v>
      </c>
      <c r="AB465" s="3">
        <v>933136.875</v>
      </c>
      <c r="AC465" s="3">
        <v>933136.875</v>
      </c>
      <c r="AD465" s="3">
        <v>933136.875</v>
      </c>
      <c r="AE465" s="3">
        <v>933136.875</v>
      </c>
      <c r="AF465" s="3">
        <v>933136.875</v>
      </c>
      <c r="AG465" s="3">
        <v>933136.875</v>
      </c>
      <c r="AH465" s="3">
        <v>5697194.5</v>
      </c>
      <c r="AI465" s="3">
        <v>6630331.5</v>
      </c>
      <c r="AJ465" s="3">
        <v>2596165.25</v>
      </c>
      <c r="AK465" s="3">
        <v>9226497</v>
      </c>
      <c r="AL465" s="3">
        <v>933136.875</v>
      </c>
      <c r="AM465" s="3">
        <v>10159634</v>
      </c>
      <c r="AN465" s="3">
        <v>1861149.5</v>
      </c>
      <c r="AO465" s="3">
        <v>12020784</v>
      </c>
      <c r="AP465" s="3">
        <v>933136.875</v>
      </c>
      <c r="AQ465" s="3">
        <v>12953921</v>
      </c>
      <c r="AR465" s="3">
        <v>22593424</v>
      </c>
      <c r="AS465" s="3">
        <v>0.69717073440551758</v>
      </c>
      <c r="AT465" s="3">
        <v>0.31126168370246887</v>
      </c>
      <c r="AU465" s="3">
        <v>32407304</v>
      </c>
      <c r="AV465" s="3">
        <v>103304288</v>
      </c>
      <c r="AW465" s="3">
        <v>17780200</v>
      </c>
      <c r="AX465" s="3">
        <v>286956.34375</v>
      </c>
      <c r="BA465" s="3">
        <v>0</v>
      </c>
      <c r="BC465" s="3">
        <v>32.152965545654297</v>
      </c>
      <c r="BD465" s="3">
        <v>112.93461608886719</v>
      </c>
      <c r="BE465" s="3">
        <v>61.961341857910156</v>
      </c>
    </row>
    <row r="466" spans="1:57" x14ac:dyDescent="0.25">
      <c r="A466" s="3">
        <v>121131507</v>
      </c>
      <c r="B466" s="3" t="s">
        <v>553</v>
      </c>
      <c r="C466" s="3" t="s">
        <v>605</v>
      </c>
      <c r="D466" s="50" t="s">
        <v>938</v>
      </c>
      <c r="E466" s="50"/>
      <c r="F466" s="50"/>
      <c r="G466" s="50"/>
      <c r="H466" s="50"/>
      <c r="I466" s="50"/>
      <c r="J466" s="50">
        <v>176075.8125</v>
      </c>
      <c r="K466" s="50">
        <v>40692.75</v>
      </c>
      <c r="L466" s="50">
        <v>117938.8515625</v>
      </c>
      <c r="M466" s="50"/>
      <c r="N466" s="50"/>
      <c r="O466" s="50"/>
      <c r="P466" s="50"/>
      <c r="Q466" s="50"/>
      <c r="R466" s="50"/>
      <c r="T466" s="3">
        <v>176075.8125</v>
      </c>
      <c r="U466" s="3">
        <v>40692.75</v>
      </c>
      <c r="V466" s="3">
        <v>117938.8515625</v>
      </c>
      <c r="W466" s="3">
        <v>117938.8515625</v>
      </c>
      <c r="AG466" s="3">
        <v>0</v>
      </c>
      <c r="AH466" s="3">
        <v>158631.59375</v>
      </c>
      <c r="AI466" s="3">
        <v>158631.59375</v>
      </c>
      <c r="AJ466" s="3">
        <v>176075.8125</v>
      </c>
      <c r="AK466" s="3">
        <v>334707.40625</v>
      </c>
      <c r="AL466" s="3">
        <v>117938.8515625</v>
      </c>
      <c r="AM466" s="3">
        <v>452646.25</v>
      </c>
      <c r="AN466" s="3">
        <v>0</v>
      </c>
      <c r="AO466" s="3">
        <v>452646.25</v>
      </c>
      <c r="AP466" s="3">
        <v>117938.8515625</v>
      </c>
      <c r="AQ466" s="3">
        <v>570585.125</v>
      </c>
      <c r="AR466" s="3">
        <v>669741</v>
      </c>
      <c r="AS466" s="3">
        <v>0.44768902659416199</v>
      </c>
      <c r="AT466" s="3">
        <v>0.17929428815841675</v>
      </c>
      <c r="AU466" s="3">
        <v>1495996</v>
      </c>
      <c r="AV466" s="3">
        <v>8250694.5</v>
      </c>
      <c r="AW466" s="3">
        <v>4010841</v>
      </c>
      <c r="AX466" s="3">
        <v>22918.595703125</v>
      </c>
      <c r="BA466" s="3">
        <v>0</v>
      </c>
      <c r="BC466" s="3">
        <v>14.604185104370117</v>
      </c>
      <c r="BD466" s="3">
        <v>65.274330139160156</v>
      </c>
      <c r="BE466" s="3">
        <v>175.0037841796875</v>
      </c>
    </row>
    <row r="467" spans="1:57" x14ac:dyDescent="0.25">
      <c r="A467" s="3">
        <v>121135003</v>
      </c>
      <c r="B467" s="3" t="s">
        <v>334</v>
      </c>
      <c r="C467" s="3" t="s">
        <v>604</v>
      </c>
      <c r="D467" s="50" t="s">
        <v>938</v>
      </c>
      <c r="E467" s="50">
        <v>949971</v>
      </c>
      <c r="F467" s="50">
        <v>173576.40625</v>
      </c>
      <c r="G467" s="50">
        <v>580307.375</v>
      </c>
      <c r="H467" s="50">
        <v>98967.6015625</v>
      </c>
      <c r="I467" s="50">
        <v>138383.890625</v>
      </c>
      <c r="J467" s="50">
        <v>594989.75</v>
      </c>
      <c r="K467" s="50">
        <v>129077.5078125</v>
      </c>
      <c r="L467" s="50"/>
      <c r="M467" s="50">
        <v>949971</v>
      </c>
      <c r="N467" s="50">
        <v>949971</v>
      </c>
      <c r="O467" s="50">
        <v>173576.40625</v>
      </c>
      <c r="P467" s="50">
        <v>173576.40625</v>
      </c>
      <c r="Q467" s="50">
        <v>709264.625</v>
      </c>
      <c r="R467" s="50">
        <v>120960.3984375</v>
      </c>
      <c r="S467" s="3">
        <v>138383.890625</v>
      </c>
      <c r="T467" s="3">
        <v>594989.75</v>
      </c>
      <c r="U467" s="3">
        <v>129077.5078125</v>
      </c>
      <c r="AG467" s="3">
        <v>173576.40625</v>
      </c>
      <c r="AH467" s="3">
        <v>1316400</v>
      </c>
      <c r="AI467" s="3">
        <v>1489976.375</v>
      </c>
      <c r="AJ467" s="3">
        <v>768566.125</v>
      </c>
      <c r="AK467" s="3">
        <v>2258542.5</v>
      </c>
      <c r="AL467" s="3">
        <v>1070931.375</v>
      </c>
      <c r="AM467" s="3">
        <v>3329474</v>
      </c>
      <c r="AN467" s="3">
        <v>311960.3125</v>
      </c>
      <c r="AO467" s="3">
        <v>3641434.25</v>
      </c>
      <c r="AP467" s="3">
        <v>949971</v>
      </c>
      <c r="AQ467" s="3">
        <v>4591405</v>
      </c>
      <c r="AR467" s="3">
        <v>7763831</v>
      </c>
      <c r="AS467" s="3">
        <v>0.67080903053283691</v>
      </c>
      <c r="AT467" s="3">
        <v>0.22467219829559326</v>
      </c>
      <c r="AU467" s="3">
        <v>11573832</v>
      </c>
      <c r="AV467" s="3">
        <v>51477572</v>
      </c>
      <c r="AW467" s="3">
        <v>14786677</v>
      </c>
      <c r="AX467" s="3">
        <v>142993.25</v>
      </c>
      <c r="AY467" s="3">
        <v>28657176</v>
      </c>
      <c r="AZ467" s="3">
        <v>0</v>
      </c>
      <c r="BA467" s="3">
        <v>0</v>
      </c>
      <c r="BB467" s="3">
        <v>200.40928649902344</v>
      </c>
      <c r="BC467" s="3">
        <v>15.79474925994873</v>
      </c>
      <c r="BD467" s="3">
        <v>80.939704895019531</v>
      </c>
      <c r="BE467" s="3">
        <v>103.40821838378906</v>
      </c>
    </row>
    <row r="468" spans="1:57" x14ac:dyDescent="0.25">
      <c r="A468" s="3">
        <v>121135503</v>
      </c>
      <c r="B468" s="3" t="s">
        <v>448</v>
      </c>
      <c r="C468" s="3" t="s">
        <v>604</v>
      </c>
      <c r="D468" s="50" t="s">
        <v>938</v>
      </c>
      <c r="E468" s="50">
        <v>1732111.5</v>
      </c>
      <c r="F468" s="50">
        <v>352071</v>
      </c>
      <c r="G468" s="50">
        <v>929263.8125</v>
      </c>
      <c r="H468" s="50">
        <v>932899.0625</v>
      </c>
      <c r="I468" s="50">
        <v>103601.484375</v>
      </c>
      <c r="J468" s="50">
        <v>781727.4375</v>
      </c>
      <c r="K468" s="50">
        <v>158248.296875</v>
      </c>
      <c r="L468" s="50"/>
      <c r="M468" s="50">
        <v>1732111.5</v>
      </c>
      <c r="N468" s="50">
        <v>1732111.5</v>
      </c>
      <c r="O468" s="50">
        <v>352071</v>
      </c>
      <c r="P468" s="50">
        <v>352071</v>
      </c>
      <c r="Q468" s="50">
        <v>1135766.875</v>
      </c>
      <c r="R468" s="50">
        <v>1140210</v>
      </c>
      <c r="S468" s="3">
        <v>103601.484375</v>
      </c>
      <c r="T468" s="3">
        <v>781727.4375</v>
      </c>
      <c r="U468" s="3">
        <v>158248.296875</v>
      </c>
      <c r="AG468" s="3">
        <v>352071</v>
      </c>
      <c r="AH468" s="3">
        <v>2926860.25</v>
      </c>
      <c r="AI468" s="3">
        <v>3278931.25</v>
      </c>
      <c r="AJ468" s="3">
        <v>1133798.5</v>
      </c>
      <c r="AK468" s="3">
        <v>4412730</v>
      </c>
      <c r="AL468" s="3">
        <v>2872321.5</v>
      </c>
      <c r="AM468" s="3">
        <v>7285051.5</v>
      </c>
      <c r="AN468" s="3">
        <v>455672.5</v>
      </c>
      <c r="AO468" s="3">
        <v>7740724</v>
      </c>
      <c r="AP468" s="3">
        <v>1732111.5</v>
      </c>
      <c r="AQ468" s="3">
        <v>9472836</v>
      </c>
      <c r="AR468" s="3">
        <v>14520044</v>
      </c>
      <c r="AS468" s="3">
        <v>0.74414736032485962</v>
      </c>
      <c r="AT468" s="3">
        <v>0.3703693151473999</v>
      </c>
      <c r="AU468" s="3">
        <v>19512324</v>
      </c>
      <c r="AV468" s="3">
        <v>49622988</v>
      </c>
      <c r="AW468" s="3">
        <v>14358371</v>
      </c>
      <c r="AX468" s="3">
        <v>137841.640625</v>
      </c>
      <c r="AY468" s="3">
        <v>18186494</v>
      </c>
      <c r="AZ468" s="3">
        <v>0</v>
      </c>
      <c r="BA468" s="3">
        <v>0</v>
      </c>
      <c r="BB468" s="3">
        <v>131.93759155273438</v>
      </c>
      <c r="BC468" s="3">
        <v>32.013038635253906</v>
      </c>
      <c r="BD468" s="3">
        <v>141.55609130859375</v>
      </c>
      <c r="BE468" s="3">
        <v>104.16570281982422</v>
      </c>
    </row>
    <row r="469" spans="1:57" x14ac:dyDescent="0.25">
      <c r="A469" s="3">
        <v>121136503</v>
      </c>
      <c r="B469" s="3" t="s">
        <v>492</v>
      </c>
      <c r="C469" s="3" t="s">
        <v>604</v>
      </c>
      <c r="D469" s="50" t="s">
        <v>938</v>
      </c>
      <c r="E469" s="50">
        <v>1285326</v>
      </c>
      <c r="F469" s="50">
        <v>270163.1875</v>
      </c>
      <c r="G469" s="50">
        <v>584498.4375</v>
      </c>
      <c r="H469" s="50">
        <v>444820.0625</v>
      </c>
      <c r="I469" s="50">
        <v>86978.1953125</v>
      </c>
      <c r="J469" s="50">
        <v>678042.875</v>
      </c>
      <c r="K469" s="50">
        <v>141477.34375</v>
      </c>
      <c r="L469" s="50"/>
      <c r="M469" s="50">
        <v>1285326</v>
      </c>
      <c r="N469" s="50">
        <v>1285326</v>
      </c>
      <c r="O469" s="50">
        <v>270163.1875</v>
      </c>
      <c r="P469" s="50">
        <v>270163.1875</v>
      </c>
      <c r="Q469" s="50">
        <v>714387</v>
      </c>
      <c r="R469" s="50">
        <v>543668.9375</v>
      </c>
      <c r="S469" s="3">
        <v>86978.1953125</v>
      </c>
      <c r="T469" s="3">
        <v>678042.875</v>
      </c>
      <c r="U469" s="3">
        <v>141477.34375</v>
      </c>
      <c r="AG469" s="3">
        <v>270163.1875</v>
      </c>
      <c r="AH469" s="3">
        <v>1958601.625</v>
      </c>
      <c r="AI469" s="3">
        <v>2228764.75</v>
      </c>
      <c r="AJ469" s="3">
        <v>948206.0625</v>
      </c>
      <c r="AK469" s="3">
        <v>3176970.75</v>
      </c>
      <c r="AL469" s="3">
        <v>1828995</v>
      </c>
      <c r="AM469" s="3">
        <v>5005966</v>
      </c>
      <c r="AN469" s="3">
        <v>357141.375</v>
      </c>
      <c r="AO469" s="3">
        <v>5363107.5</v>
      </c>
      <c r="AP469" s="3">
        <v>1285326</v>
      </c>
      <c r="AQ469" s="3">
        <v>6648433.5</v>
      </c>
      <c r="AR469" s="3">
        <v>10729751</v>
      </c>
      <c r="AS469" s="3">
        <v>0.75871437788009644</v>
      </c>
      <c r="AT469" s="3">
        <v>0.38245150446891785</v>
      </c>
      <c r="AU469" s="3">
        <v>14142016</v>
      </c>
      <c r="AV469" s="3">
        <v>36206752</v>
      </c>
      <c r="AW469" s="3">
        <v>12291524</v>
      </c>
      <c r="AX469" s="3">
        <v>100574.3125</v>
      </c>
      <c r="AY469" s="3">
        <v>19064056</v>
      </c>
      <c r="AZ469" s="3">
        <v>0</v>
      </c>
      <c r="BA469" s="3">
        <v>0</v>
      </c>
      <c r="BB469" s="3">
        <v>189.55194091796875</v>
      </c>
      <c r="BC469" s="3">
        <v>31.588291168212891</v>
      </c>
      <c r="BD469" s="3">
        <v>140.61260986328125</v>
      </c>
      <c r="BE469" s="3">
        <v>122.21335601806641</v>
      </c>
    </row>
    <row r="470" spans="1:57" x14ac:dyDescent="0.25">
      <c r="A470" s="3">
        <v>121136603</v>
      </c>
      <c r="B470" s="3" t="s">
        <v>493</v>
      </c>
      <c r="C470" s="3" t="s">
        <v>604</v>
      </c>
      <c r="D470" s="50" t="s">
        <v>938</v>
      </c>
      <c r="E470" s="50">
        <v>2245765</v>
      </c>
      <c r="F470" s="50">
        <v>374943.59375</v>
      </c>
      <c r="G470" s="50">
        <v>578017.75</v>
      </c>
      <c r="H470" s="50">
        <v>1949686.25</v>
      </c>
      <c r="I470" s="50">
        <v>147655.28125</v>
      </c>
      <c r="J470" s="50">
        <v>592456.9375</v>
      </c>
      <c r="K470" s="50">
        <v>118374.953125</v>
      </c>
      <c r="L470" s="50"/>
      <c r="M470" s="50">
        <v>2245765</v>
      </c>
      <c r="N470" s="50">
        <v>2245765</v>
      </c>
      <c r="O470" s="50">
        <v>374943.59375</v>
      </c>
      <c r="P470" s="50">
        <v>374943.59375</v>
      </c>
      <c r="Q470" s="50">
        <v>706466.125</v>
      </c>
      <c r="R470" s="50">
        <v>2382949.75</v>
      </c>
      <c r="S470" s="3">
        <v>147655.28125</v>
      </c>
      <c r="T470" s="3">
        <v>592456.9375</v>
      </c>
      <c r="U470" s="3">
        <v>118374.953125</v>
      </c>
      <c r="AG470" s="3">
        <v>374943.59375</v>
      </c>
      <c r="AH470" s="3">
        <v>4461481.5</v>
      </c>
      <c r="AI470" s="3">
        <v>4836425</v>
      </c>
      <c r="AJ470" s="3">
        <v>967400.5</v>
      </c>
      <c r="AK470" s="3">
        <v>5803825.5</v>
      </c>
      <c r="AL470" s="3">
        <v>4628715</v>
      </c>
      <c r="AM470" s="3">
        <v>10432540</v>
      </c>
      <c r="AN470" s="3">
        <v>522598.875</v>
      </c>
      <c r="AO470" s="3">
        <v>10955139</v>
      </c>
      <c r="AP470" s="3">
        <v>2245765</v>
      </c>
      <c r="AQ470" s="3">
        <v>13200904</v>
      </c>
      <c r="AR470" s="3">
        <v>14529325</v>
      </c>
      <c r="AS470" s="3">
        <v>0.81998229026794434</v>
      </c>
      <c r="AT470" s="3">
        <v>0.47436055541038513</v>
      </c>
      <c r="AU470" s="3">
        <v>17719072</v>
      </c>
      <c r="AV470" s="3">
        <v>35488268</v>
      </c>
      <c r="AW470" s="3">
        <v>8552946</v>
      </c>
      <c r="AX470" s="3">
        <v>98578.5234375</v>
      </c>
      <c r="AY470" s="3">
        <v>8366084</v>
      </c>
      <c r="AZ470" s="3">
        <v>0</v>
      </c>
      <c r="BA470" s="3">
        <v>0</v>
      </c>
      <c r="BB470" s="3">
        <v>84.867210388183594</v>
      </c>
      <c r="BC470" s="3">
        <v>58.875152587890625</v>
      </c>
      <c r="BD470" s="3">
        <v>179.74575805664063</v>
      </c>
      <c r="BE470" s="3">
        <v>86.762771606445313</v>
      </c>
    </row>
    <row r="471" spans="1:57" x14ac:dyDescent="0.25">
      <c r="A471" s="3">
        <v>121139004</v>
      </c>
      <c r="B471" s="3" t="s">
        <v>494</v>
      </c>
      <c r="C471" s="3" t="s">
        <v>604</v>
      </c>
      <c r="D471" s="50" t="s">
        <v>938</v>
      </c>
      <c r="E471" s="50">
        <v>696705.875</v>
      </c>
      <c r="F471" s="50">
        <v>100983</v>
      </c>
      <c r="G471" s="50">
        <v>285955.53125</v>
      </c>
      <c r="H471" s="50">
        <v>154465.203125</v>
      </c>
      <c r="I471" s="50">
        <v>130076.546875</v>
      </c>
      <c r="J471" s="50">
        <v>245484.640625</v>
      </c>
      <c r="K471" s="50">
        <v>52543.62109375</v>
      </c>
      <c r="L471" s="50"/>
      <c r="M471" s="50">
        <v>696705.875</v>
      </c>
      <c r="N471" s="50">
        <v>696705.875</v>
      </c>
      <c r="O471" s="50">
        <v>100983</v>
      </c>
      <c r="P471" s="50">
        <v>100983</v>
      </c>
      <c r="Q471" s="50">
        <v>349501.1875</v>
      </c>
      <c r="R471" s="50">
        <v>188790.796875</v>
      </c>
      <c r="S471" s="3">
        <v>130076.546875</v>
      </c>
      <c r="T471" s="3">
        <v>245484.640625</v>
      </c>
      <c r="U471" s="3">
        <v>52543.62109375</v>
      </c>
      <c r="AG471" s="3">
        <v>100983</v>
      </c>
      <c r="AH471" s="3">
        <v>1033791.25</v>
      </c>
      <c r="AI471" s="3">
        <v>1134774.25</v>
      </c>
      <c r="AJ471" s="3">
        <v>346467.625</v>
      </c>
      <c r="AK471" s="3">
        <v>1481241.875</v>
      </c>
      <c r="AL471" s="3">
        <v>885496.6875</v>
      </c>
      <c r="AM471" s="3">
        <v>2366738.5</v>
      </c>
      <c r="AN471" s="3">
        <v>231059.546875</v>
      </c>
      <c r="AO471" s="3">
        <v>2597798</v>
      </c>
      <c r="AP471" s="3">
        <v>696705.875</v>
      </c>
      <c r="AQ471" s="3">
        <v>3294504</v>
      </c>
      <c r="AR471" s="3">
        <v>5519709.5</v>
      </c>
      <c r="AS471" s="3">
        <v>0.78813666105270386</v>
      </c>
      <c r="AT471" s="3">
        <v>0.44829010963439941</v>
      </c>
      <c r="AU471" s="3">
        <v>7003493</v>
      </c>
      <c r="AV471" s="3">
        <v>14950404</v>
      </c>
      <c r="AW471" s="3">
        <v>5894049</v>
      </c>
      <c r="AX471" s="3">
        <v>41528.8984375</v>
      </c>
      <c r="AY471" s="3">
        <v>7074010</v>
      </c>
      <c r="AZ471" s="3">
        <v>0</v>
      </c>
      <c r="BA471" s="3">
        <v>0</v>
      </c>
      <c r="BB471" s="3">
        <v>170.33946228027344</v>
      </c>
      <c r="BC471" s="3">
        <v>35.667739868164063</v>
      </c>
      <c r="BD471" s="3">
        <v>168.64143371582031</v>
      </c>
      <c r="BE471" s="3">
        <v>141.92645263671875</v>
      </c>
    </row>
    <row r="472" spans="1:57" x14ac:dyDescent="0.25">
      <c r="A472" s="3">
        <v>121390302</v>
      </c>
      <c r="B472" s="3" t="s">
        <v>9</v>
      </c>
      <c r="C472" s="3" t="s">
        <v>604</v>
      </c>
      <c r="D472" s="50" t="s">
        <v>938</v>
      </c>
      <c r="E472" s="50">
        <v>30280906</v>
      </c>
      <c r="F472" s="50">
        <v>2674565</v>
      </c>
      <c r="G472" s="50">
        <v>6957893.5</v>
      </c>
      <c r="H472" s="50">
        <v>24925594</v>
      </c>
      <c r="I472" s="50">
        <v>533325.8125</v>
      </c>
      <c r="J472" s="50">
        <v>7944839.5</v>
      </c>
      <c r="K472" s="50">
        <v>1474472</v>
      </c>
      <c r="L472" s="50"/>
      <c r="M472" s="50">
        <v>30280906</v>
      </c>
      <c r="N472" s="50">
        <v>30280906</v>
      </c>
      <c r="O472" s="50">
        <v>2674565</v>
      </c>
      <c r="P472" s="50">
        <v>2674565</v>
      </c>
      <c r="Q472" s="50">
        <v>8504092</v>
      </c>
      <c r="R472" s="50">
        <v>30464616</v>
      </c>
      <c r="S472" s="3">
        <v>533325.8125</v>
      </c>
      <c r="T472" s="3">
        <v>7944839.5</v>
      </c>
      <c r="U472" s="3">
        <v>1474472</v>
      </c>
      <c r="AG472" s="3">
        <v>2674565</v>
      </c>
      <c r="AH472" s="3">
        <v>57214296</v>
      </c>
      <c r="AI472" s="3">
        <v>59888860</v>
      </c>
      <c r="AJ472" s="3">
        <v>10619404</v>
      </c>
      <c r="AK472" s="3">
        <v>70508264</v>
      </c>
      <c r="AL472" s="3">
        <v>60745520</v>
      </c>
      <c r="AM472" s="3">
        <v>131253784</v>
      </c>
      <c r="AN472" s="3">
        <v>3207890.75</v>
      </c>
      <c r="AO472" s="3">
        <v>134461680</v>
      </c>
      <c r="AP472" s="3">
        <v>30280906</v>
      </c>
      <c r="AQ472" s="3">
        <v>164742592</v>
      </c>
      <c r="AR472" s="3">
        <v>188952944</v>
      </c>
      <c r="AS472" s="3">
        <v>0.81243962049484253</v>
      </c>
      <c r="AT472" s="3">
        <v>0.57669252157211304</v>
      </c>
      <c r="AU472" s="3">
        <v>232574752</v>
      </c>
      <c r="AV472" s="3">
        <v>379507872</v>
      </c>
      <c r="AW472" s="3">
        <v>99172800</v>
      </c>
      <c r="AX472" s="3">
        <v>1054188.5</v>
      </c>
      <c r="AY472" s="3">
        <v>98884807</v>
      </c>
      <c r="AZ472" s="3">
        <v>0</v>
      </c>
      <c r="BA472" s="3">
        <v>0</v>
      </c>
      <c r="BB472" s="3">
        <v>93.801826477050781</v>
      </c>
      <c r="BC472" s="3">
        <v>66.883926391601563</v>
      </c>
      <c r="BD472" s="3">
        <v>220.61970520019531</v>
      </c>
      <c r="BE472" s="3">
        <v>94.07501220703125</v>
      </c>
    </row>
    <row r="473" spans="1:57" x14ac:dyDescent="0.25">
      <c r="A473" s="3">
        <v>121391303</v>
      </c>
      <c r="B473" s="3" t="s">
        <v>220</v>
      </c>
      <c r="C473" s="3" t="s">
        <v>604</v>
      </c>
      <c r="D473" s="50" t="s">
        <v>938</v>
      </c>
      <c r="E473" s="50">
        <v>983938.8125</v>
      </c>
      <c r="F473" s="50">
        <v>207751.34375</v>
      </c>
      <c r="G473" s="50">
        <v>532916.125</v>
      </c>
      <c r="H473" s="50">
        <v>146568.59375</v>
      </c>
      <c r="I473" s="50">
        <v>36017.9296875</v>
      </c>
      <c r="J473" s="50">
        <v>642217.8125</v>
      </c>
      <c r="K473" s="50">
        <v>137515.671875</v>
      </c>
      <c r="L473" s="50"/>
      <c r="M473" s="50">
        <v>983938.8125</v>
      </c>
      <c r="N473" s="50">
        <v>983938.8125</v>
      </c>
      <c r="O473" s="50">
        <v>207751.34375</v>
      </c>
      <c r="P473" s="50">
        <v>207751.34375</v>
      </c>
      <c r="Q473" s="50">
        <v>651341.9375</v>
      </c>
      <c r="R473" s="50">
        <v>179139.40625</v>
      </c>
      <c r="S473" s="3">
        <v>36017.9296875</v>
      </c>
      <c r="T473" s="3">
        <v>642217.8125</v>
      </c>
      <c r="U473" s="3">
        <v>137515.671875</v>
      </c>
      <c r="AG473" s="3">
        <v>207751.34375</v>
      </c>
      <c r="AH473" s="3">
        <v>1304040.875</v>
      </c>
      <c r="AI473" s="3">
        <v>1511792.25</v>
      </c>
      <c r="AJ473" s="3">
        <v>849969.125</v>
      </c>
      <c r="AK473" s="3">
        <v>2361761.5</v>
      </c>
      <c r="AL473" s="3">
        <v>1163078.25</v>
      </c>
      <c r="AM473" s="3">
        <v>3524839.75</v>
      </c>
      <c r="AN473" s="3">
        <v>243769.28125</v>
      </c>
      <c r="AO473" s="3">
        <v>3768609</v>
      </c>
      <c r="AP473" s="3">
        <v>983938.8125</v>
      </c>
      <c r="AQ473" s="3">
        <v>4752548</v>
      </c>
      <c r="AR473" s="3">
        <v>7940858.5</v>
      </c>
      <c r="AS473" s="3">
        <v>0.7221829891204834</v>
      </c>
      <c r="AT473" s="3">
        <v>0.29770168662071228</v>
      </c>
      <c r="AU473" s="3">
        <v>10995632</v>
      </c>
      <c r="AV473" s="3">
        <v>35314564</v>
      </c>
      <c r="AW473" s="3">
        <v>5894592</v>
      </c>
      <c r="AX473" s="3">
        <v>98096.0078125</v>
      </c>
      <c r="AY473" s="3">
        <v>22336450</v>
      </c>
      <c r="AZ473" s="3">
        <v>0</v>
      </c>
      <c r="BA473" s="3">
        <v>0</v>
      </c>
      <c r="BB473" s="3">
        <v>227.69989013671875</v>
      </c>
      <c r="BC473" s="3">
        <v>24.076021194458008</v>
      </c>
      <c r="BD473" s="3">
        <v>112.09051513671875</v>
      </c>
      <c r="BE473" s="3">
        <v>60.090030670166016</v>
      </c>
    </row>
    <row r="474" spans="1:57" x14ac:dyDescent="0.25">
      <c r="A474" s="3">
        <v>121392303</v>
      </c>
      <c r="B474" s="3" t="s">
        <v>183</v>
      </c>
      <c r="C474" s="3" t="s">
        <v>604</v>
      </c>
      <c r="D474" s="50" t="s">
        <v>938</v>
      </c>
      <c r="E474" s="50">
        <v>2716084</v>
      </c>
      <c r="F474" s="50">
        <v>717537.3125</v>
      </c>
      <c r="G474" s="50">
        <v>1419898.5</v>
      </c>
      <c r="H474" s="50">
        <v>1303083.5</v>
      </c>
      <c r="I474" s="50">
        <v>348230.375</v>
      </c>
      <c r="J474" s="50">
        <v>2877727.75</v>
      </c>
      <c r="K474" s="50">
        <v>622904.875</v>
      </c>
      <c r="L474" s="50"/>
      <c r="M474" s="50">
        <v>2716084</v>
      </c>
      <c r="N474" s="50">
        <v>2716084</v>
      </c>
      <c r="O474" s="50">
        <v>717537.3125</v>
      </c>
      <c r="P474" s="50">
        <v>717537.3125</v>
      </c>
      <c r="Q474" s="50">
        <v>1735431.625</v>
      </c>
      <c r="R474" s="50">
        <v>1592657.5</v>
      </c>
      <c r="S474" s="3">
        <v>348230.375</v>
      </c>
      <c r="T474" s="3">
        <v>2877727.75</v>
      </c>
      <c r="U474" s="3">
        <v>622904.875</v>
      </c>
      <c r="AG474" s="3">
        <v>717537.3125</v>
      </c>
      <c r="AH474" s="3">
        <v>4990303</v>
      </c>
      <c r="AI474" s="3">
        <v>5707840.5</v>
      </c>
      <c r="AJ474" s="3">
        <v>3595265</v>
      </c>
      <c r="AK474" s="3">
        <v>9303106</v>
      </c>
      <c r="AL474" s="3">
        <v>4308741.5</v>
      </c>
      <c r="AM474" s="3">
        <v>13611848</v>
      </c>
      <c r="AN474" s="3">
        <v>1065767.75</v>
      </c>
      <c r="AO474" s="3">
        <v>14677616</v>
      </c>
      <c r="AP474" s="3">
        <v>2716084</v>
      </c>
      <c r="AQ474" s="3">
        <v>17393700</v>
      </c>
      <c r="AR474" s="3">
        <v>24880396</v>
      </c>
      <c r="AS474" s="3">
        <v>0.65288674831390381</v>
      </c>
      <c r="AT474" s="3">
        <v>0.23076559603214264</v>
      </c>
      <c r="AU474" s="3">
        <v>38108288</v>
      </c>
      <c r="AV474" s="3">
        <v>163057696</v>
      </c>
      <c r="AW474" s="3">
        <v>26072064</v>
      </c>
      <c r="AX474" s="3">
        <v>452938.03125</v>
      </c>
      <c r="AY474" s="3">
        <v>116433507</v>
      </c>
      <c r="AZ474" s="3">
        <v>0</v>
      </c>
      <c r="BA474" s="3">
        <v>0</v>
      </c>
      <c r="BB474" s="3">
        <v>257.06277465820313</v>
      </c>
      <c r="BC474" s="3">
        <v>20.539466857910156</v>
      </c>
      <c r="BD474" s="3">
        <v>84.135765075683594</v>
      </c>
      <c r="BE474" s="3">
        <v>57.562099456787109</v>
      </c>
    </row>
    <row r="475" spans="1:57" x14ac:dyDescent="0.25">
      <c r="A475" s="3">
        <v>121393007</v>
      </c>
      <c r="B475" s="3" t="s">
        <v>512</v>
      </c>
      <c r="C475" s="3" t="s">
        <v>605</v>
      </c>
      <c r="D475" s="50" t="s">
        <v>938</v>
      </c>
      <c r="E475" s="50"/>
      <c r="F475" s="50"/>
      <c r="G475" s="50"/>
      <c r="H475" s="50"/>
      <c r="I475" s="50"/>
      <c r="J475" s="50">
        <v>572231.9375</v>
      </c>
      <c r="K475" s="50">
        <v>127563.453125</v>
      </c>
      <c r="L475" s="50">
        <v>549360.4375</v>
      </c>
      <c r="M475" s="50"/>
      <c r="N475" s="50"/>
      <c r="O475" s="50"/>
      <c r="P475" s="50"/>
      <c r="Q475" s="50"/>
      <c r="R475" s="50"/>
      <c r="T475" s="3">
        <v>572231.9375</v>
      </c>
      <c r="U475" s="3">
        <v>127563.453125</v>
      </c>
      <c r="V475" s="3">
        <v>549360.4375</v>
      </c>
      <c r="W475" s="3">
        <v>549360.4375</v>
      </c>
      <c r="AG475" s="3">
        <v>0</v>
      </c>
      <c r="AH475" s="3">
        <v>676923.875</v>
      </c>
      <c r="AI475" s="3">
        <v>676923.875</v>
      </c>
      <c r="AJ475" s="3">
        <v>572231.9375</v>
      </c>
      <c r="AK475" s="3">
        <v>1249155.75</v>
      </c>
      <c r="AL475" s="3">
        <v>549360.4375</v>
      </c>
      <c r="AM475" s="3">
        <v>1798516.25</v>
      </c>
      <c r="AN475" s="3">
        <v>0</v>
      </c>
      <c r="AO475" s="3">
        <v>1798516.25</v>
      </c>
      <c r="AP475" s="3">
        <v>549360.4375</v>
      </c>
      <c r="AQ475" s="3">
        <v>2347876.75</v>
      </c>
      <c r="AR475" s="3">
        <v>3402446</v>
      </c>
      <c r="AS475" s="3">
        <v>0.53003555536270142</v>
      </c>
      <c r="AT475" s="3">
        <v>0.19211053848266602</v>
      </c>
      <c r="AU475" s="3">
        <v>6419279</v>
      </c>
      <c r="AV475" s="3">
        <v>32651414</v>
      </c>
      <c r="AW475" s="3">
        <v>5006927</v>
      </c>
      <c r="AX475" s="3">
        <v>90698.375</v>
      </c>
      <c r="BA475" s="3">
        <v>0</v>
      </c>
      <c r="BC475" s="3">
        <v>13.772636413574219</v>
      </c>
      <c r="BD475" s="3">
        <v>70.776115417480469</v>
      </c>
      <c r="BE475" s="3">
        <v>55.204154968261719</v>
      </c>
    </row>
    <row r="476" spans="1:57" x14ac:dyDescent="0.25">
      <c r="A476" s="3">
        <v>121394503</v>
      </c>
      <c r="B476" s="3" t="s">
        <v>316</v>
      </c>
      <c r="C476" s="3" t="s">
        <v>604</v>
      </c>
      <c r="D476" s="50" t="s">
        <v>938</v>
      </c>
      <c r="E476" s="50">
        <v>1257869.375</v>
      </c>
      <c r="F476" s="50">
        <v>261692.09375</v>
      </c>
      <c r="G476" s="50">
        <v>744962.875</v>
      </c>
      <c r="H476" s="50">
        <v>155980.796875</v>
      </c>
      <c r="I476" s="50">
        <v>141649.53125</v>
      </c>
      <c r="J476" s="50">
        <v>661244.8125</v>
      </c>
      <c r="K476" s="50">
        <v>139113.359375</v>
      </c>
      <c r="L476" s="50"/>
      <c r="M476" s="50">
        <v>1257869.375</v>
      </c>
      <c r="N476" s="50">
        <v>1257869.375</v>
      </c>
      <c r="O476" s="50">
        <v>261692.09375</v>
      </c>
      <c r="P476" s="50">
        <v>261692.09375</v>
      </c>
      <c r="Q476" s="50">
        <v>910510.1875</v>
      </c>
      <c r="R476" s="50">
        <v>190643.203125</v>
      </c>
      <c r="S476" s="3">
        <v>141649.53125</v>
      </c>
      <c r="T476" s="3">
        <v>661244.8125</v>
      </c>
      <c r="U476" s="3">
        <v>139113.359375</v>
      </c>
      <c r="AG476" s="3">
        <v>261692.09375</v>
      </c>
      <c r="AH476" s="3">
        <v>1694613</v>
      </c>
      <c r="AI476" s="3">
        <v>1956305.125</v>
      </c>
      <c r="AJ476" s="3">
        <v>922936.875</v>
      </c>
      <c r="AK476" s="3">
        <v>2879242</v>
      </c>
      <c r="AL476" s="3">
        <v>1448512.625</v>
      </c>
      <c r="AM476" s="3">
        <v>4327754.5</v>
      </c>
      <c r="AN476" s="3">
        <v>403341.625</v>
      </c>
      <c r="AO476" s="3">
        <v>4731096</v>
      </c>
      <c r="AP476" s="3">
        <v>1257869.375</v>
      </c>
      <c r="AQ476" s="3">
        <v>5988965.5</v>
      </c>
      <c r="AR476" s="3">
        <v>11512101</v>
      </c>
      <c r="AS476" s="3">
        <v>0.78132134675979614</v>
      </c>
      <c r="AT476" s="3">
        <v>0.39873561263084412</v>
      </c>
      <c r="AU476" s="3">
        <v>14734144</v>
      </c>
      <c r="AV476" s="3">
        <v>35324468</v>
      </c>
      <c r="AW476" s="3">
        <v>17698780</v>
      </c>
      <c r="AX476" s="3">
        <v>98123.5234375</v>
      </c>
      <c r="AY476" s="3">
        <v>17687955</v>
      </c>
      <c r="AZ476" s="3">
        <v>0</v>
      </c>
      <c r="BA476" s="3">
        <v>0</v>
      </c>
      <c r="BB476" s="3">
        <v>180.26213073730469</v>
      </c>
      <c r="BC476" s="3">
        <v>29.343034744262695</v>
      </c>
      <c r="BD476" s="3">
        <v>150.15913391113281</v>
      </c>
      <c r="BE476" s="3">
        <v>180.37245178222656</v>
      </c>
    </row>
    <row r="477" spans="1:57" x14ac:dyDescent="0.25">
      <c r="A477" s="3">
        <v>121394603</v>
      </c>
      <c r="B477" s="3" t="s">
        <v>342</v>
      </c>
      <c r="C477" s="3" t="s">
        <v>604</v>
      </c>
      <c r="D477" s="50" t="s">
        <v>938</v>
      </c>
      <c r="E477" s="50">
        <v>1008197.25</v>
      </c>
      <c r="F477" s="50">
        <v>248364.59375</v>
      </c>
      <c r="G477" s="50">
        <v>525776.625</v>
      </c>
      <c r="H477" s="50">
        <v>103720.5</v>
      </c>
      <c r="I477" s="50">
        <v>226399.921875</v>
      </c>
      <c r="J477" s="50">
        <v>799671.375</v>
      </c>
      <c r="K477" s="50">
        <v>178755.890625</v>
      </c>
      <c r="L477" s="50"/>
      <c r="M477" s="50">
        <v>1008197.25</v>
      </c>
      <c r="N477" s="50">
        <v>1008197.25</v>
      </c>
      <c r="O477" s="50">
        <v>248364.59375</v>
      </c>
      <c r="P477" s="50">
        <v>248364.59375</v>
      </c>
      <c r="Q477" s="50">
        <v>642615.875</v>
      </c>
      <c r="R477" s="50">
        <v>126769.5</v>
      </c>
      <c r="S477" s="3">
        <v>226399.921875</v>
      </c>
      <c r="T477" s="3">
        <v>799671.375</v>
      </c>
      <c r="U477" s="3">
        <v>178755.890625</v>
      </c>
      <c r="AG477" s="3">
        <v>248364.59375</v>
      </c>
      <c r="AH477" s="3">
        <v>1517073.5</v>
      </c>
      <c r="AI477" s="3">
        <v>1765438.125</v>
      </c>
      <c r="AJ477" s="3">
        <v>1048036</v>
      </c>
      <c r="AK477" s="3">
        <v>2813474</v>
      </c>
      <c r="AL477" s="3">
        <v>1134966.75</v>
      </c>
      <c r="AM477" s="3">
        <v>3948440.75</v>
      </c>
      <c r="AN477" s="3">
        <v>474764.5</v>
      </c>
      <c r="AO477" s="3">
        <v>4423205</v>
      </c>
      <c r="AP477" s="3">
        <v>1008197.25</v>
      </c>
      <c r="AQ477" s="3">
        <v>5431402</v>
      </c>
      <c r="AR477" s="3">
        <v>10212090</v>
      </c>
      <c r="AS477" s="3">
        <v>0.71768754720687866</v>
      </c>
      <c r="AT477" s="3">
        <v>0.29810026288032532</v>
      </c>
      <c r="AU477" s="3">
        <v>14229159</v>
      </c>
      <c r="AV477" s="3">
        <v>46962700</v>
      </c>
      <c r="AW477" s="3">
        <v>18789540</v>
      </c>
      <c r="AX477" s="3">
        <v>130451.9453125</v>
      </c>
      <c r="AY477" s="3">
        <v>30884144</v>
      </c>
      <c r="AZ477" s="3">
        <v>0</v>
      </c>
      <c r="BA477" s="3">
        <v>0</v>
      </c>
      <c r="BB477" s="3">
        <v>236.74728393554688</v>
      </c>
      <c r="BC477" s="3">
        <v>21.567129135131836</v>
      </c>
      <c r="BD477" s="3">
        <v>109.07586669921875</v>
      </c>
      <c r="BE477" s="3">
        <v>144.03419494628906</v>
      </c>
    </row>
    <row r="478" spans="1:57" x14ac:dyDescent="0.25">
      <c r="A478" s="3">
        <v>121395103</v>
      </c>
      <c r="B478" s="3" t="s">
        <v>450</v>
      </c>
      <c r="C478" s="3" t="s">
        <v>604</v>
      </c>
      <c r="D478" s="50" t="s">
        <v>938</v>
      </c>
      <c r="E478" s="50">
        <v>2376187.75</v>
      </c>
      <c r="F478" s="50">
        <v>663137.875</v>
      </c>
      <c r="G478" s="50">
        <v>1386588.625</v>
      </c>
      <c r="H478" s="50">
        <v>239274.90625</v>
      </c>
      <c r="I478" s="50">
        <v>290287</v>
      </c>
      <c r="J478" s="50">
        <v>3794775.5</v>
      </c>
      <c r="K478" s="50">
        <v>827646</v>
      </c>
      <c r="L478" s="50"/>
      <c r="M478" s="50">
        <v>2376187.75</v>
      </c>
      <c r="N478" s="50">
        <v>2376187.75</v>
      </c>
      <c r="O478" s="50">
        <v>663137.875</v>
      </c>
      <c r="P478" s="50">
        <v>663137.875</v>
      </c>
      <c r="Q478" s="50">
        <v>1694719.375</v>
      </c>
      <c r="R478" s="50">
        <v>292447.09375</v>
      </c>
      <c r="S478" s="3">
        <v>290287</v>
      </c>
      <c r="T478" s="3">
        <v>3794775.5</v>
      </c>
      <c r="U478" s="3">
        <v>827646</v>
      </c>
      <c r="AG478" s="3">
        <v>663137.875</v>
      </c>
      <c r="AH478" s="3">
        <v>3733395.75</v>
      </c>
      <c r="AI478" s="3">
        <v>4396533.5</v>
      </c>
      <c r="AJ478" s="3">
        <v>4457913.5</v>
      </c>
      <c r="AK478" s="3">
        <v>8854447</v>
      </c>
      <c r="AL478" s="3">
        <v>2668634.75</v>
      </c>
      <c r="AM478" s="3">
        <v>11523082</v>
      </c>
      <c r="AN478" s="3">
        <v>953424.875</v>
      </c>
      <c r="AO478" s="3">
        <v>12476507</v>
      </c>
      <c r="AP478" s="3">
        <v>2376187.75</v>
      </c>
      <c r="AQ478" s="3">
        <v>14852695</v>
      </c>
      <c r="AR478" s="3">
        <v>21810086</v>
      </c>
      <c r="AS478" s="3">
        <v>0.55486017465591431</v>
      </c>
      <c r="AT478" s="3">
        <v>0.19325752556324005</v>
      </c>
      <c r="AU478" s="3">
        <v>39307356</v>
      </c>
      <c r="AV478" s="3">
        <v>204691216</v>
      </c>
      <c r="AW478" s="3">
        <v>32163578</v>
      </c>
      <c r="AX478" s="3">
        <v>568586.6875</v>
      </c>
      <c r="AY478" s="3">
        <v>151112560</v>
      </c>
      <c r="AZ478" s="3">
        <v>0</v>
      </c>
      <c r="BA478" s="3">
        <v>0</v>
      </c>
      <c r="BB478" s="3">
        <v>265.76873779296875</v>
      </c>
      <c r="BC478" s="3">
        <v>15.57273006439209</v>
      </c>
      <c r="BD478" s="3">
        <v>69.131683349609375</v>
      </c>
      <c r="BE478" s="3">
        <v>56.567588806152344</v>
      </c>
    </row>
    <row r="479" spans="1:57" x14ac:dyDescent="0.25">
      <c r="A479" s="3">
        <v>121395603</v>
      </c>
      <c r="B479" s="3" t="s">
        <v>222</v>
      </c>
      <c r="C479" s="3" t="s">
        <v>604</v>
      </c>
      <c r="D479" s="50" t="s">
        <v>938</v>
      </c>
      <c r="E479" s="50">
        <v>592916.6875</v>
      </c>
      <c r="F479" s="50">
        <v>182740.046875</v>
      </c>
      <c r="G479" s="50">
        <v>390564</v>
      </c>
      <c r="H479" s="50">
        <v>46407.1484375</v>
      </c>
      <c r="I479" s="50">
        <v>128124.3828125</v>
      </c>
      <c r="J479" s="50">
        <v>599768.125</v>
      </c>
      <c r="K479" s="50">
        <v>125808.71875</v>
      </c>
      <c r="L479" s="50"/>
      <c r="M479" s="50">
        <v>592916.6875</v>
      </c>
      <c r="N479" s="50">
        <v>592916.6875</v>
      </c>
      <c r="O479" s="50">
        <v>182740.046875</v>
      </c>
      <c r="P479" s="50">
        <v>182740.046875</v>
      </c>
      <c r="Q479" s="50">
        <v>477356</v>
      </c>
      <c r="R479" s="50">
        <v>56719.8515625</v>
      </c>
      <c r="S479" s="3">
        <v>128124.3828125</v>
      </c>
      <c r="T479" s="3">
        <v>599768.125</v>
      </c>
      <c r="U479" s="3">
        <v>125808.71875</v>
      </c>
      <c r="AG479" s="3">
        <v>182740.046875</v>
      </c>
      <c r="AH479" s="3">
        <v>893256.875</v>
      </c>
      <c r="AI479" s="3">
        <v>1075996.875</v>
      </c>
      <c r="AJ479" s="3">
        <v>782508.1875</v>
      </c>
      <c r="AK479" s="3">
        <v>1858505</v>
      </c>
      <c r="AL479" s="3">
        <v>649636.5625</v>
      </c>
      <c r="AM479" s="3">
        <v>2508141.5</v>
      </c>
      <c r="AN479" s="3">
        <v>310864.4375</v>
      </c>
      <c r="AO479" s="3">
        <v>2819006</v>
      </c>
      <c r="AP479" s="3">
        <v>592916.6875</v>
      </c>
      <c r="AQ479" s="3">
        <v>3411922.75</v>
      </c>
      <c r="AR479" s="3">
        <v>5758004.5</v>
      </c>
      <c r="AS479" s="3">
        <v>0.66094529628753662</v>
      </c>
      <c r="AT479" s="3">
        <v>0.18606218695640564</v>
      </c>
      <c r="AU479" s="3">
        <v>8711772</v>
      </c>
      <c r="AV479" s="3">
        <v>43378292</v>
      </c>
      <c r="AW479" s="3">
        <v>21447964</v>
      </c>
      <c r="AX479" s="3">
        <v>120495.2578125</v>
      </c>
      <c r="AY479" s="3">
        <v>29690299</v>
      </c>
      <c r="AZ479" s="3">
        <v>0</v>
      </c>
      <c r="BA479" s="3">
        <v>0</v>
      </c>
      <c r="BB479" s="3">
        <v>246.4022216796875</v>
      </c>
      <c r="BC479" s="3">
        <v>15.423885345458984</v>
      </c>
      <c r="BD479" s="3">
        <v>72.299705505371094</v>
      </c>
      <c r="BE479" s="3">
        <v>177.9984130859375</v>
      </c>
    </row>
    <row r="480" spans="1:57" x14ac:dyDescent="0.25">
      <c r="A480" s="3">
        <v>121395703</v>
      </c>
      <c r="B480" s="3" t="s">
        <v>11</v>
      </c>
      <c r="C480" s="3" t="s">
        <v>604</v>
      </c>
      <c r="D480" s="50" t="s">
        <v>938</v>
      </c>
      <c r="E480" s="50">
        <v>931210.0625</v>
      </c>
      <c r="F480" s="50">
        <v>202453.796875</v>
      </c>
      <c r="G480" s="50">
        <v>530754.75</v>
      </c>
      <c r="H480" s="50">
        <v>66352.046875</v>
      </c>
      <c r="I480" s="50">
        <v>238345.9375</v>
      </c>
      <c r="J480" s="50">
        <v>1095671.5</v>
      </c>
      <c r="K480" s="50">
        <v>242638.296875</v>
      </c>
      <c r="L480" s="50"/>
      <c r="M480" s="50">
        <v>931210.0625</v>
      </c>
      <c r="N480" s="50">
        <v>931210.0625</v>
      </c>
      <c r="O480" s="50">
        <v>202453.796875</v>
      </c>
      <c r="P480" s="50">
        <v>202453.796875</v>
      </c>
      <c r="Q480" s="50">
        <v>648700.25</v>
      </c>
      <c r="R480" s="50">
        <v>81096.953125</v>
      </c>
      <c r="S480" s="3">
        <v>238345.9375</v>
      </c>
      <c r="T480" s="3">
        <v>1095671.5</v>
      </c>
      <c r="U480" s="3">
        <v>242638.296875</v>
      </c>
      <c r="AG480" s="3">
        <v>202453.796875</v>
      </c>
      <c r="AH480" s="3">
        <v>1478546.25</v>
      </c>
      <c r="AI480" s="3">
        <v>1681000</v>
      </c>
      <c r="AJ480" s="3">
        <v>1298125.25</v>
      </c>
      <c r="AK480" s="3">
        <v>2979125.25</v>
      </c>
      <c r="AL480" s="3">
        <v>1012307</v>
      </c>
      <c r="AM480" s="3">
        <v>3991432.25</v>
      </c>
      <c r="AN480" s="3">
        <v>440799.75</v>
      </c>
      <c r="AO480" s="3">
        <v>4432232</v>
      </c>
      <c r="AP480" s="3">
        <v>931210.0625</v>
      </c>
      <c r="AQ480" s="3">
        <v>5363442</v>
      </c>
      <c r="AR480" s="3">
        <v>9801595</v>
      </c>
      <c r="AS480" s="3">
        <v>0.633372962474823</v>
      </c>
      <c r="AT480" s="3">
        <v>0.21172700822353363</v>
      </c>
      <c r="AU480" s="3">
        <v>15475234</v>
      </c>
      <c r="AV480" s="3">
        <v>69673712</v>
      </c>
      <c r="AW480" s="3">
        <v>32145274</v>
      </c>
      <c r="AX480" s="3">
        <v>193538.09375</v>
      </c>
      <c r="AY480" s="3">
        <v>49348818</v>
      </c>
      <c r="AZ480" s="3">
        <v>0</v>
      </c>
      <c r="BA480" s="3">
        <v>0</v>
      </c>
      <c r="BB480" s="3">
        <v>254.98245239257813</v>
      </c>
      <c r="BC480" s="3">
        <v>15.392965316772461</v>
      </c>
      <c r="BD480" s="3">
        <v>79.959625244140625</v>
      </c>
      <c r="BE480" s="3">
        <v>166.09274291992188</v>
      </c>
    </row>
    <row r="481" spans="1:57" x14ac:dyDescent="0.25">
      <c r="A481" s="3">
        <v>121397803</v>
      </c>
      <c r="B481" s="3" t="s">
        <v>344</v>
      </c>
      <c r="C481" s="3" t="s">
        <v>604</v>
      </c>
      <c r="D481" s="50" t="s">
        <v>938</v>
      </c>
      <c r="E481" s="50">
        <v>2121566</v>
      </c>
      <c r="F481" s="50">
        <v>488466.4375</v>
      </c>
      <c r="G481" s="50">
        <v>922426.8125</v>
      </c>
      <c r="H481" s="50">
        <v>1877569.625</v>
      </c>
      <c r="I481" s="50">
        <v>164265.640625</v>
      </c>
      <c r="J481" s="50">
        <v>1664808</v>
      </c>
      <c r="K481" s="50">
        <v>374227.5</v>
      </c>
      <c r="L481" s="50"/>
      <c r="M481" s="50">
        <v>2121566</v>
      </c>
      <c r="N481" s="50">
        <v>2121566</v>
      </c>
      <c r="O481" s="50">
        <v>488466.4375</v>
      </c>
      <c r="P481" s="50">
        <v>488466.4375</v>
      </c>
      <c r="Q481" s="50">
        <v>1127410.5</v>
      </c>
      <c r="R481" s="50">
        <v>2294807.5</v>
      </c>
      <c r="S481" s="3">
        <v>164265.640625</v>
      </c>
      <c r="T481" s="3">
        <v>1664808</v>
      </c>
      <c r="U481" s="3">
        <v>374227.5</v>
      </c>
      <c r="AG481" s="3">
        <v>488466.4375</v>
      </c>
      <c r="AH481" s="3">
        <v>4537629</v>
      </c>
      <c r="AI481" s="3">
        <v>5026095.5</v>
      </c>
      <c r="AJ481" s="3">
        <v>2153274.5</v>
      </c>
      <c r="AK481" s="3">
        <v>7179370</v>
      </c>
      <c r="AL481" s="3">
        <v>4416373.5</v>
      </c>
      <c r="AM481" s="3">
        <v>11595744</v>
      </c>
      <c r="AN481" s="3">
        <v>652732.0625</v>
      </c>
      <c r="AO481" s="3">
        <v>12248476</v>
      </c>
      <c r="AP481" s="3">
        <v>2121566</v>
      </c>
      <c r="AQ481" s="3">
        <v>14370042</v>
      </c>
      <c r="AR481" s="3">
        <v>16674854</v>
      </c>
      <c r="AS481" s="3">
        <v>0.68589258193969727</v>
      </c>
      <c r="AT481" s="3">
        <v>0.29240903258323669</v>
      </c>
      <c r="AU481" s="3">
        <v>24311174</v>
      </c>
      <c r="AV481" s="3">
        <v>83429200</v>
      </c>
      <c r="AW481" s="3">
        <v>10384326</v>
      </c>
      <c r="AX481" s="3">
        <v>231747.78125</v>
      </c>
      <c r="AY481" s="3">
        <v>48487742</v>
      </c>
      <c r="AZ481" s="3">
        <v>0</v>
      </c>
      <c r="BA481" s="3">
        <v>0</v>
      </c>
      <c r="BB481" s="3">
        <v>209.22634887695313</v>
      </c>
      <c r="BC481" s="3">
        <v>30.979238510131836</v>
      </c>
      <c r="BD481" s="3">
        <v>104.90358734130859</v>
      </c>
      <c r="BE481" s="3">
        <v>44.808738708496094</v>
      </c>
    </row>
    <row r="482" spans="1:57" x14ac:dyDescent="0.25">
      <c r="A482" s="3">
        <v>122000000</v>
      </c>
      <c r="B482" s="3" t="s">
        <v>588</v>
      </c>
      <c r="C482" s="3" t="s">
        <v>606</v>
      </c>
      <c r="D482" s="50" t="s">
        <v>940</v>
      </c>
      <c r="E482" s="50"/>
      <c r="F482" s="50"/>
      <c r="G482" s="50"/>
      <c r="H482" s="50"/>
      <c r="I482" s="50"/>
      <c r="J482" s="50">
        <v>2614836.75</v>
      </c>
      <c r="K482" s="50">
        <v>530893.3125</v>
      </c>
      <c r="L482" s="50"/>
      <c r="M482" s="50"/>
      <c r="N482" s="50"/>
      <c r="O482" s="50"/>
      <c r="P482" s="50"/>
      <c r="Q482" s="50"/>
      <c r="R482" s="50"/>
      <c r="T482" s="3">
        <v>2614836.75</v>
      </c>
      <c r="U482" s="3">
        <v>530893.3125</v>
      </c>
      <c r="X482" s="3">
        <v>6501087</v>
      </c>
      <c r="Y482" s="3">
        <v>1760086.5</v>
      </c>
      <c r="Z482" s="3">
        <v>1760086.5</v>
      </c>
      <c r="AA482" s="3">
        <v>2047977.5</v>
      </c>
      <c r="AB482" s="3">
        <v>2047977.5</v>
      </c>
      <c r="AC482" s="3">
        <v>2047977.5</v>
      </c>
      <c r="AD482" s="3">
        <v>2047977.5</v>
      </c>
      <c r="AE482" s="3">
        <v>2047977.5</v>
      </c>
      <c r="AF482" s="3">
        <v>2047977.5</v>
      </c>
      <c r="AG482" s="3">
        <v>2047977.5</v>
      </c>
      <c r="AH482" s="3">
        <v>10840044</v>
      </c>
      <c r="AI482" s="3">
        <v>12888022</v>
      </c>
      <c r="AJ482" s="3">
        <v>4662814</v>
      </c>
      <c r="AK482" s="3">
        <v>17550836</v>
      </c>
      <c r="AL482" s="3">
        <v>2047977.5</v>
      </c>
      <c r="AM482" s="3">
        <v>19598814</v>
      </c>
      <c r="AN482" s="3">
        <v>3808064</v>
      </c>
      <c r="AO482" s="3">
        <v>23406878</v>
      </c>
      <c r="AP482" s="3">
        <v>2047977.5</v>
      </c>
      <c r="AQ482" s="3">
        <v>25454856</v>
      </c>
      <c r="AR482" s="3">
        <v>42377712</v>
      </c>
      <c r="AS482" s="3">
        <v>0.70034503936767578</v>
      </c>
      <c r="AT482" s="3">
        <v>0.3244820237159729</v>
      </c>
      <c r="AU482" s="3">
        <v>60509764</v>
      </c>
      <c r="AV482" s="3">
        <v>186283232</v>
      </c>
      <c r="AW482" s="3">
        <v>10647543</v>
      </c>
      <c r="AX482" s="3">
        <v>517453.4375</v>
      </c>
      <c r="BA482" s="3">
        <v>0</v>
      </c>
      <c r="BC482" s="3">
        <v>33.917709350585938</v>
      </c>
      <c r="BD482" s="3">
        <v>116.93759918212891</v>
      </c>
      <c r="BE482" s="3">
        <v>20.576814651489258</v>
      </c>
    </row>
    <row r="483" spans="1:57" x14ac:dyDescent="0.25">
      <c r="A483" s="3">
        <v>122091002</v>
      </c>
      <c r="B483" s="3" t="s">
        <v>167</v>
      </c>
      <c r="C483" s="3" t="s">
        <v>604</v>
      </c>
      <c r="D483" s="50" t="s">
        <v>940</v>
      </c>
      <c r="E483" s="50">
        <v>3348067</v>
      </c>
      <c r="F483" s="50">
        <v>909541.625</v>
      </c>
      <c r="G483" s="50">
        <v>1780036.5</v>
      </c>
      <c r="H483" s="50">
        <v>1841221.75</v>
      </c>
      <c r="I483" s="50">
        <v>306582.71875</v>
      </c>
      <c r="J483" s="50">
        <v>2593844.75</v>
      </c>
      <c r="K483" s="50">
        <v>528616.5625</v>
      </c>
      <c r="L483" s="50"/>
      <c r="M483" s="50">
        <v>3348067</v>
      </c>
      <c r="N483" s="50">
        <v>3348067</v>
      </c>
      <c r="O483" s="50">
        <v>909541.625</v>
      </c>
      <c r="P483" s="50">
        <v>909541.625</v>
      </c>
      <c r="Q483" s="50">
        <v>2175600</v>
      </c>
      <c r="R483" s="50">
        <v>2250382.25</v>
      </c>
      <c r="S483" s="3">
        <v>306582.71875</v>
      </c>
      <c r="T483" s="3">
        <v>2593844.75</v>
      </c>
      <c r="U483" s="3">
        <v>528616.5625</v>
      </c>
      <c r="AG483" s="3">
        <v>909541.625</v>
      </c>
      <c r="AH483" s="3">
        <v>6024488</v>
      </c>
      <c r="AI483" s="3">
        <v>6934029.5</v>
      </c>
      <c r="AJ483" s="3">
        <v>3503386.5</v>
      </c>
      <c r="AK483" s="3">
        <v>10437416</v>
      </c>
      <c r="AL483" s="3">
        <v>5598449</v>
      </c>
      <c r="AM483" s="3">
        <v>16035865</v>
      </c>
      <c r="AN483" s="3">
        <v>1216124.375</v>
      </c>
      <c r="AO483" s="3">
        <v>17251990</v>
      </c>
      <c r="AP483" s="3">
        <v>3348067</v>
      </c>
      <c r="AQ483" s="3">
        <v>20600056</v>
      </c>
      <c r="AR483" s="3">
        <v>27324948</v>
      </c>
      <c r="AS483" s="3">
        <v>0.67577517032623291</v>
      </c>
      <c r="AT483" s="3">
        <v>0.2299591451883316</v>
      </c>
      <c r="AU483" s="3">
        <v>40434968</v>
      </c>
      <c r="AV483" s="3">
        <v>176673680</v>
      </c>
      <c r="AW483" s="3">
        <v>10717377</v>
      </c>
      <c r="AX483" s="3">
        <v>490760.21875</v>
      </c>
      <c r="AY483" s="3">
        <v>101853669</v>
      </c>
      <c r="AZ483" s="3">
        <v>1</v>
      </c>
      <c r="BA483" s="3">
        <v>0</v>
      </c>
      <c r="BB483" s="3">
        <v>207.54263305664063</v>
      </c>
      <c r="BC483" s="3">
        <v>21.267852783203125</v>
      </c>
      <c r="BD483" s="3">
        <v>82.39251708984375</v>
      </c>
      <c r="BE483" s="3">
        <v>21.838315963745117</v>
      </c>
    </row>
    <row r="484" spans="1:57" x14ac:dyDescent="0.25">
      <c r="A484" s="3">
        <v>122091303</v>
      </c>
      <c r="B484" s="3" t="s">
        <v>106</v>
      </c>
      <c r="C484" s="3" t="s">
        <v>604</v>
      </c>
      <c r="D484" s="50" t="s">
        <v>940</v>
      </c>
      <c r="E484" s="50">
        <v>1198373.75</v>
      </c>
      <c r="F484" s="50">
        <v>203190.15625</v>
      </c>
      <c r="G484" s="50">
        <v>389915.25</v>
      </c>
      <c r="H484" s="50">
        <v>326827.8125</v>
      </c>
      <c r="I484" s="50">
        <v>26166.330078125</v>
      </c>
      <c r="J484" s="50">
        <v>579463.625</v>
      </c>
      <c r="K484" s="50">
        <v>128733.1015625</v>
      </c>
      <c r="L484" s="50"/>
      <c r="M484" s="50">
        <v>1198373.75</v>
      </c>
      <c r="N484" s="50">
        <v>1198373.75</v>
      </c>
      <c r="O484" s="50">
        <v>203190.15625</v>
      </c>
      <c r="P484" s="50">
        <v>203190.15625</v>
      </c>
      <c r="Q484" s="50">
        <v>476563.0625</v>
      </c>
      <c r="R484" s="50">
        <v>399456.1875</v>
      </c>
      <c r="S484" s="3">
        <v>26166.330078125</v>
      </c>
      <c r="T484" s="3">
        <v>579463.625</v>
      </c>
      <c r="U484" s="3">
        <v>128733.1015625</v>
      </c>
      <c r="AG484" s="3">
        <v>203190.15625</v>
      </c>
      <c r="AH484" s="3">
        <v>1680101</v>
      </c>
      <c r="AI484" s="3">
        <v>1883291.125</v>
      </c>
      <c r="AJ484" s="3">
        <v>782653.75</v>
      </c>
      <c r="AK484" s="3">
        <v>2665945</v>
      </c>
      <c r="AL484" s="3">
        <v>1597830</v>
      </c>
      <c r="AM484" s="3">
        <v>4263775</v>
      </c>
      <c r="AN484" s="3">
        <v>229356.484375</v>
      </c>
      <c r="AO484" s="3">
        <v>4493131.5</v>
      </c>
      <c r="AP484" s="3">
        <v>1198373.75</v>
      </c>
      <c r="AQ484" s="3">
        <v>5691505</v>
      </c>
      <c r="AR484" s="3">
        <v>9776772</v>
      </c>
      <c r="AS484" s="3">
        <v>0.76573067903518677</v>
      </c>
      <c r="AT484" s="3">
        <v>0.45779141783714294</v>
      </c>
      <c r="AU484" s="3">
        <v>12767899</v>
      </c>
      <c r="AV484" s="3">
        <v>28028944</v>
      </c>
      <c r="AW484" s="3">
        <v>583993</v>
      </c>
      <c r="AX484" s="3">
        <v>77858.1796875</v>
      </c>
      <c r="AY484" s="3">
        <v>11241379</v>
      </c>
      <c r="AZ484" s="3">
        <v>0</v>
      </c>
      <c r="BA484" s="3">
        <v>0</v>
      </c>
      <c r="BB484" s="3">
        <v>144.38276672363281</v>
      </c>
      <c r="BC484" s="3">
        <v>34.241039276123047</v>
      </c>
      <c r="BD484" s="3">
        <v>163.98918151855469</v>
      </c>
      <c r="BE484" s="3">
        <v>7.500727653503418</v>
      </c>
    </row>
    <row r="485" spans="1:57" x14ac:dyDescent="0.25">
      <c r="A485" s="3">
        <v>122091352</v>
      </c>
      <c r="B485" s="3" t="s">
        <v>265</v>
      </c>
      <c r="C485" s="3" t="s">
        <v>604</v>
      </c>
      <c r="D485" s="50" t="s">
        <v>940</v>
      </c>
      <c r="E485" s="50">
        <v>4165612</v>
      </c>
      <c r="F485" s="50">
        <v>1019785.1875</v>
      </c>
      <c r="G485" s="50">
        <v>2658440</v>
      </c>
      <c r="H485" s="50">
        <v>2561413.5</v>
      </c>
      <c r="I485" s="50">
        <v>342801</v>
      </c>
      <c r="J485" s="50">
        <v>2454962.25</v>
      </c>
      <c r="K485" s="50">
        <v>292129.96875</v>
      </c>
      <c r="L485" s="50"/>
      <c r="M485" s="50">
        <v>4165612</v>
      </c>
      <c r="N485" s="50">
        <v>4165612</v>
      </c>
      <c r="O485" s="50">
        <v>1019785.1875</v>
      </c>
      <c r="P485" s="50">
        <v>1019785.1875</v>
      </c>
      <c r="Q485" s="50">
        <v>3249204.25</v>
      </c>
      <c r="R485" s="50">
        <v>3130616.5</v>
      </c>
      <c r="S485" s="3">
        <v>342801</v>
      </c>
      <c r="T485" s="3">
        <v>2454962.25</v>
      </c>
      <c r="U485" s="3">
        <v>292129.96875</v>
      </c>
      <c r="AG485" s="3">
        <v>1019785.1875</v>
      </c>
      <c r="AH485" s="3">
        <v>7361956.5</v>
      </c>
      <c r="AI485" s="3">
        <v>8381741.5</v>
      </c>
      <c r="AJ485" s="3">
        <v>3474747.5</v>
      </c>
      <c r="AK485" s="3">
        <v>11856489</v>
      </c>
      <c r="AL485" s="3">
        <v>7296228.5</v>
      </c>
      <c r="AM485" s="3">
        <v>19152718</v>
      </c>
      <c r="AN485" s="3">
        <v>1362586.25</v>
      </c>
      <c r="AO485" s="3">
        <v>20515304</v>
      </c>
      <c r="AP485" s="3">
        <v>4165612</v>
      </c>
      <c r="AQ485" s="3">
        <v>24680916</v>
      </c>
      <c r="AR485" s="3">
        <v>37347040</v>
      </c>
      <c r="AS485" s="3">
        <v>0.73301297426223755</v>
      </c>
      <c r="AT485" s="3">
        <v>0.28704047203063965</v>
      </c>
      <c r="AU485" s="3">
        <v>50950040</v>
      </c>
      <c r="AV485" s="3">
        <v>174352864</v>
      </c>
      <c r="AW485" s="3">
        <v>42017072</v>
      </c>
      <c r="AX485" s="3">
        <v>484313.5</v>
      </c>
      <c r="AY485" s="3">
        <v>85297584</v>
      </c>
      <c r="AZ485" s="3">
        <v>0</v>
      </c>
      <c r="BA485" s="3">
        <v>0</v>
      </c>
      <c r="BB485" s="3">
        <v>176.12060546875</v>
      </c>
      <c r="BC485" s="3">
        <v>24.481021881103516</v>
      </c>
      <c r="BD485" s="3">
        <v>105.20053863525391</v>
      </c>
      <c r="BE485" s="3">
        <v>86.755935668945313</v>
      </c>
    </row>
    <row r="486" spans="1:57" x14ac:dyDescent="0.25">
      <c r="A486" s="3">
        <v>122091457</v>
      </c>
      <c r="B486" s="3" t="s">
        <v>531</v>
      </c>
      <c r="C486" s="3" t="s">
        <v>605</v>
      </c>
      <c r="D486" s="50" t="s">
        <v>940</v>
      </c>
      <c r="E486" s="50"/>
      <c r="F486" s="50"/>
      <c r="G486" s="50"/>
      <c r="H486" s="50"/>
      <c r="I486" s="50"/>
      <c r="J486" s="50">
        <v>622523.5</v>
      </c>
      <c r="K486" s="50">
        <v>133414.265625</v>
      </c>
      <c r="L486" s="50">
        <v>324861.59375</v>
      </c>
      <c r="M486" s="50"/>
      <c r="N486" s="50"/>
      <c r="O486" s="50"/>
      <c r="P486" s="50"/>
      <c r="Q486" s="50"/>
      <c r="R486" s="50"/>
      <c r="T486" s="3">
        <v>622523.5</v>
      </c>
      <c r="U486" s="3">
        <v>133414.265625</v>
      </c>
      <c r="V486" s="3">
        <v>324861.59375</v>
      </c>
      <c r="W486" s="3">
        <v>324861.59375</v>
      </c>
      <c r="AG486" s="3">
        <v>0</v>
      </c>
      <c r="AH486" s="3">
        <v>458275.875</v>
      </c>
      <c r="AI486" s="3">
        <v>458275.875</v>
      </c>
      <c r="AJ486" s="3">
        <v>622523.5</v>
      </c>
      <c r="AK486" s="3">
        <v>1080799.375</v>
      </c>
      <c r="AL486" s="3">
        <v>324861.59375</v>
      </c>
      <c r="AM486" s="3">
        <v>1405661</v>
      </c>
      <c r="AN486" s="3">
        <v>0</v>
      </c>
      <c r="AO486" s="3">
        <v>1405661</v>
      </c>
      <c r="AP486" s="3">
        <v>324861.59375</v>
      </c>
      <c r="AQ486" s="3">
        <v>1730522.625</v>
      </c>
      <c r="AR486" s="3">
        <v>2092714</v>
      </c>
      <c r="AS486" s="3">
        <v>0.42334035038948059</v>
      </c>
      <c r="AT486" s="3">
        <v>0.16707463562488556</v>
      </c>
      <c r="AU486" s="3">
        <v>4943337</v>
      </c>
      <c r="AV486" s="3">
        <v>28727702</v>
      </c>
      <c r="AW486" s="3">
        <v>7835717</v>
      </c>
      <c r="AX486" s="3">
        <v>79799.171875</v>
      </c>
      <c r="BA486" s="3">
        <v>0</v>
      </c>
      <c r="BC486" s="3">
        <v>13.543992042541504</v>
      </c>
      <c r="BD486" s="3">
        <v>61.947223663330078</v>
      </c>
      <c r="BE486" s="3">
        <v>98.192962646484375</v>
      </c>
    </row>
    <row r="487" spans="1:57" x14ac:dyDescent="0.25">
      <c r="A487" s="3">
        <v>122092002</v>
      </c>
      <c r="B487" s="3" t="s">
        <v>306</v>
      </c>
      <c r="C487" s="3" t="s">
        <v>604</v>
      </c>
      <c r="D487" s="50" t="s">
        <v>940</v>
      </c>
      <c r="E487" s="50">
        <v>2348152.5</v>
      </c>
      <c r="F487" s="50">
        <v>568381.1875</v>
      </c>
      <c r="G487" s="50">
        <v>1485124.25</v>
      </c>
      <c r="H487" s="50">
        <v>171165.15625</v>
      </c>
      <c r="I487" s="50">
        <v>119608.5078125</v>
      </c>
      <c r="J487" s="50">
        <v>2547589.25</v>
      </c>
      <c r="K487" s="50">
        <v>533371.125</v>
      </c>
      <c r="L487" s="50"/>
      <c r="M487" s="50">
        <v>2348152.5</v>
      </c>
      <c r="N487" s="50">
        <v>2348152.5</v>
      </c>
      <c r="O487" s="50">
        <v>568381.1875</v>
      </c>
      <c r="P487" s="50">
        <v>568381.1875</v>
      </c>
      <c r="Q487" s="50">
        <v>1815151.75</v>
      </c>
      <c r="R487" s="50">
        <v>209201.84375</v>
      </c>
      <c r="S487" s="3">
        <v>119608.5078125</v>
      </c>
      <c r="T487" s="3">
        <v>2547589.25</v>
      </c>
      <c r="U487" s="3">
        <v>533371.125</v>
      </c>
      <c r="AG487" s="3">
        <v>568381.1875</v>
      </c>
      <c r="AH487" s="3">
        <v>3172297.5</v>
      </c>
      <c r="AI487" s="3">
        <v>3740678.75</v>
      </c>
      <c r="AJ487" s="3">
        <v>3115970.5</v>
      </c>
      <c r="AK487" s="3">
        <v>6856649</v>
      </c>
      <c r="AL487" s="3">
        <v>2557354.25</v>
      </c>
      <c r="AM487" s="3">
        <v>9414003</v>
      </c>
      <c r="AN487" s="3">
        <v>687989.6875</v>
      </c>
      <c r="AO487" s="3">
        <v>10101993</v>
      </c>
      <c r="AP487" s="3">
        <v>2348152.5</v>
      </c>
      <c r="AQ487" s="3">
        <v>12450146</v>
      </c>
      <c r="AR487" s="3">
        <v>22180806</v>
      </c>
      <c r="AS487" s="3">
        <v>0.65299367904663086</v>
      </c>
      <c r="AT487" s="3">
        <v>0.25311827659606934</v>
      </c>
      <c r="AU487" s="3">
        <v>33967872</v>
      </c>
      <c r="AV487" s="3">
        <v>133774152</v>
      </c>
      <c r="AW487" s="3">
        <v>12879056</v>
      </c>
      <c r="AX487" s="3">
        <v>371594.875</v>
      </c>
      <c r="AY487" s="3">
        <v>88472023</v>
      </c>
      <c r="AZ487" s="3">
        <v>0</v>
      </c>
      <c r="BA487" s="3">
        <v>0</v>
      </c>
      <c r="BB487" s="3">
        <v>238.08731079101563</v>
      </c>
      <c r="BC487" s="3">
        <v>18.451946258544922</v>
      </c>
      <c r="BD487" s="3">
        <v>91.411033630371094</v>
      </c>
      <c r="BE487" s="3">
        <v>34.658863067626953</v>
      </c>
    </row>
    <row r="488" spans="1:57" x14ac:dyDescent="0.25">
      <c r="A488" s="3">
        <v>122092102</v>
      </c>
      <c r="B488" s="3" t="s">
        <v>498</v>
      </c>
      <c r="C488" s="3" t="s">
        <v>604</v>
      </c>
      <c r="D488" s="50" t="s">
        <v>940</v>
      </c>
      <c r="E488" s="50">
        <v>3591009.5</v>
      </c>
      <c r="F488" s="50">
        <v>1203315.25</v>
      </c>
      <c r="G488" s="50">
        <v>4563113</v>
      </c>
      <c r="H488" s="50">
        <v>460818.90625</v>
      </c>
      <c r="I488" s="50">
        <v>515745</v>
      </c>
      <c r="J488" s="50">
        <v>7321233</v>
      </c>
      <c r="K488" s="50">
        <v>1575349.875</v>
      </c>
      <c r="L488" s="50"/>
      <c r="M488" s="50">
        <v>3591009.5</v>
      </c>
      <c r="N488" s="50">
        <v>3591009.5</v>
      </c>
      <c r="O488" s="50">
        <v>1203315.25</v>
      </c>
      <c r="P488" s="50">
        <v>1203315.25</v>
      </c>
      <c r="Q488" s="50">
        <v>5577138</v>
      </c>
      <c r="R488" s="50">
        <v>563223.125</v>
      </c>
      <c r="S488" s="3">
        <v>515745</v>
      </c>
      <c r="T488" s="3">
        <v>7321233</v>
      </c>
      <c r="U488" s="3">
        <v>1575349.875</v>
      </c>
      <c r="AG488" s="3">
        <v>1203315.25</v>
      </c>
      <c r="AH488" s="3">
        <v>6142923.5</v>
      </c>
      <c r="AI488" s="3">
        <v>7346239</v>
      </c>
      <c r="AJ488" s="3">
        <v>8524548</v>
      </c>
      <c r="AK488" s="3">
        <v>15870787</v>
      </c>
      <c r="AL488" s="3">
        <v>4154232.5</v>
      </c>
      <c r="AM488" s="3">
        <v>20025020</v>
      </c>
      <c r="AN488" s="3">
        <v>1719060.25</v>
      </c>
      <c r="AO488" s="3">
        <v>21744080</v>
      </c>
      <c r="AP488" s="3">
        <v>3591009.5</v>
      </c>
      <c r="AQ488" s="3">
        <v>25335090</v>
      </c>
      <c r="AR488" s="3">
        <v>44541856</v>
      </c>
      <c r="AS488" s="3">
        <v>0.5791211724281311</v>
      </c>
      <c r="AT488" s="3">
        <v>0.21150508522987366</v>
      </c>
      <c r="AU488" s="3">
        <v>76912840</v>
      </c>
      <c r="AV488" s="3">
        <v>355842336</v>
      </c>
      <c r="AW488" s="3">
        <v>64164764</v>
      </c>
      <c r="AX488" s="3">
        <v>988450.9375</v>
      </c>
      <c r="AY488" s="3">
        <v>250669343</v>
      </c>
      <c r="AZ488" s="3">
        <v>0</v>
      </c>
      <c r="BA488" s="3">
        <v>0</v>
      </c>
      <c r="BB488" s="3">
        <v>253.59815979003906</v>
      </c>
      <c r="BC488" s="3">
        <v>16.056221008300781</v>
      </c>
      <c r="BD488" s="3">
        <v>77.811492919921875</v>
      </c>
      <c r="BE488" s="3">
        <v>64.914466857910156</v>
      </c>
    </row>
    <row r="489" spans="1:57" x14ac:dyDescent="0.25">
      <c r="A489" s="3">
        <v>122092353</v>
      </c>
      <c r="B489" s="3" t="s">
        <v>312</v>
      </c>
      <c r="C489" s="3" t="s">
        <v>604</v>
      </c>
      <c r="D489" s="50" t="s">
        <v>940</v>
      </c>
      <c r="E489" s="50">
        <v>2631061.75</v>
      </c>
      <c r="F489" s="50">
        <v>1015637.375</v>
      </c>
      <c r="G489" s="50">
        <v>3951994.75</v>
      </c>
      <c r="H489" s="50">
        <v>187542.90625</v>
      </c>
      <c r="I489" s="50">
        <v>106000.4609375</v>
      </c>
      <c r="J489" s="50">
        <v>4725045.5</v>
      </c>
      <c r="K489" s="50">
        <v>1002392.875</v>
      </c>
      <c r="L489" s="50"/>
      <c r="M489" s="50">
        <v>2631061.75</v>
      </c>
      <c r="N489" s="50">
        <v>2631061.75</v>
      </c>
      <c r="O489" s="50">
        <v>1015637.375</v>
      </c>
      <c r="P489" s="50">
        <v>1015637.375</v>
      </c>
      <c r="Q489" s="50">
        <v>4830216</v>
      </c>
      <c r="R489" s="50">
        <v>229219.09375</v>
      </c>
      <c r="S489" s="3">
        <v>106000.4609375</v>
      </c>
      <c r="T489" s="3">
        <v>4725045.5</v>
      </c>
      <c r="U489" s="3">
        <v>1002392.875</v>
      </c>
      <c r="AG489" s="3">
        <v>1015637.375</v>
      </c>
      <c r="AH489" s="3">
        <v>3926998</v>
      </c>
      <c r="AI489" s="3">
        <v>4942635.5</v>
      </c>
      <c r="AJ489" s="3">
        <v>5740683</v>
      </c>
      <c r="AK489" s="3">
        <v>10683318</v>
      </c>
      <c r="AL489" s="3">
        <v>2860280.75</v>
      </c>
      <c r="AM489" s="3">
        <v>13543599</v>
      </c>
      <c r="AN489" s="3">
        <v>1121637.875</v>
      </c>
      <c r="AO489" s="3">
        <v>14665237</v>
      </c>
      <c r="AP489" s="3">
        <v>2631061.75</v>
      </c>
      <c r="AQ489" s="3">
        <v>17296298</v>
      </c>
      <c r="AR489" s="3">
        <v>33593960</v>
      </c>
      <c r="AS489" s="3">
        <v>0.59432399272918701</v>
      </c>
      <c r="AT489" s="3">
        <v>0.21802973747253418</v>
      </c>
      <c r="AU489" s="3">
        <v>56524660</v>
      </c>
      <c r="AV489" s="3">
        <v>257411600</v>
      </c>
      <c r="AW489" s="3">
        <v>30247366</v>
      </c>
      <c r="AX489" s="3">
        <v>715032.25</v>
      </c>
      <c r="AY489" s="3">
        <v>173527012</v>
      </c>
      <c r="AZ489" s="3">
        <v>0</v>
      </c>
      <c r="BA489" s="3">
        <v>0</v>
      </c>
      <c r="BB489" s="3">
        <v>242.68417358398438</v>
      </c>
      <c r="BC489" s="3">
        <v>14.94102954864502</v>
      </c>
      <c r="BD489" s="3">
        <v>79.051902770996094</v>
      </c>
      <c r="BE489" s="3">
        <v>42.302101135253906</v>
      </c>
    </row>
    <row r="490" spans="1:57" x14ac:dyDescent="0.25">
      <c r="A490" s="3">
        <v>122097007</v>
      </c>
      <c r="B490" s="3" t="s">
        <v>552</v>
      </c>
      <c r="C490" s="3" t="s">
        <v>605</v>
      </c>
      <c r="D490" s="50" t="s">
        <v>940</v>
      </c>
      <c r="E490" s="50"/>
      <c r="F490" s="50"/>
      <c r="G490" s="50"/>
      <c r="H490" s="50"/>
      <c r="I490" s="50"/>
      <c r="J490" s="50">
        <v>241824.109375</v>
      </c>
      <c r="K490" s="50">
        <v>47168.16015625</v>
      </c>
      <c r="L490" s="50">
        <v>170384.703125</v>
      </c>
      <c r="M490" s="50"/>
      <c r="N490" s="50"/>
      <c r="O490" s="50"/>
      <c r="P490" s="50"/>
      <c r="Q490" s="50"/>
      <c r="R490" s="50"/>
      <c r="T490" s="3">
        <v>241824.109375</v>
      </c>
      <c r="U490" s="3">
        <v>47168.16015625</v>
      </c>
      <c r="V490" s="3">
        <v>170384.703125</v>
      </c>
      <c r="W490" s="3">
        <v>170384.703125</v>
      </c>
      <c r="AG490" s="3">
        <v>0</v>
      </c>
      <c r="AH490" s="3">
        <v>217552.859375</v>
      </c>
      <c r="AI490" s="3">
        <v>217552.859375</v>
      </c>
      <c r="AJ490" s="3">
        <v>241824.109375</v>
      </c>
      <c r="AK490" s="3">
        <v>459376.96875</v>
      </c>
      <c r="AL490" s="3">
        <v>170384.703125</v>
      </c>
      <c r="AM490" s="3">
        <v>629761.6875</v>
      </c>
      <c r="AN490" s="3">
        <v>0</v>
      </c>
      <c r="AO490" s="3">
        <v>629761.6875</v>
      </c>
      <c r="AP490" s="3">
        <v>170384.703125</v>
      </c>
      <c r="AQ490" s="3">
        <v>800146.375</v>
      </c>
      <c r="AR490" s="3">
        <v>914091.25</v>
      </c>
      <c r="AS490" s="3">
        <v>0.4558677077293396</v>
      </c>
      <c r="AT490" s="3">
        <v>0.15366686880588531</v>
      </c>
      <c r="AU490" s="3">
        <v>2005167.75</v>
      </c>
      <c r="AV490" s="3">
        <v>13040684</v>
      </c>
      <c r="AW490" s="3">
        <v>564279</v>
      </c>
      <c r="AX490" s="3">
        <v>36224.12109375</v>
      </c>
      <c r="BA490" s="3">
        <v>0</v>
      </c>
      <c r="BC490" s="3">
        <v>12.681521415710449</v>
      </c>
      <c r="BD490" s="3">
        <v>55.354488372802734</v>
      </c>
      <c r="BE490" s="3">
        <v>15.577438354492188</v>
      </c>
    </row>
    <row r="491" spans="1:57" x14ac:dyDescent="0.25">
      <c r="A491" s="3">
        <v>122097203</v>
      </c>
      <c r="B491" s="3" t="s">
        <v>33</v>
      </c>
      <c r="C491" s="3" t="s">
        <v>604</v>
      </c>
      <c r="D491" s="50" t="s">
        <v>940</v>
      </c>
      <c r="E491" s="50">
        <v>530002.9375</v>
      </c>
      <c r="F491" s="50">
        <v>152672.40625</v>
      </c>
      <c r="G491" s="50">
        <v>303143.75</v>
      </c>
      <c r="H491" s="50">
        <v>503823.15625</v>
      </c>
      <c r="I491" s="50">
        <v>4614.60009765625</v>
      </c>
      <c r="J491" s="50">
        <v>332337.8125</v>
      </c>
      <c r="K491" s="50">
        <v>73445.8984375</v>
      </c>
      <c r="L491" s="50"/>
      <c r="M491" s="50">
        <v>530002.9375</v>
      </c>
      <c r="N491" s="50">
        <v>530002.9375</v>
      </c>
      <c r="O491" s="50">
        <v>152672.40625</v>
      </c>
      <c r="P491" s="50">
        <v>152672.40625</v>
      </c>
      <c r="Q491" s="50">
        <v>370509</v>
      </c>
      <c r="R491" s="50">
        <v>615783.875</v>
      </c>
      <c r="S491" s="3">
        <v>4614.60009765625</v>
      </c>
      <c r="T491" s="3">
        <v>332337.8125</v>
      </c>
      <c r="U491" s="3">
        <v>73445.8984375</v>
      </c>
      <c r="AG491" s="3">
        <v>152672.40625</v>
      </c>
      <c r="AH491" s="3">
        <v>1111886.625</v>
      </c>
      <c r="AI491" s="3">
        <v>1264559</v>
      </c>
      <c r="AJ491" s="3">
        <v>485010.21875</v>
      </c>
      <c r="AK491" s="3">
        <v>1749569.25</v>
      </c>
      <c r="AL491" s="3">
        <v>1145786.75</v>
      </c>
      <c r="AM491" s="3">
        <v>2895356</v>
      </c>
      <c r="AN491" s="3">
        <v>157287</v>
      </c>
      <c r="AO491" s="3">
        <v>3052643</v>
      </c>
      <c r="AP491" s="3">
        <v>530002.9375</v>
      </c>
      <c r="AQ491" s="3">
        <v>3582646</v>
      </c>
      <c r="AR491" s="3">
        <v>5658171</v>
      </c>
      <c r="AS491" s="3">
        <v>0.7647705078125</v>
      </c>
      <c r="AT491" s="3">
        <v>0.30621665716171265</v>
      </c>
      <c r="AU491" s="3">
        <v>7398521.5</v>
      </c>
      <c r="AV491" s="3">
        <v>24461228</v>
      </c>
      <c r="AW491" s="3">
        <v>-1575914</v>
      </c>
      <c r="AX491" s="3">
        <v>67947.859375</v>
      </c>
      <c r="AY491" s="3">
        <v>14487586</v>
      </c>
      <c r="AZ491" s="3">
        <v>0</v>
      </c>
      <c r="BA491" s="3">
        <v>0</v>
      </c>
      <c r="BB491" s="3">
        <v>213.21621704101563</v>
      </c>
      <c r="BC491" s="3">
        <v>25.748703002929688</v>
      </c>
      <c r="BD491" s="3">
        <v>108.88527679443359</v>
      </c>
      <c r="BE491" s="3">
        <v>0</v>
      </c>
    </row>
    <row r="492" spans="1:57" x14ac:dyDescent="0.25">
      <c r="A492" s="3">
        <v>122097502</v>
      </c>
      <c r="B492" s="3" t="s">
        <v>28</v>
      </c>
      <c r="C492" s="3" t="s">
        <v>604</v>
      </c>
      <c r="D492" s="50" t="s">
        <v>940</v>
      </c>
      <c r="E492" s="50">
        <v>2908846.75</v>
      </c>
      <c r="F492" s="50">
        <v>1210402.25</v>
      </c>
      <c r="G492" s="50">
        <v>2699103</v>
      </c>
      <c r="H492" s="50">
        <v>325822.9375</v>
      </c>
      <c r="I492" s="50">
        <v>309609.65625</v>
      </c>
      <c r="J492" s="50">
        <v>3347173.25</v>
      </c>
      <c r="K492" s="50">
        <v>723326.875</v>
      </c>
      <c r="L492" s="50"/>
      <c r="M492" s="50">
        <v>2908846.75</v>
      </c>
      <c r="N492" s="50">
        <v>2908846.75</v>
      </c>
      <c r="O492" s="50">
        <v>1210402.25</v>
      </c>
      <c r="P492" s="50">
        <v>1210402.25</v>
      </c>
      <c r="Q492" s="50">
        <v>3298904</v>
      </c>
      <c r="R492" s="50">
        <v>398228.0625</v>
      </c>
      <c r="S492" s="3">
        <v>309609.65625</v>
      </c>
      <c r="T492" s="3">
        <v>3347173.25</v>
      </c>
      <c r="U492" s="3">
        <v>723326.875</v>
      </c>
      <c r="AG492" s="3">
        <v>1210402.25</v>
      </c>
      <c r="AH492" s="3">
        <v>4267606.5</v>
      </c>
      <c r="AI492" s="3">
        <v>5478009</v>
      </c>
      <c r="AJ492" s="3">
        <v>4557575.5</v>
      </c>
      <c r="AK492" s="3">
        <v>10035584</v>
      </c>
      <c r="AL492" s="3">
        <v>3307074.75</v>
      </c>
      <c r="AM492" s="3">
        <v>13342659</v>
      </c>
      <c r="AN492" s="3">
        <v>1520011.875</v>
      </c>
      <c r="AO492" s="3">
        <v>14862671</v>
      </c>
      <c r="AP492" s="3">
        <v>2908846.75</v>
      </c>
      <c r="AQ492" s="3">
        <v>17771518</v>
      </c>
      <c r="AR492" s="3">
        <v>30985476</v>
      </c>
      <c r="AS492" s="3">
        <v>0.64109921455383301</v>
      </c>
      <c r="AT492" s="3">
        <v>0.22317130863666534</v>
      </c>
      <c r="AU492" s="3">
        <v>48331796</v>
      </c>
      <c r="AV492" s="3">
        <v>219252800</v>
      </c>
      <c r="AW492" s="3">
        <v>28820668</v>
      </c>
      <c r="AX492" s="3">
        <v>609035.5625</v>
      </c>
      <c r="AY492" s="3">
        <v>136420612</v>
      </c>
      <c r="AZ492" s="3">
        <v>0</v>
      </c>
      <c r="BA492" s="3">
        <v>0</v>
      </c>
      <c r="BB492" s="3">
        <v>223.99449157714844</v>
      </c>
      <c r="BC492" s="3">
        <v>16.477828979492188</v>
      </c>
      <c r="BD492" s="3">
        <v>79.357917785644531</v>
      </c>
      <c r="BE492" s="3">
        <v>47.321815490722656</v>
      </c>
    </row>
    <row r="493" spans="1:57" x14ac:dyDescent="0.25">
      <c r="A493" s="3">
        <v>122097604</v>
      </c>
      <c r="B493" s="3" t="s">
        <v>483</v>
      </c>
      <c r="C493" s="3" t="s">
        <v>604</v>
      </c>
      <c r="D493" s="50" t="s">
        <v>940</v>
      </c>
      <c r="E493" s="50">
        <v>216348.453125</v>
      </c>
      <c r="F493" s="50">
        <v>82691.1015625</v>
      </c>
      <c r="G493" s="50">
        <v>590224.875</v>
      </c>
      <c r="H493" s="50">
        <v>22248.900390625</v>
      </c>
      <c r="I493" s="50">
        <v>20823.20703125</v>
      </c>
      <c r="J493" s="50">
        <v>852617.875</v>
      </c>
      <c r="K493" s="50">
        <v>255020.3125</v>
      </c>
      <c r="L493" s="50"/>
      <c r="M493" s="50">
        <v>216348.453125</v>
      </c>
      <c r="N493" s="50">
        <v>216348.453125</v>
      </c>
      <c r="O493" s="50">
        <v>82691.1015625</v>
      </c>
      <c r="P493" s="50">
        <v>82691.1015625</v>
      </c>
      <c r="Q493" s="50">
        <v>721386</v>
      </c>
      <c r="R493" s="50">
        <v>27193.099609375</v>
      </c>
      <c r="S493" s="3">
        <v>20823.20703125</v>
      </c>
      <c r="T493" s="3">
        <v>852617.875</v>
      </c>
      <c r="U493" s="3">
        <v>255020.3125</v>
      </c>
      <c r="AG493" s="3">
        <v>82691.1015625</v>
      </c>
      <c r="AH493" s="3">
        <v>514440.875</v>
      </c>
      <c r="AI493" s="3">
        <v>597132</v>
      </c>
      <c r="AJ493" s="3">
        <v>935309</v>
      </c>
      <c r="AK493" s="3">
        <v>1532441</v>
      </c>
      <c r="AL493" s="3">
        <v>243541.546875</v>
      </c>
      <c r="AM493" s="3">
        <v>1775982.5</v>
      </c>
      <c r="AN493" s="3">
        <v>103514.3125</v>
      </c>
      <c r="AO493" s="3">
        <v>1879496.75</v>
      </c>
      <c r="AP493" s="3">
        <v>216348.453125</v>
      </c>
      <c r="AQ493" s="3">
        <v>2095845.25</v>
      </c>
      <c r="AR493" s="3">
        <v>3648861</v>
      </c>
      <c r="AS493" s="3">
        <v>0.50819164514541626</v>
      </c>
      <c r="AT493" s="3">
        <v>0.15254838764667511</v>
      </c>
      <c r="AU493" s="3">
        <v>7180088.5</v>
      </c>
      <c r="AV493" s="3">
        <v>44388912</v>
      </c>
      <c r="AW493" s="3">
        <v>22338504</v>
      </c>
      <c r="AX493" s="3">
        <v>123302.53125</v>
      </c>
      <c r="AY493" s="3">
        <v>33817280</v>
      </c>
      <c r="AZ493" s="3">
        <v>0</v>
      </c>
      <c r="BA493" s="3">
        <v>0</v>
      </c>
      <c r="BB493" s="3">
        <v>274.26266479492188</v>
      </c>
      <c r="BC493" s="3">
        <v>12.428300857543945</v>
      </c>
      <c r="BD493" s="3">
        <v>58.231475830078125</v>
      </c>
      <c r="BE493" s="3">
        <v>181.16825866699219</v>
      </c>
    </row>
    <row r="494" spans="1:57" x14ac:dyDescent="0.25">
      <c r="A494" s="3">
        <v>122098003</v>
      </c>
      <c r="B494" s="3" t="s">
        <v>119</v>
      </c>
      <c r="C494" s="3" t="s">
        <v>604</v>
      </c>
      <c r="D494" s="50" t="s">
        <v>940</v>
      </c>
      <c r="E494" s="50">
        <v>504738.4375</v>
      </c>
      <c r="F494" s="50">
        <v>160489.65625</v>
      </c>
      <c r="G494" s="50">
        <v>688115.375</v>
      </c>
      <c r="H494" s="50">
        <v>30245.849609375</v>
      </c>
      <c r="I494" s="50">
        <v>143657.28125</v>
      </c>
      <c r="J494" s="50">
        <v>821264</v>
      </c>
      <c r="K494" s="50">
        <v>158083.140625</v>
      </c>
      <c r="L494" s="50"/>
      <c r="M494" s="50">
        <v>504738.4375</v>
      </c>
      <c r="N494" s="50">
        <v>504738.4375</v>
      </c>
      <c r="O494" s="50">
        <v>160489.65625</v>
      </c>
      <c r="P494" s="50">
        <v>160489.65625</v>
      </c>
      <c r="Q494" s="50">
        <v>841029.8125</v>
      </c>
      <c r="R494" s="50">
        <v>36967.1484375</v>
      </c>
      <c r="S494" s="3">
        <v>143657.28125</v>
      </c>
      <c r="T494" s="3">
        <v>821264</v>
      </c>
      <c r="U494" s="3">
        <v>158083.140625</v>
      </c>
      <c r="AG494" s="3">
        <v>160489.65625</v>
      </c>
      <c r="AH494" s="3">
        <v>836724.75</v>
      </c>
      <c r="AI494" s="3">
        <v>997214.375</v>
      </c>
      <c r="AJ494" s="3">
        <v>981753.625</v>
      </c>
      <c r="AK494" s="3">
        <v>1978968</v>
      </c>
      <c r="AL494" s="3">
        <v>541705.5625</v>
      </c>
      <c r="AM494" s="3">
        <v>2520673.5</v>
      </c>
      <c r="AN494" s="3">
        <v>304146.9375</v>
      </c>
      <c r="AO494" s="3">
        <v>2824820.5</v>
      </c>
      <c r="AP494" s="3">
        <v>504738.4375</v>
      </c>
      <c r="AQ494" s="3">
        <v>3329559</v>
      </c>
      <c r="AR494" s="3">
        <v>6653891</v>
      </c>
      <c r="AS494" s="3">
        <v>0.62319296598434448</v>
      </c>
      <c r="AT494" s="3">
        <v>0.23030844330787659</v>
      </c>
      <c r="AU494" s="3">
        <v>10677096</v>
      </c>
      <c r="AV494" s="3">
        <v>46073544</v>
      </c>
      <c r="AW494" s="3">
        <v>26318608</v>
      </c>
      <c r="AX494" s="3">
        <v>127982.0703125</v>
      </c>
      <c r="AY494" s="3">
        <v>29560593</v>
      </c>
      <c r="AZ494" s="3">
        <v>0</v>
      </c>
      <c r="BA494" s="3">
        <v>0</v>
      </c>
      <c r="BB494" s="3">
        <v>230.9744873046875</v>
      </c>
      <c r="BC494" s="3">
        <v>15.46285343170166</v>
      </c>
      <c r="BD494" s="3">
        <v>83.426498413085938</v>
      </c>
      <c r="BE494" s="3">
        <v>205.64292907714844</v>
      </c>
    </row>
    <row r="495" spans="1:57" x14ac:dyDescent="0.25">
      <c r="A495" s="3">
        <v>122098103</v>
      </c>
      <c r="B495" s="3" t="s">
        <v>5</v>
      </c>
      <c r="C495" s="3" t="s">
        <v>604</v>
      </c>
      <c r="D495" s="50" t="s">
        <v>940</v>
      </c>
      <c r="E495" s="50">
        <v>2054739.125</v>
      </c>
      <c r="F495" s="50">
        <v>624063.3125</v>
      </c>
      <c r="G495" s="50">
        <v>1846156.375</v>
      </c>
      <c r="H495" s="50">
        <v>362258.5625</v>
      </c>
      <c r="I495" s="50">
        <v>258115.40625</v>
      </c>
      <c r="J495" s="50">
        <v>2707362</v>
      </c>
      <c r="K495" s="50">
        <v>563516.125</v>
      </c>
      <c r="L495" s="50"/>
      <c r="M495" s="50">
        <v>2054739.125</v>
      </c>
      <c r="N495" s="50">
        <v>2054739.125</v>
      </c>
      <c r="O495" s="50">
        <v>624063.3125</v>
      </c>
      <c r="P495" s="50">
        <v>624063.3125</v>
      </c>
      <c r="Q495" s="50">
        <v>2256413.5</v>
      </c>
      <c r="R495" s="50">
        <v>442760.4375</v>
      </c>
      <c r="S495" s="3">
        <v>258115.40625</v>
      </c>
      <c r="T495" s="3">
        <v>2707362</v>
      </c>
      <c r="U495" s="3">
        <v>563516.125</v>
      </c>
      <c r="AG495" s="3">
        <v>624063.3125</v>
      </c>
      <c r="AH495" s="3">
        <v>3238629.5</v>
      </c>
      <c r="AI495" s="3">
        <v>3862692.75</v>
      </c>
      <c r="AJ495" s="3">
        <v>3331425.25</v>
      </c>
      <c r="AK495" s="3">
        <v>7194118</v>
      </c>
      <c r="AL495" s="3">
        <v>2497499.5</v>
      </c>
      <c r="AM495" s="3">
        <v>9691618</v>
      </c>
      <c r="AN495" s="3">
        <v>882178.75</v>
      </c>
      <c r="AO495" s="3">
        <v>10573797</v>
      </c>
      <c r="AP495" s="3">
        <v>2054739.125</v>
      </c>
      <c r="AQ495" s="3">
        <v>12628536</v>
      </c>
      <c r="AR495" s="3">
        <v>22920572</v>
      </c>
      <c r="AS495" s="3">
        <v>0.64319592714309692</v>
      </c>
      <c r="AT495" s="3">
        <v>0.22115585207939148</v>
      </c>
      <c r="AU495" s="3">
        <v>35635444</v>
      </c>
      <c r="AV495" s="3">
        <v>156931728</v>
      </c>
      <c r="AW495" s="3">
        <v>37034288</v>
      </c>
      <c r="AX495" s="3">
        <v>435921.46875</v>
      </c>
      <c r="AY495" s="3">
        <v>84380769</v>
      </c>
      <c r="AZ495" s="3">
        <v>0</v>
      </c>
      <c r="BA495" s="3">
        <v>0</v>
      </c>
      <c r="BB495" s="3">
        <v>193.56874084472656</v>
      </c>
      <c r="BC495" s="3">
        <v>16.503242492675781</v>
      </c>
      <c r="BD495" s="3">
        <v>81.747390747070313</v>
      </c>
      <c r="BE495" s="3">
        <v>84.956329345703125</v>
      </c>
    </row>
    <row r="496" spans="1:57" x14ac:dyDescent="0.25">
      <c r="A496" s="3">
        <v>122098202</v>
      </c>
      <c r="B496" s="3" t="s">
        <v>97</v>
      </c>
      <c r="C496" s="3" t="s">
        <v>604</v>
      </c>
      <c r="D496" s="50" t="s">
        <v>940</v>
      </c>
      <c r="E496" s="50">
        <v>3082392.75</v>
      </c>
      <c r="F496" s="50">
        <v>1057980.875</v>
      </c>
      <c r="G496" s="50">
        <v>3149120.75</v>
      </c>
      <c r="H496" s="50">
        <v>352679.84375</v>
      </c>
      <c r="I496" s="50">
        <v>253045.71875</v>
      </c>
      <c r="J496" s="50">
        <v>4445344.5</v>
      </c>
      <c r="K496" s="50">
        <v>959475.875</v>
      </c>
      <c r="L496" s="50"/>
      <c r="M496" s="50">
        <v>3082392.75</v>
      </c>
      <c r="N496" s="50">
        <v>3082392.75</v>
      </c>
      <c r="O496" s="50">
        <v>1057980.875</v>
      </c>
      <c r="P496" s="50">
        <v>1057980.875</v>
      </c>
      <c r="Q496" s="50">
        <v>3848925.5</v>
      </c>
      <c r="R496" s="50">
        <v>431053.15625</v>
      </c>
      <c r="S496" s="3">
        <v>253045.71875</v>
      </c>
      <c r="T496" s="3">
        <v>4445344.5</v>
      </c>
      <c r="U496" s="3">
        <v>959475.875</v>
      </c>
      <c r="AG496" s="3">
        <v>1057980.875</v>
      </c>
      <c r="AH496" s="3">
        <v>4647594</v>
      </c>
      <c r="AI496" s="3">
        <v>5705575</v>
      </c>
      <c r="AJ496" s="3">
        <v>5503325.5</v>
      </c>
      <c r="AK496" s="3">
        <v>11208900</v>
      </c>
      <c r="AL496" s="3">
        <v>3513446</v>
      </c>
      <c r="AM496" s="3">
        <v>14722346</v>
      </c>
      <c r="AN496" s="3">
        <v>1311026.625</v>
      </c>
      <c r="AO496" s="3">
        <v>16033373</v>
      </c>
      <c r="AP496" s="3">
        <v>3082392.75</v>
      </c>
      <c r="AQ496" s="3">
        <v>19115766</v>
      </c>
      <c r="AR496" s="3">
        <v>34138812</v>
      </c>
      <c r="AS496" s="3">
        <v>0.61621159315109253</v>
      </c>
      <c r="AT496" s="3">
        <v>0.2395702600479126</v>
      </c>
      <c r="AU496" s="3">
        <v>55401120</v>
      </c>
      <c r="AV496" s="3">
        <v>230844176</v>
      </c>
      <c r="AW496" s="3">
        <v>19506048</v>
      </c>
      <c r="AX496" s="3">
        <v>641233.8125</v>
      </c>
      <c r="AY496" s="3">
        <v>173213197</v>
      </c>
      <c r="AZ496" s="3">
        <v>0</v>
      </c>
      <c r="BA496" s="3">
        <v>0</v>
      </c>
      <c r="BB496" s="3">
        <v>270.1248779296875</v>
      </c>
      <c r="BC496" s="3">
        <v>17.480207443237305</v>
      </c>
      <c r="BD496" s="3">
        <v>86.397689819335938</v>
      </c>
      <c r="BE496" s="3">
        <v>30.4195556640625</v>
      </c>
    </row>
    <row r="497" spans="1:57" x14ac:dyDescent="0.25">
      <c r="A497" s="3">
        <v>122098403</v>
      </c>
      <c r="B497" s="3" t="s">
        <v>491</v>
      </c>
      <c r="C497" s="3" t="s">
        <v>604</v>
      </c>
      <c r="D497" s="50" t="s">
        <v>940</v>
      </c>
      <c r="E497" s="50">
        <v>2069766</v>
      </c>
      <c r="F497" s="50">
        <v>555934.1875</v>
      </c>
      <c r="G497" s="50">
        <v>1611767.375</v>
      </c>
      <c r="H497" s="50">
        <v>240875.09375</v>
      </c>
      <c r="I497" s="50">
        <v>227599.1875</v>
      </c>
      <c r="J497" s="50">
        <v>1797182.75</v>
      </c>
      <c r="K497" s="50">
        <v>394347.46875</v>
      </c>
      <c r="L497" s="50"/>
      <c r="M497" s="50">
        <v>2069766</v>
      </c>
      <c r="N497" s="50">
        <v>2069766</v>
      </c>
      <c r="O497" s="50">
        <v>555934.1875</v>
      </c>
      <c r="P497" s="50">
        <v>555934.1875</v>
      </c>
      <c r="Q497" s="50">
        <v>1969938</v>
      </c>
      <c r="R497" s="50">
        <v>294402.90625</v>
      </c>
      <c r="S497" s="3">
        <v>227599.1875</v>
      </c>
      <c r="T497" s="3">
        <v>1797182.75</v>
      </c>
      <c r="U497" s="3">
        <v>394347.46875</v>
      </c>
      <c r="AG497" s="3">
        <v>555934.1875</v>
      </c>
      <c r="AH497" s="3">
        <v>2932587.75</v>
      </c>
      <c r="AI497" s="3">
        <v>3488522</v>
      </c>
      <c r="AJ497" s="3">
        <v>2353117</v>
      </c>
      <c r="AK497" s="3">
        <v>5841639</v>
      </c>
      <c r="AL497" s="3">
        <v>2364169</v>
      </c>
      <c r="AM497" s="3">
        <v>8205808</v>
      </c>
      <c r="AN497" s="3">
        <v>783533.375</v>
      </c>
      <c r="AO497" s="3">
        <v>8989341</v>
      </c>
      <c r="AP497" s="3">
        <v>2069766</v>
      </c>
      <c r="AQ497" s="3">
        <v>11059107</v>
      </c>
      <c r="AR497" s="3">
        <v>20060204</v>
      </c>
      <c r="AS497" s="3">
        <v>0.69143980741500854</v>
      </c>
      <c r="AT497" s="3">
        <v>0.24143499135971069</v>
      </c>
      <c r="AU497" s="3">
        <v>29012220</v>
      </c>
      <c r="AV497" s="3">
        <v>116747576</v>
      </c>
      <c r="AW497" s="3">
        <v>38351908</v>
      </c>
      <c r="AX497" s="3">
        <v>324298.8125</v>
      </c>
      <c r="AY497" s="3">
        <v>71646569</v>
      </c>
      <c r="AZ497" s="3">
        <v>0</v>
      </c>
      <c r="BA497" s="3">
        <v>0</v>
      </c>
      <c r="BB497" s="3">
        <v>220.92762756347656</v>
      </c>
      <c r="BC497" s="3">
        <v>18.013137817382813</v>
      </c>
      <c r="BD497" s="3">
        <v>89.461380004882813</v>
      </c>
      <c r="BE497" s="3">
        <v>118.26101684570313</v>
      </c>
    </row>
    <row r="498" spans="1:57" x14ac:dyDescent="0.25">
      <c r="A498" s="3">
        <v>122099007</v>
      </c>
      <c r="B498" s="3" t="s">
        <v>518</v>
      </c>
      <c r="C498" s="3" t="s">
        <v>605</v>
      </c>
      <c r="D498" s="50" t="s">
        <v>940</v>
      </c>
      <c r="E498" s="50"/>
      <c r="F498" s="50"/>
      <c r="G498" s="50"/>
      <c r="H498" s="50"/>
      <c r="I498" s="50"/>
      <c r="J498" s="50">
        <v>127652.53125</v>
      </c>
      <c r="K498" s="50">
        <v>27611.5</v>
      </c>
      <c r="L498" s="50">
        <v>168559.5</v>
      </c>
      <c r="M498" s="50"/>
      <c r="N498" s="50"/>
      <c r="O498" s="50"/>
      <c r="P498" s="50"/>
      <c r="Q498" s="50"/>
      <c r="R498" s="50"/>
      <c r="T498" s="3">
        <v>127652.53125</v>
      </c>
      <c r="U498" s="3">
        <v>27611.5</v>
      </c>
      <c r="V498" s="3">
        <v>168559.5</v>
      </c>
      <c r="W498" s="3">
        <v>168559.5</v>
      </c>
      <c r="AG498" s="3">
        <v>0</v>
      </c>
      <c r="AH498" s="3">
        <v>196171</v>
      </c>
      <c r="AI498" s="3">
        <v>196171</v>
      </c>
      <c r="AJ498" s="3">
        <v>127652.53125</v>
      </c>
      <c r="AK498" s="3">
        <v>323823.53125</v>
      </c>
      <c r="AL498" s="3">
        <v>168559.5</v>
      </c>
      <c r="AM498" s="3">
        <v>492383.03125</v>
      </c>
      <c r="AN498" s="3">
        <v>0</v>
      </c>
      <c r="AO498" s="3">
        <v>492383.03125</v>
      </c>
      <c r="AP498" s="3">
        <v>168559.5</v>
      </c>
      <c r="AQ498" s="3">
        <v>660942.5</v>
      </c>
      <c r="AR498" s="3">
        <v>792092.75</v>
      </c>
      <c r="AS498" s="3">
        <v>0.48890754580497742</v>
      </c>
      <c r="AT498" s="3">
        <v>0.15128821134567261</v>
      </c>
      <c r="AU498" s="3">
        <v>1620127.875</v>
      </c>
      <c r="AV498" s="3">
        <v>10445001</v>
      </c>
      <c r="AW498" s="3">
        <v>4102992</v>
      </c>
      <c r="AX498" s="3">
        <v>29013.892578125</v>
      </c>
      <c r="BA498" s="3">
        <v>0</v>
      </c>
      <c r="BC498" s="3">
        <v>11.160982131958008</v>
      </c>
      <c r="BD498" s="3">
        <v>55.839729309082031</v>
      </c>
      <c r="BE498" s="3">
        <v>141.41473388671875</v>
      </c>
    </row>
    <row r="499" spans="1:57" x14ac:dyDescent="0.25">
      <c r="A499" s="3">
        <v>123000000</v>
      </c>
      <c r="B499" s="3" t="s">
        <v>583</v>
      </c>
      <c r="C499" s="3" t="s">
        <v>606</v>
      </c>
      <c r="D499" s="50" t="s">
        <v>940</v>
      </c>
      <c r="E499" s="50"/>
      <c r="F499" s="50"/>
      <c r="G499" s="50"/>
      <c r="H499" s="50"/>
      <c r="I499" s="50"/>
      <c r="J499" s="50">
        <v>2159652.5</v>
      </c>
      <c r="K499" s="50">
        <v>367605.9375</v>
      </c>
      <c r="L499" s="50"/>
      <c r="M499" s="50"/>
      <c r="N499" s="50"/>
      <c r="O499" s="50"/>
      <c r="P499" s="50"/>
      <c r="Q499" s="50"/>
      <c r="R499" s="50"/>
      <c r="T499" s="3">
        <v>2159652.5</v>
      </c>
      <c r="U499" s="3">
        <v>367605.9375</v>
      </c>
      <c r="X499" s="3">
        <v>4867836</v>
      </c>
      <c r="Y499" s="3">
        <v>1396883.375</v>
      </c>
      <c r="Z499" s="3">
        <v>1396883.375</v>
      </c>
      <c r="AA499" s="3">
        <v>2286206.75</v>
      </c>
      <c r="AB499" s="3">
        <v>2286206.75</v>
      </c>
      <c r="AC499" s="3">
        <v>2286206.75</v>
      </c>
      <c r="AD499" s="3">
        <v>2286206.75</v>
      </c>
      <c r="AE499" s="3">
        <v>2286206.75</v>
      </c>
      <c r="AF499" s="3">
        <v>2286206.75</v>
      </c>
      <c r="AG499" s="3">
        <v>2286206.75</v>
      </c>
      <c r="AH499" s="3">
        <v>8918532</v>
      </c>
      <c r="AI499" s="3">
        <v>11204739</v>
      </c>
      <c r="AJ499" s="3">
        <v>4445859</v>
      </c>
      <c r="AK499" s="3">
        <v>15650598</v>
      </c>
      <c r="AL499" s="3">
        <v>2286206.75</v>
      </c>
      <c r="AM499" s="3">
        <v>17936804</v>
      </c>
      <c r="AN499" s="3">
        <v>3683090</v>
      </c>
      <c r="AO499" s="3">
        <v>21619894</v>
      </c>
      <c r="AP499" s="3">
        <v>2286206.75</v>
      </c>
      <c r="AQ499" s="3">
        <v>23906100</v>
      </c>
      <c r="AR499" s="3">
        <v>40851888</v>
      </c>
      <c r="AS499" s="3">
        <v>0.59338128566741943</v>
      </c>
      <c r="AT499" s="3">
        <v>0.4095703661441803</v>
      </c>
      <c r="AU499" s="3">
        <v>68845936</v>
      </c>
      <c r="AV499" s="3">
        <v>166595168</v>
      </c>
      <c r="AW499" s="3">
        <v>28965670</v>
      </c>
      <c r="AX499" s="3">
        <v>462764.34375</v>
      </c>
      <c r="BA499" s="3">
        <v>0</v>
      </c>
      <c r="BC499" s="3">
        <v>33.819801330566406</v>
      </c>
      <c r="BD499" s="3">
        <v>148.77104187011719</v>
      </c>
      <c r="BE499" s="3">
        <v>62.592700958251953</v>
      </c>
    </row>
    <row r="500" spans="1:57" x14ac:dyDescent="0.25">
      <c r="A500" s="3">
        <v>123460302</v>
      </c>
      <c r="B500" s="3" t="s">
        <v>369</v>
      </c>
      <c r="C500" s="3" t="s">
        <v>604</v>
      </c>
      <c r="D500" s="50" t="s">
        <v>940</v>
      </c>
      <c r="E500" s="50">
        <v>1839819.875</v>
      </c>
      <c r="F500" s="50">
        <v>719439.625</v>
      </c>
      <c r="G500" s="50">
        <v>3578653.75</v>
      </c>
      <c r="H500" s="50">
        <v>180790.203125</v>
      </c>
      <c r="I500" s="50">
        <v>213261.484375</v>
      </c>
      <c r="J500" s="50">
        <v>3563034.5</v>
      </c>
      <c r="K500" s="50">
        <v>775139.0625</v>
      </c>
      <c r="L500" s="50"/>
      <c r="M500" s="50">
        <v>1839819.875</v>
      </c>
      <c r="N500" s="50">
        <v>1839819.875</v>
      </c>
      <c r="O500" s="50">
        <v>719439.625</v>
      </c>
      <c r="P500" s="50">
        <v>719439.625</v>
      </c>
      <c r="Q500" s="50">
        <v>4373910.5</v>
      </c>
      <c r="R500" s="50">
        <v>220965.796875</v>
      </c>
      <c r="S500" s="3">
        <v>213261.484375</v>
      </c>
      <c r="T500" s="3">
        <v>3563034.5</v>
      </c>
      <c r="U500" s="3">
        <v>775139.0625</v>
      </c>
      <c r="AG500" s="3">
        <v>719439.625</v>
      </c>
      <c r="AH500" s="3">
        <v>3009010.5</v>
      </c>
      <c r="AI500" s="3">
        <v>3728450</v>
      </c>
      <c r="AJ500" s="3">
        <v>4282474</v>
      </c>
      <c r="AK500" s="3">
        <v>8010924</v>
      </c>
      <c r="AL500" s="3">
        <v>2060785.625</v>
      </c>
      <c r="AM500" s="3">
        <v>10071710</v>
      </c>
      <c r="AN500" s="3">
        <v>932701.125</v>
      </c>
      <c r="AO500" s="3">
        <v>11004411</v>
      </c>
      <c r="AP500" s="3">
        <v>1839819.875</v>
      </c>
      <c r="AQ500" s="3">
        <v>12844231</v>
      </c>
      <c r="AR500" s="3">
        <v>22706192</v>
      </c>
      <c r="AS500" s="3">
        <v>0.56516200304031372</v>
      </c>
      <c r="AT500" s="3">
        <v>0.23921778798103333</v>
      </c>
      <c r="AU500" s="3">
        <v>40176432</v>
      </c>
      <c r="AV500" s="3">
        <v>172264608</v>
      </c>
      <c r="AW500" s="3">
        <v>21556876</v>
      </c>
      <c r="AX500" s="3">
        <v>478512.8125</v>
      </c>
      <c r="AY500" s="3">
        <v>120855631</v>
      </c>
      <c r="AZ500" s="3">
        <v>0</v>
      </c>
      <c r="BA500" s="3">
        <v>0</v>
      </c>
      <c r="BB500" s="3">
        <v>252.56509399414063</v>
      </c>
      <c r="BC500" s="3">
        <v>16.741294860839844</v>
      </c>
      <c r="BD500" s="3">
        <v>83.961036682128906</v>
      </c>
      <c r="BE500" s="3">
        <v>45.049736022949219</v>
      </c>
    </row>
    <row r="501" spans="1:57" x14ac:dyDescent="0.25">
      <c r="A501" s="3">
        <v>123460504</v>
      </c>
      <c r="B501" s="3" t="s">
        <v>296</v>
      </c>
      <c r="C501" s="3" t="s">
        <v>604</v>
      </c>
      <c r="D501" s="50" t="s">
        <v>940</v>
      </c>
      <c r="E501" s="50">
        <v>5163</v>
      </c>
      <c r="F501" s="50">
        <v>919.5</v>
      </c>
      <c r="G501" s="50">
        <v>10210.3203125</v>
      </c>
      <c r="H501" s="50">
        <v>0</v>
      </c>
      <c r="I501" s="50"/>
      <c r="J501" s="50"/>
      <c r="K501" s="50"/>
      <c r="L501" s="50"/>
      <c r="M501" s="50">
        <v>5163</v>
      </c>
      <c r="N501" s="50">
        <v>5163</v>
      </c>
      <c r="O501" s="50">
        <v>919.5</v>
      </c>
      <c r="P501" s="50">
        <v>919.5</v>
      </c>
      <c r="Q501" s="50">
        <v>12479.279296875</v>
      </c>
      <c r="R501" s="50">
        <v>0</v>
      </c>
      <c r="AG501" s="3">
        <v>919.5</v>
      </c>
      <c r="AH501" s="3">
        <v>5163</v>
      </c>
      <c r="AI501" s="3">
        <v>6082.5</v>
      </c>
      <c r="AJ501" s="3">
        <v>919.5</v>
      </c>
      <c r="AK501" s="3">
        <v>7002</v>
      </c>
      <c r="AL501" s="3">
        <v>5163</v>
      </c>
      <c r="AM501" s="3">
        <v>12165</v>
      </c>
      <c r="AN501" s="3">
        <v>919.5</v>
      </c>
      <c r="AO501" s="3">
        <v>13084.5</v>
      </c>
      <c r="AP501" s="3">
        <v>5163</v>
      </c>
      <c r="AQ501" s="3">
        <v>18247.5</v>
      </c>
      <c r="AR501" s="3">
        <v>57622.328125</v>
      </c>
      <c r="AS501" s="3">
        <v>1</v>
      </c>
      <c r="AT501" s="3">
        <v>0.26308554410934448</v>
      </c>
      <c r="AU501" s="3">
        <v>57622.328125</v>
      </c>
      <c r="AV501" s="3">
        <v>235177.25</v>
      </c>
      <c r="AW501" s="3">
        <v>741945</v>
      </c>
      <c r="AX501" s="3">
        <v>653.2701416015625</v>
      </c>
      <c r="AY501" s="3">
        <v>16</v>
      </c>
      <c r="AZ501" s="3">
        <v>0</v>
      </c>
      <c r="BA501" s="3">
        <v>0</v>
      </c>
      <c r="BB501" s="3">
        <v>2.4492165073752403E-2</v>
      </c>
      <c r="BC501" s="3">
        <v>10.7183837890625</v>
      </c>
      <c r="BD501" s="3">
        <v>88.205970764160156</v>
      </c>
      <c r="BE501" s="3">
        <v>1135.739990234375</v>
      </c>
    </row>
    <row r="502" spans="1:57" x14ac:dyDescent="0.25">
      <c r="A502" s="3">
        <v>123460957</v>
      </c>
      <c r="B502" s="3" t="s">
        <v>542</v>
      </c>
      <c r="C502" s="3" t="s">
        <v>605</v>
      </c>
      <c r="D502" s="50" t="s">
        <v>940</v>
      </c>
      <c r="E502" s="50"/>
      <c r="F502" s="50"/>
      <c r="G502" s="50"/>
      <c r="H502" s="50"/>
      <c r="I502" s="50"/>
      <c r="J502" s="50">
        <v>200584.125</v>
      </c>
      <c r="K502" s="50">
        <v>37772.54296875</v>
      </c>
      <c r="L502" s="50">
        <v>198736.5</v>
      </c>
      <c r="M502" s="50"/>
      <c r="N502" s="50"/>
      <c r="O502" s="50"/>
      <c r="P502" s="50"/>
      <c r="Q502" s="50"/>
      <c r="R502" s="50"/>
      <c r="T502" s="3">
        <v>200584.125</v>
      </c>
      <c r="U502" s="3">
        <v>37772.54296875</v>
      </c>
      <c r="V502" s="3">
        <v>198736.5</v>
      </c>
      <c r="W502" s="3">
        <v>198736.5</v>
      </c>
      <c r="AG502" s="3">
        <v>0</v>
      </c>
      <c r="AH502" s="3">
        <v>236509.046875</v>
      </c>
      <c r="AI502" s="3">
        <v>236509.046875</v>
      </c>
      <c r="AJ502" s="3">
        <v>200584.125</v>
      </c>
      <c r="AK502" s="3">
        <v>437093.1875</v>
      </c>
      <c r="AL502" s="3">
        <v>198736.5</v>
      </c>
      <c r="AM502" s="3">
        <v>635829.6875</v>
      </c>
      <c r="AN502" s="3">
        <v>0</v>
      </c>
      <c r="AO502" s="3">
        <v>635829.6875</v>
      </c>
      <c r="AP502" s="3">
        <v>198736.5</v>
      </c>
      <c r="AQ502" s="3">
        <v>834566.1875</v>
      </c>
      <c r="AR502" s="3">
        <v>987658.9375</v>
      </c>
      <c r="AS502" s="3">
        <v>0.51241952180862427</v>
      </c>
      <c r="AT502" s="3">
        <v>0.18048126995563507</v>
      </c>
      <c r="AU502" s="3">
        <v>1927442</v>
      </c>
      <c r="AV502" s="3">
        <v>10679457</v>
      </c>
      <c r="AW502" s="3">
        <v>550001</v>
      </c>
      <c r="AX502" s="3">
        <v>29665.158203125</v>
      </c>
      <c r="BA502" s="3">
        <v>0</v>
      </c>
      <c r="BC502" s="3">
        <v>14.734227180480957</v>
      </c>
      <c r="BD502" s="3">
        <v>64.973258972167969</v>
      </c>
      <c r="BE502" s="3">
        <v>18.540302276611328</v>
      </c>
    </row>
    <row r="503" spans="1:57" x14ac:dyDescent="0.25">
      <c r="A503" s="3">
        <v>123461302</v>
      </c>
      <c r="B503" s="3" t="s">
        <v>245</v>
      </c>
      <c r="C503" s="3" t="s">
        <v>604</v>
      </c>
      <c r="D503" s="50" t="s">
        <v>940</v>
      </c>
      <c r="E503" s="50">
        <v>1102754.5</v>
      </c>
      <c r="F503" s="50">
        <v>513348</v>
      </c>
      <c r="G503" s="50">
        <v>2281942.5</v>
      </c>
      <c r="H503" s="50">
        <v>1163144.75</v>
      </c>
      <c r="I503" s="50">
        <v>126051.6015625</v>
      </c>
      <c r="J503" s="50">
        <v>2116450.5</v>
      </c>
      <c r="K503" s="50">
        <v>465393.03125</v>
      </c>
      <c r="L503" s="50">
        <v>2015.550048828125</v>
      </c>
      <c r="M503" s="50">
        <v>1102754.5</v>
      </c>
      <c r="N503" s="50">
        <v>1102754.5</v>
      </c>
      <c r="O503" s="50">
        <v>513348</v>
      </c>
      <c r="P503" s="50">
        <v>513348</v>
      </c>
      <c r="Q503" s="50">
        <v>2789040.75</v>
      </c>
      <c r="R503" s="50">
        <v>1421621.25</v>
      </c>
      <c r="S503" s="3">
        <v>126051.6015625</v>
      </c>
      <c r="T503" s="3">
        <v>2116450.5</v>
      </c>
      <c r="U503" s="3">
        <v>465393.03125</v>
      </c>
      <c r="V503" s="3">
        <v>2015.550048828125</v>
      </c>
      <c r="W503" s="3">
        <v>2015.550048828125</v>
      </c>
      <c r="AG503" s="3">
        <v>513348</v>
      </c>
      <c r="AH503" s="3">
        <v>2859359.25</v>
      </c>
      <c r="AI503" s="3">
        <v>3372707.25</v>
      </c>
      <c r="AJ503" s="3">
        <v>2629798.5</v>
      </c>
      <c r="AK503" s="3">
        <v>6002506</v>
      </c>
      <c r="AL503" s="3">
        <v>2526391.25</v>
      </c>
      <c r="AM503" s="3">
        <v>8528897</v>
      </c>
      <c r="AN503" s="3">
        <v>639399.625</v>
      </c>
      <c r="AO503" s="3">
        <v>9168297</v>
      </c>
      <c r="AP503" s="3">
        <v>1104770</v>
      </c>
      <c r="AQ503" s="3">
        <v>10273067</v>
      </c>
      <c r="AR503" s="3">
        <v>15547524</v>
      </c>
      <c r="AS503" s="3">
        <v>0.59585505723953247</v>
      </c>
      <c r="AT503" s="3">
        <v>0.20153887569904327</v>
      </c>
      <c r="AU503" s="3">
        <v>26092796</v>
      </c>
      <c r="AV503" s="3">
        <v>124710328</v>
      </c>
      <c r="AW503" s="3">
        <v>32792294</v>
      </c>
      <c r="AX503" s="3">
        <v>346417.5625</v>
      </c>
      <c r="AY503" s="3">
        <v>93658172</v>
      </c>
      <c r="AZ503" s="3">
        <v>0</v>
      </c>
      <c r="BA503" s="3">
        <v>0</v>
      </c>
      <c r="BB503" s="3">
        <v>270.36209106445313</v>
      </c>
      <c r="BC503" s="3">
        <v>17.327371597290039</v>
      </c>
      <c r="BD503" s="3">
        <v>75.321807861328125</v>
      </c>
      <c r="BE503" s="3">
        <v>94.661178588867188</v>
      </c>
    </row>
    <row r="504" spans="1:57" x14ac:dyDescent="0.25">
      <c r="A504" s="3">
        <v>123461602</v>
      </c>
      <c r="B504" s="3" t="s">
        <v>353</v>
      </c>
      <c r="C504" s="3" t="s">
        <v>604</v>
      </c>
      <c r="D504" s="50" t="s">
        <v>940</v>
      </c>
      <c r="E504" s="50">
        <v>797801.5625</v>
      </c>
      <c r="F504" s="50">
        <v>343370.6875</v>
      </c>
      <c r="G504" s="50">
        <v>2140518</v>
      </c>
      <c r="H504" s="50">
        <v>76462.203125</v>
      </c>
      <c r="I504" s="50">
        <v>6528.7998046875</v>
      </c>
      <c r="J504" s="50">
        <v>2528684.5</v>
      </c>
      <c r="K504" s="50">
        <v>549596.25</v>
      </c>
      <c r="L504" s="50"/>
      <c r="M504" s="50">
        <v>797801.5625</v>
      </c>
      <c r="N504" s="50">
        <v>797801.5625</v>
      </c>
      <c r="O504" s="50">
        <v>343370.6875</v>
      </c>
      <c r="P504" s="50">
        <v>343370.6875</v>
      </c>
      <c r="Q504" s="50">
        <v>2616188.75</v>
      </c>
      <c r="R504" s="50">
        <v>93453.796875</v>
      </c>
      <c r="S504" s="3">
        <v>6528.7998046875</v>
      </c>
      <c r="T504" s="3">
        <v>2528684.5</v>
      </c>
      <c r="U504" s="3">
        <v>549596.25</v>
      </c>
      <c r="AG504" s="3">
        <v>343370.6875</v>
      </c>
      <c r="AH504" s="3">
        <v>1430388.75</v>
      </c>
      <c r="AI504" s="3">
        <v>1773759.5</v>
      </c>
      <c r="AJ504" s="3">
        <v>2872055.25</v>
      </c>
      <c r="AK504" s="3">
        <v>4645815</v>
      </c>
      <c r="AL504" s="3">
        <v>891255.375</v>
      </c>
      <c r="AM504" s="3">
        <v>5537070.5</v>
      </c>
      <c r="AN504" s="3">
        <v>349899.5</v>
      </c>
      <c r="AO504" s="3">
        <v>5886970</v>
      </c>
      <c r="AP504" s="3">
        <v>797801.5625</v>
      </c>
      <c r="AQ504" s="3">
        <v>6684771.5</v>
      </c>
      <c r="AR504" s="3">
        <v>12617526</v>
      </c>
      <c r="AS504" s="3">
        <v>0.52856177091598511</v>
      </c>
      <c r="AT504" s="3">
        <v>0.1647576242685318</v>
      </c>
      <c r="AU504" s="3">
        <v>23871432</v>
      </c>
      <c r="AV504" s="3">
        <v>144804544</v>
      </c>
      <c r="AW504" s="3">
        <v>27392432</v>
      </c>
      <c r="AX504" s="3">
        <v>402234.84375</v>
      </c>
      <c r="AY504" s="3">
        <v>104228962</v>
      </c>
      <c r="AZ504" s="3">
        <v>0</v>
      </c>
      <c r="BA504" s="3">
        <v>0</v>
      </c>
      <c r="BB504" s="3">
        <v>259.1246337890625</v>
      </c>
      <c r="BC504" s="3">
        <v>11.550005912780762</v>
      </c>
      <c r="BD504" s="3">
        <v>59.347000122070313</v>
      </c>
      <c r="BE504" s="3">
        <v>68.100593566894531</v>
      </c>
    </row>
    <row r="505" spans="1:57" x14ac:dyDescent="0.25">
      <c r="A505" s="3">
        <v>123463507</v>
      </c>
      <c r="B505" s="3" t="s">
        <v>529</v>
      </c>
      <c r="C505" s="3" t="s">
        <v>605</v>
      </c>
      <c r="D505" s="50" t="s">
        <v>940</v>
      </c>
      <c r="E505" s="50"/>
      <c r="F505" s="50"/>
      <c r="G505" s="50"/>
      <c r="H505" s="50"/>
      <c r="I505" s="50"/>
      <c r="J505" s="50">
        <v>194845.65625</v>
      </c>
      <c r="K505" s="50">
        <v>42293.3203125</v>
      </c>
      <c r="L505" s="50">
        <v>119294.703125</v>
      </c>
      <c r="M505" s="50"/>
      <c r="N505" s="50"/>
      <c r="O505" s="50"/>
      <c r="P505" s="50"/>
      <c r="Q505" s="50"/>
      <c r="R505" s="50"/>
      <c r="T505" s="3">
        <v>194845.65625</v>
      </c>
      <c r="U505" s="3">
        <v>42293.3203125</v>
      </c>
      <c r="V505" s="3">
        <v>119294.703125</v>
      </c>
      <c r="W505" s="3">
        <v>119294.703125</v>
      </c>
      <c r="AG505" s="3">
        <v>0</v>
      </c>
      <c r="AH505" s="3">
        <v>161588.03125</v>
      </c>
      <c r="AI505" s="3">
        <v>161588.03125</v>
      </c>
      <c r="AJ505" s="3">
        <v>194845.65625</v>
      </c>
      <c r="AK505" s="3">
        <v>356433.6875</v>
      </c>
      <c r="AL505" s="3">
        <v>119294.703125</v>
      </c>
      <c r="AM505" s="3">
        <v>475728.375</v>
      </c>
      <c r="AN505" s="3">
        <v>0</v>
      </c>
      <c r="AO505" s="3">
        <v>475728.375</v>
      </c>
      <c r="AP505" s="3">
        <v>119294.703125</v>
      </c>
      <c r="AQ505" s="3">
        <v>595023.0625</v>
      </c>
      <c r="AR505" s="3">
        <v>826206</v>
      </c>
      <c r="AS505" s="3">
        <v>0.44014593958854675</v>
      </c>
      <c r="AT505" s="3">
        <v>0.16776017844676971</v>
      </c>
      <c r="AU505" s="3">
        <v>1877118.25</v>
      </c>
      <c r="AV505" s="3">
        <v>11054157</v>
      </c>
      <c r="AW505" s="3">
        <v>4794018</v>
      </c>
      <c r="AX505" s="3">
        <v>30705.9921875</v>
      </c>
      <c r="BA505" s="3">
        <v>0</v>
      </c>
      <c r="BC505" s="3">
        <v>11.607952117919922</v>
      </c>
      <c r="BD505" s="3">
        <v>61.131984710693359</v>
      </c>
      <c r="BE505" s="3">
        <v>156.12646484375</v>
      </c>
    </row>
    <row r="506" spans="1:57" x14ac:dyDescent="0.25">
      <c r="A506" s="3">
        <v>123463603</v>
      </c>
      <c r="B506" s="3" t="s">
        <v>91</v>
      </c>
      <c r="C506" s="3" t="s">
        <v>604</v>
      </c>
      <c r="D506" s="50" t="s">
        <v>940</v>
      </c>
      <c r="E506" s="50">
        <v>1123641.125</v>
      </c>
      <c r="F506" s="50">
        <v>390396.59375</v>
      </c>
      <c r="G506" s="50">
        <v>1759058.75</v>
      </c>
      <c r="H506" s="50">
        <v>121603.5</v>
      </c>
      <c r="I506" s="50">
        <v>68408.2109375</v>
      </c>
      <c r="J506" s="50">
        <v>2149921.5</v>
      </c>
      <c r="K506" s="50">
        <v>455375.4375</v>
      </c>
      <c r="L506" s="50"/>
      <c r="M506" s="50">
        <v>1123641.125</v>
      </c>
      <c r="N506" s="50">
        <v>1123641.125</v>
      </c>
      <c r="O506" s="50">
        <v>390396.59375</v>
      </c>
      <c r="P506" s="50">
        <v>390396.59375</v>
      </c>
      <c r="Q506" s="50">
        <v>2149960.75</v>
      </c>
      <c r="R506" s="50">
        <v>148626.5</v>
      </c>
      <c r="S506" s="3">
        <v>68408.2109375</v>
      </c>
      <c r="T506" s="3">
        <v>2149921.5</v>
      </c>
      <c r="U506" s="3">
        <v>455375.4375</v>
      </c>
      <c r="AG506" s="3">
        <v>390396.59375</v>
      </c>
      <c r="AH506" s="3">
        <v>1769028.25</v>
      </c>
      <c r="AI506" s="3">
        <v>2159424.75</v>
      </c>
      <c r="AJ506" s="3">
        <v>2540318</v>
      </c>
      <c r="AK506" s="3">
        <v>4699743</v>
      </c>
      <c r="AL506" s="3">
        <v>1272267.625</v>
      </c>
      <c r="AM506" s="3">
        <v>5972010.5</v>
      </c>
      <c r="AN506" s="3">
        <v>458804.8125</v>
      </c>
      <c r="AO506" s="3">
        <v>6430815.5</v>
      </c>
      <c r="AP506" s="3">
        <v>1123641.125</v>
      </c>
      <c r="AQ506" s="3">
        <v>7554456.5</v>
      </c>
      <c r="AR506" s="3">
        <v>13495173</v>
      </c>
      <c r="AS506" s="3">
        <v>0.58049440383911133</v>
      </c>
      <c r="AT506" s="3">
        <v>0.196062833070755</v>
      </c>
      <c r="AU506" s="3">
        <v>23247722</v>
      </c>
      <c r="AV506" s="3">
        <v>117359672</v>
      </c>
      <c r="AW506" s="3">
        <v>26675430</v>
      </c>
      <c r="AX506" s="3">
        <v>325999.09375</v>
      </c>
      <c r="AY506" s="3">
        <v>85362768</v>
      </c>
      <c r="AZ506" s="3">
        <v>0</v>
      </c>
      <c r="BA506" s="3">
        <v>0</v>
      </c>
      <c r="BB506" s="3">
        <v>261.84970092773438</v>
      </c>
      <c r="BC506" s="3">
        <v>14.41642951965332</v>
      </c>
      <c r="BD506" s="3">
        <v>71.312225341796875</v>
      </c>
      <c r="BE506" s="3">
        <v>81.826698303222656</v>
      </c>
    </row>
    <row r="507" spans="1:57" x14ac:dyDescent="0.25">
      <c r="A507" s="3">
        <v>123463803</v>
      </c>
      <c r="B507" s="3" t="s">
        <v>242</v>
      </c>
      <c r="C507" s="3" t="s">
        <v>604</v>
      </c>
      <c r="D507" s="50" t="s">
        <v>940</v>
      </c>
      <c r="E507" s="50">
        <v>172486.5</v>
      </c>
      <c r="F507" s="50">
        <v>59365.19921875</v>
      </c>
      <c r="G507" s="50">
        <v>374332.125</v>
      </c>
      <c r="H507" s="50">
        <v>87272.1015625</v>
      </c>
      <c r="I507" s="50">
        <v>1011.68798828125</v>
      </c>
      <c r="J507" s="50">
        <v>301576.40625</v>
      </c>
      <c r="K507" s="50">
        <v>65207.3125</v>
      </c>
      <c r="L507" s="50"/>
      <c r="M507" s="50">
        <v>172486.5</v>
      </c>
      <c r="N507" s="50">
        <v>172486.5</v>
      </c>
      <c r="O507" s="50">
        <v>59365.19921875</v>
      </c>
      <c r="P507" s="50">
        <v>59365.19921875</v>
      </c>
      <c r="Q507" s="50">
        <v>457517.0625</v>
      </c>
      <c r="R507" s="50">
        <v>106665.8984375</v>
      </c>
      <c r="S507" s="3">
        <v>1011.68798828125</v>
      </c>
      <c r="T507" s="3">
        <v>301576.40625</v>
      </c>
      <c r="U507" s="3">
        <v>65207.3125</v>
      </c>
      <c r="AG507" s="3">
        <v>59365.19921875</v>
      </c>
      <c r="AH507" s="3">
        <v>325977.59375</v>
      </c>
      <c r="AI507" s="3">
        <v>385342.78125</v>
      </c>
      <c r="AJ507" s="3">
        <v>360941.59375</v>
      </c>
      <c r="AK507" s="3">
        <v>746284.375</v>
      </c>
      <c r="AL507" s="3">
        <v>279152.40625</v>
      </c>
      <c r="AM507" s="3">
        <v>1025436.75</v>
      </c>
      <c r="AN507" s="3">
        <v>60376.88671875</v>
      </c>
      <c r="AO507" s="3">
        <v>1085813.625</v>
      </c>
      <c r="AP507" s="3">
        <v>172486.5</v>
      </c>
      <c r="AQ507" s="3">
        <v>1258300.125</v>
      </c>
      <c r="AR507" s="3">
        <v>2230580.75</v>
      </c>
      <c r="AS507" s="3">
        <v>0.61572980880737305</v>
      </c>
      <c r="AT507" s="3">
        <v>0.20041768252849579</v>
      </c>
      <c r="AU507" s="3">
        <v>3622661.75</v>
      </c>
      <c r="AV507" s="3">
        <v>17839808</v>
      </c>
      <c r="AW507" s="3">
        <v>2225307</v>
      </c>
      <c r="AX507" s="3">
        <v>49555.0234375</v>
      </c>
      <c r="AY507" s="3">
        <v>12707867</v>
      </c>
      <c r="AZ507" s="3">
        <v>0</v>
      </c>
      <c r="BA507" s="3">
        <v>0</v>
      </c>
      <c r="BB507" s="3">
        <v>256.43954467773438</v>
      </c>
      <c r="BC507" s="3">
        <v>15.059711456298828</v>
      </c>
      <c r="BD507" s="3">
        <v>73.103828430175781</v>
      </c>
      <c r="BE507" s="3">
        <v>44.905780792236328</v>
      </c>
    </row>
    <row r="508" spans="1:57" x14ac:dyDescent="0.25">
      <c r="A508" s="3">
        <v>123464502</v>
      </c>
      <c r="B508" s="3" t="s">
        <v>467</v>
      </c>
      <c r="C508" s="3" t="s">
        <v>604</v>
      </c>
      <c r="D508" s="50" t="s">
        <v>940</v>
      </c>
      <c r="E508" s="50">
        <v>928542.625</v>
      </c>
      <c r="F508" s="50">
        <v>529516.5</v>
      </c>
      <c r="G508" s="50">
        <v>2793725.5</v>
      </c>
      <c r="H508" s="50">
        <v>108274.953125</v>
      </c>
      <c r="I508" s="50">
        <v>284374.625</v>
      </c>
      <c r="J508" s="50">
        <v>5778384.5</v>
      </c>
      <c r="K508" s="50">
        <v>1271168.75</v>
      </c>
      <c r="L508" s="50"/>
      <c r="M508" s="50">
        <v>928542.625</v>
      </c>
      <c r="N508" s="50">
        <v>928542.625</v>
      </c>
      <c r="O508" s="50">
        <v>529516.5</v>
      </c>
      <c r="P508" s="50">
        <v>529516.5</v>
      </c>
      <c r="Q508" s="50">
        <v>3414553.25</v>
      </c>
      <c r="R508" s="50">
        <v>132336.046875</v>
      </c>
      <c r="S508" s="3">
        <v>284374.625</v>
      </c>
      <c r="T508" s="3">
        <v>5778384.5</v>
      </c>
      <c r="U508" s="3">
        <v>1271168.75</v>
      </c>
      <c r="AG508" s="3">
        <v>529516.5</v>
      </c>
      <c r="AH508" s="3">
        <v>2592361</v>
      </c>
      <c r="AI508" s="3">
        <v>3121877.5</v>
      </c>
      <c r="AJ508" s="3">
        <v>6307901</v>
      </c>
      <c r="AK508" s="3">
        <v>9429778</v>
      </c>
      <c r="AL508" s="3">
        <v>1060878.625</v>
      </c>
      <c r="AM508" s="3">
        <v>10490657</v>
      </c>
      <c r="AN508" s="3">
        <v>813891.125</v>
      </c>
      <c r="AO508" s="3">
        <v>11304548</v>
      </c>
      <c r="AP508" s="3">
        <v>928542.625</v>
      </c>
      <c r="AQ508" s="3">
        <v>12233091</v>
      </c>
      <c r="AR508" s="3">
        <v>18541076</v>
      </c>
      <c r="AS508" s="3">
        <v>0.42560717463493347</v>
      </c>
      <c r="AT508" s="3">
        <v>0.14614389836788177</v>
      </c>
      <c r="AU508" s="3">
        <v>43563824</v>
      </c>
      <c r="AV508" s="3">
        <v>301289280</v>
      </c>
      <c r="AW508" s="3">
        <v>18136760</v>
      </c>
      <c r="AX508" s="3">
        <v>836914.6875</v>
      </c>
      <c r="AY508" s="3">
        <v>257314266</v>
      </c>
      <c r="AZ508" s="3">
        <v>0</v>
      </c>
      <c r="BA508" s="3">
        <v>0</v>
      </c>
      <c r="BB508" s="3">
        <v>307.45578002929688</v>
      </c>
      <c r="BC508" s="3">
        <v>11.267311096191406</v>
      </c>
      <c r="BD508" s="3">
        <v>52.052883148193359</v>
      </c>
      <c r="BE508" s="3">
        <v>21.670978546142578</v>
      </c>
    </row>
    <row r="509" spans="1:57" x14ac:dyDescent="0.25">
      <c r="A509" s="3">
        <v>123464603</v>
      </c>
      <c r="B509" s="3" t="s">
        <v>330</v>
      </c>
      <c r="C509" s="3" t="s">
        <v>604</v>
      </c>
      <c r="D509" s="50" t="s">
        <v>940</v>
      </c>
      <c r="E509" s="50">
        <v>578223.4375</v>
      </c>
      <c r="F509" s="50">
        <v>163504.796875</v>
      </c>
      <c r="G509" s="50">
        <v>1035203.375</v>
      </c>
      <c r="H509" s="50">
        <v>34114.05078125</v>
      </c>
      <c r="I509" s="50">
        <v>88442.3046875</v>
      </c>
      <c r="J509" s="50">
        <v>950984.125</v>
      </c>
      <c r="K509" s="50">
        <v>206428.9375</v>
      </c>
      <c r="L509" s="50"/>
      <c r="M509" s="50">
        <v>578223.4375</v>
      </c>
      <c r="N509" s="50">
        <v>578223.4375</v>
      </c>
      <c r="O509" s="50">
        <v>163504.796875</v>
      </c>
      <c r="P509" s="50">
        <v>163504.796875</v>
      </c>
      <c r="Q509" s="50">
        <v>1265248.5</v>
      </c>
      <c r="R509" s="50">
        <v>41694.94921875</v>
      </c>
      <c r="S509" s="3">
        <v>88442.3046875</v>
      </c>
      <c r="T509" s="3">
        <v>950984.125</v>
      </c>
      <c r="U509" s="3">
        <v>206428.9375</v>
      </c>
      <c r="AG509" s="3">
        <v>163504.796875</v>
      </c>
      <c r="AH509" s="3">
        <v>907208.75</v>
      </c>
      <c r="AI509" s="3">
        <v>1070713.5</v>
      </c>
      <c r="AJ509" s="3">
        <v>1114488.875</v>
      </c>
      <c r="AK509" s="3">
        <v>2185202.5</v>
      </c>
      <c r="AL509" s="3">
        <v>619918.375</v>
      </c>
      <c r="AM509" s="3">
        <v>2805121</v>
      </c>
      <c r="AN509" s="3">
        <v>251947.09375</v>
      </c>
      <c r="AO509" s="3">
        <v>3057068</v>
      </c>
      <c r="AP509" s="3">
        <v>578223.4375</v>
      </c>
      <c r="AQ509" s="3">
        <v>3635291.5</v>
      </c>
      <c r="AR509" s="3">
        <v>6570372</v>
      </c>
      <c r="AS509" s="3">
        <v>0.6005394458770752</v>
      </c>
      <c r="AT509" s="3">
        <v>0.194814532995224</v>
      </c>
      <c r="AU509" s="3">
        <v>10940783</v>
      </c>
      <c r="AV509" s="3">
        <v>56051020</v>
      </c>
      <c r="AW509" s="3">
        <v>5179866</v>
      </c>
      <c r="AX509" s="3">
        <v>155697.28125</v>
      </c>
      <c r="AY509" s="3">
        <v>43289369</v>
      </c>
      <c r="AZ509" s="3">
        <v>0</v>
      </c>
      <c r="BA509" s="3">
        <v>0</v>
      </c>
      <c r="BB509" s="3">
        <v>278.03549194335938</v>
      </c>
      <c r="BC509" s="3">
        <v>14.034943580627441</v>
      </c>
      <c r="BD509" s="3">
        <v>70.269584655761719</v>
      </c>
      <c r="BE509" s="3">
        <v>33.268829345703125</v>
      </c>
    </row>
    <row r="510" spans="1:57" x14ac:dyDescent="0.25">
      <c r="A510" s="3">
        <v>123465303</v>
      </c>
      <c r="B510" s="3" t="s">
        <v>63</v>
      </c>
      <c r="C510" s="3" t="s">
        <v>604</v>
      </c>
      <c r="D510" s="50" t="s">
        <v>940</v>
      </c>
      <c r="E510" s="50">
        <v>1336098</v>
      </c>
      <c r="F510" s="50">
        <v>418159.8125</v>
      </c>
      <c r="G510" s="50">
        <v>1487932.25</v>
      </c>
      <c r="H510" s="50">
        <v>113773.046875</v>
      </c>
      <c r="I510" s="50">
        <v>341401.96875</v>
      </c>
      <c r="J510" s="50">
        <v>2003988.75</v>
      </c>
      <c r="K510" s="50">
        <v>419828.21875</v>
      </c>
      <c r="L510" s="50"/>
      <c r="M510" s="50">
        <v>1336098</v>
      </c>
      <c r="N510" s="50">
        <v>1336098</v>
      </c>
      <c r="O510" s="50">
        <v>418159.8125</v>
      </c>
      <c r="P510" s="50">
        <v>418159.8125</v>
      </c>
      <c r="Q510" s="50">
        <v>1818583.875</v>
      </c>
      <c r="R510" s="50">
        <v>139055.953125</v>
      </c>
      <c r="S510" s="3">
        <v>341401.96875</v>
      </c>
      <c r="T510" s="3">
        <v>2003988.75</v>
      </c>
      <c r="U510" s="3">
        <v>419828.21875</v>
      </c>
      <c r="AG510" s="3">
        <v>418159.8125</v>
      </c>
      <c r="AH510" s="3">
        <v>2211101.25</v>
      </c>
      <c r="AI510" s="3">
        <v>2629261</v>
      </c>
      <c r="AJ510" s="3">
        <v>2422148.5</v>
      </c>
      <c r="AK510" s="3">
        <v>5051409.5</v>
      </c>
      <c r="AL510" s="3">
        <v>1475154</v>
      </c>
      <c r="AM510" s="3">
        <v>6526563.5</v>
      </c>
      <c r="AN510" s="3">
        <v>759561.75</v>
      </c>
      <c r="AO510" s="3">
        <v>7286125</v>
      </c>
      <c r="AP510" s="3">
        <v>1336098</v>
      </c>
      <c r="AQ510" s="3">
        <v>8622223</v>
      </c>
      <c r="AR510" s="3">
        <v>15995340</v>
      </c>
      <c r="AS510" s="3">
        <v>0.62888228893280029</v>
      </c>
      <c r="AT510" s="3">
        <v>0.20816655457019806</v>
      </c>
      <c r="AU510" s="3">
        <v>25434552</v>
      </c>
      <c r="AV510" s="3">
        <v>122511416</v>
      </c>
      <c r="AW510" s="3">
        <v>9387397</v>
      </c>
      <c r="AX510" s="3">
        <v>340309.5</v>
      </c>
      <c r="AY510" s="3">
        <v>88025329</v>
      </c>
      <c r="AZ510" s="3">
        <v>0</v>
      </c>
      <c r="BA510" s="3">
        <v>0</v>
      </c>
      <c r="BB510" s="3">
        <v>258.66256713867188</v>
      </c>
      <c r="BC510" s="3">
        <v>14.843574523925781</v>
      </c>
      <c r="BD510" s="3">
        <v>74.739471435546875</v>
      </c>
      <c r="BE510" s="3">
        <v>27.584880828857422</v>
      </c>
    </row>
    <row r="511" spans="1:57" x14ac:dyDescent="0.25">
      <c r="A511" s="3">
        <v>123465507</v>
      </c>
      <c r="B511" s="3" t="s">
        <v>566</v>
      </c>
      <c r="C511" s="3" t="s">
        <v>605</v>
      </c>
      <c r="D511" s="50" t="s">
        <v>940</v>
      </c>
      <c r="E511" s="50"/>
      <c r="F511" s="50"/>
      <c r="G511" s="50"/>
      <c r="H511" s="50"/>
      <c r="I511" s="50"/>
      <c r="J511" s="50">
        <v>230066.703125</v>
      </c>
      <c r="K511" s="50">
        <v>58963.48828125</v>
      </c>
      <c r="L511" s="50">
        <v>183844.203125</v>
      </c>
      <c r="M511" s="50"/>
      <c r="N511" s="50"/>
      <c r="O511" s="50"/>
      <c r="P511" s="50"/>
      <c r="Q511" s="50"/>
      <c r="R511" s="50"/>
      <c r="T511" s="3">
        <v>230066.703125</v>
      </c>
      <c r="U511" s="3">
        <v>58963.48828125</v>
      </c>
      <c r="V511" s="3">
        <v>183844.203125</v>
      </c>
      <c r="W511" s="3">
        <v>183844.203125</v>
      </c>
      <c r="AG511" s="3">
        <v>0</v>
      </c>
      <c r="AH511" s="3">
        <v>242807.6875</v>
      </c>
      <c r="AI511" s="3">
        <v>242807.6875</v>
      </c>
      <c r="AJ511" s="3">
        <v>230066.703125</v>
      </c>
      <c r="AK511" s="3">
        <v>472874.375</v>
      </c>
      <c r="AL511" s="3">
        <v>183844.203125</v>
      </c>
      <c r="AM511" s="3">
        <v>656718.5625</v>
      </c>
      <c r="AN511" s="3">
        <v>0</v>
      </c>
      <c r="AO511" s="3">
        <v>656718.5625</v>
      </c>
      <c r="AP511" s="3">
        <v>183844.203125</v>
      </c>
      <c r="AQ511" s="3">
        <v>840562.75</v>
      </c>
      <c r="AR511" s="3">
        <v>1131393.5</v>
      </c>
      <c r="AS511" s="3">
        <v>0.460919588804245</v>
      </c>
      <c r="AT511" s="3">
        <v>0.16719819605350494</v>
      </c>
      <c r="AU511" s="3">
        <v>2454644</v>
      </c>
      <c r="AV511" s="3">
        <v>14513556</v>
      </c>
      <c r="AW511" s="3">
        <v>2905092</v>
      </c>
      <c r="AX511" s="3">
        <v>40315.43359375</v>
      </c>
      <c r="BA511" s="3">
        <v>0</v>
      </c>
      <c r="BC511" s="3">
        <v>11.729363441467285</v>
      </c>
      <c r="BD511" s="3">
        <v>60.885963439941406</v>
      </c>
      <c r="BE511" s="3">
        <v>72.059051513671875</v>
      </c>
    </row>
    <row r="512" spans="1:57" x14ac:dyDescent="0.25">
      <c r="A512" s="3">
        <v>123465602</v>
      </c>
      <c r="B512" s="3" t="s">
        <v>29</v>
      </c>
      <c r="C512" s="3" t="s">
        <v>604</v>
      </c>
      <c r="D512" s="50" t="s">
        <v>940</v>
      </c>
      <c r="E512" s="50">
        <v>4113615.5</v>
      </c>
      <c r="F512" s="50">
        <v>1068345.625</v>
      </c>
      <c r="G512" s="50">
        <v>2085573.125</v>
      </c>
      <c r="H512" s="50">
        <v>6038934</v>
      </c>
      <c r="I512" s="50">
        <v>343197.375</v>
      </c>
      <c r="J512" s="50">
        <v>3113975.75</v>
      </c>
      <c r="K512" s="50">
        <v>632206.75</v>
      </c>
      <c r="L512" s="50"/>
      <c r="M512" s="50">
        <v>4113615.5</v>
      </c>
      <c r="N512" s="50">
        <v>4113615.5</v>
      </c>
      <c r="O512" s="50">
        <v>1068345.625</v>
      </c>
      <c r="P512" s="50">
        <v>1068345.625</v>
      </c>
      <c r="Q512" s="50">
        <v>2549033.75</v>
      </c>
      <c r="R512" s="50">
        <v>7380919</v>
      </c>
      <c r="S512" s="3">
        <v>343197.375</v>
      </c>
      <c r="T512" s="3">
        <v>3113975.75</v>
      </c>
      <c r="U512" s="3">
        <v>632206.75</v>
      </c>
      <c r="AG512" s="3">
        <v>1068345.625</v>
      </c>
      <c r="AH512" s="3">
        <v>11127954</v>
      </c>
      <c r="AI512" s="3">
        <v>12196300</v>
      </c>
      <c r="AJ512" s="3">
        <v>4182321.5</v>
      </c>
      <c r="AK512" s="3">
        <v>16378622</v>
      </c>
      <c r="AL512" s="3">
        <v>11494534</v>
      </c>
      <c r="AM512" s="3">
        <v>27873156</v>
      </c>
      <c r="AN512" s="3">
        <v>1411543</v>
      </c>
      <c r="AO512" s="3">
        <v>29284700</v>
      </c>
      <c r="AP512" s="3">
        <v>4113615.5</v>
      </c>
      <c r="AQ512" s="3">
        <v>33398316</v>
      </c>
      <c r="AR512" s="3">
        <v>31226122</v>
      </c>
      <c r="AS512" s="3">
        <v>0.67088878154754639</v>
      </c>
      <c r="AT512" s="3">
        <v>0.25411385297775269</v>
      </c>
      <c r="AU512" s="3">
        <v>46544408</v>
      </c>
      <c r="AV512" s="3">
        <v>172735200</v>
      </c>
      <c r="AW512" s="3">
        <v>55874900</v>
      </c>
      <c r="AX512" s="3">
        <v>479820</v>
      </c>
      <c r="AY512" s="3">
        <v>101877336</v>
      </c>
      <c r="AZ512" s="3">
        <v>0</v>
      </c>
      <c r="BA512" s="3">
        <v>0</v>
      </c>
      <c r="BB512" s="3">
        <v>212.32406616210938</v>
      </c>
      <c r="BC512" s="3">
        <v>34.134929656982422</v>
      </c>
      <c r="BD512" s="3">
        <v>97.003890991210938</v>
      </c>
      <c r="BE512" s="3">
        <v>116.44970703125</v>
      </c>
    </row>
    <row r="513" spans="1:57" x14ac:dyDescent="0.25">
      <c r="A513" s="3">
        <v>123465702</v>
      </c>
      <c r="B513" s="3" t="s">
        <v>100</v>
      </c>
      <c r="C513" s="3" t="s">
        <v>604</v>
      </c>
      <c r="D513" s="50" t="s">
        <v>940</v>
      </c>
      <c r="E513" s="50">
        <v>2847288.5</v>
      </c>
      <c r="F513" s="50">
        <v>1203803.875</v>
      </c>
      <c r="G513" s="50">
        <v>3710600</v>
      </c>
      <c r="H513" s="50">
        <v>259892.546875</v>
      </c>
      <c r="I513" s="50">
        <v>360262.40625</v>
      </c>
      <c r="J513" s="50">
        <v>5636118</v>
      </c>
      <c r="K513" s="50">
        <v>1182914.5</v>
      </c>
      <c r="L513" s="50"/>
      <c r="M513" s="50">
        <v>2847288.5</v>
      </c>
      <c r="N513" s="50">
        <v>2847288.5</v>
      </c>
      <c r="O513" s="50">
        <v>1203803.875</v>
      </c>
      <c r="P513" s="50">
        <v>1203803.875</v>
      </c>
      <c r="Q513" s="50">
        <v>4535178</v>
      </c>
      <c r="R513" s="50">
        <v>317646.4375</v>
      </c>
      <c r="S513" s="3">
        <v>360262.40625</v>
      </c>
      <c r="T513" s="3">
        <v>5636118</v>
      </c>
      <c r="U513" s="3">
        <v>1182914.5</v>
      </c>
      <c r="AG513" s="3">
        <v>1203803.875</v>
      </c>
      <c r="AH513" s="3">
        <v>4650358</v>
      </c>
      <c r="AI513" s="3">
        <v>5854162</v>
      </c>
      <c r="AJ513" s="3">
        <v>6839922</v>
      </c>
      <c r="AK513" s="3">
        <v>12694084</v>
      </c>
      <c r="AL513" s="3">
        <v>3164935</v>
      </c>
      <c r="AM513" s="3">
        <v>15859019</v>
      </c>
      <c r="AN513" s="3">
        <v>1564066.25</v>
      </c>
      <c r="AO513" s="3">
        <v>17423086</v>
      </c>
      <c r="AP513" s="3">
        <v>2847288.5</v>
      </c>
      <c r="AQ513" s="3">
        <v>20270374</v>
      </c>
      <c r="AR513" s="3">
        <v>32734606</v>
      </c>
      <c r="AS513" s="3">
        <v>0.56238687038421631</v>
      </c>
      <c r="AT513" s="3">
        <v>0.19143202900886536</v>
      </c>
      <c r="AU513" s="3">
        <v>58206560</v>
      </c>
      <c r="AV513" s="3">
        <v>297258880</v>
      </c>
      <c r="AW513" s="3">
        <v>74239192</v>
      </c>
      <c r="AX513" s="3">
        <v>825719.125</v>
      </c>
      <c r="AY513" s="3">
        <v>214208707</v>
      </c>
      <c r="AZ513" s="3">
        <v>0</v>
      </c>
      <c r="BA513" s="3">
        <v>0</v>
      </c>
      <c r="BB513" s="3">
        <v>259.4207763671875</v>
      </c>
      <c r="BC513" s="3">
        <v>15.373368263244629</v>
      </c>
      <c r="BD513" s="3">
        <v>70.491958618164063</v>
      </c>
      <c r="BE513" s="3">
        <v>89.908531188964844</v>
      </c>
    </row>
    <row r="514" spans="1:57" x14ac:dyDescent="0.25">
      <c r="A514" s="3">
        <v>123466103</v>
      </c>
      <c r="B514" s="3" t="s">
        <v>399</v>
      </c>
      <c r="C514" s="3" t="s">
        <v>604</v>
      </c>
      <c r="D514" s="50" t="s">
        <v>940</v>
      </c>
      <c r="E514" s="50">
        <v>1290654.25</v>
      </c>
      <c r="F514" s="50">
        <v>485127.75</v>
      </c>
      <c r="G514" s="50">
        <v>1500924.375</v>
      </c>
      <c r="H514" s="50">
        <v>227744.546875</v>
      </c>
      <c r="I514" s="50">
        <v>309434.0625</v>
      </c>
      <c r="J514" s="50">
        <v>2127232</v>
      </c>
      <c r="K514" s="50">
        <v>466130.625</v>
      </c>
      <c r="L514" s="50"/>
      <c r="M514" s="50">
        <v>1290654.25</v>
      </c>
      <c r="N514" s="50">
        <v>1290654.25</v>
      </c>
      <c r="O514" s="50">
        <v>485127.75</v>
      </c>
      <c r="P514" s="50">
        <v>485127.75</v>
      </c>
      <c r="Q514" s="50">
        <v>1834463</v>
      </c>
      <c r="R514" s="50">
        <v>278354.4375</v>
      </c>
      <c r="S514" s="3">
        <v>309434.0625</v>
      </c>
      <c r="T514" s="3">
        <v>2127232</v>
      </c>
      <c r="U514" s="3">
        <v>466130.625</v>
      </c>
      <c r="AG514" s="3">
        <v>485127.75</v>
      </c>
      <c r="AH514" s="3">
        <v>2293963.5</v>
      </c>
      <c r="AI514" s="3">
        <v>2779091.25</v>
      </c>
      <c r="AJ514" s="3">
        <v>2612359.75</v>
      </c>
      <c r="AK514" s="3">
        <v>5391451</v>
      </c>
      <c r="AL514" s="3">
        <v>1569008.75</v>
      </c>
      <c r="AM514" s="3">
        <v>6960460</v>
      </c>
      <c r="AN514" s="3">
        <v>794561.8125</v>
      </c>
      <c r="AO514" s="3">
        <v>7755022</v>
      </c>
      <c r="AP514" s="3">
        <v>1290654.25</v>
      </c>
      <c r="AQ514" s="3">
        <v>9045676</v>
      </c>
      <c r="AR514" s="3">
        <v>15995116</v>
      </c>
      <c r="AS514" s="3">
        <v>0.61513173580169678</v>
      </c>
      <c r="AT514" s="3">
        <v>0.21867501735687256</v>
      </c>
      <c r="AU514" s="3">
        <v>26002748</v>
      </c>
      <c r="AV514" s="3">
        <v>118270520</v>
      </c>
      <c r="AW514" s="3">
        <v>19165012</v>
      </c>
      <c r="AX514" s="3">
        <v>328529.21875</v>
      </c>
      <c r="AY514" s="3">
        <v>76329750</v>
      </c>
      <c r="AZ514" s="3">
        <v>0</v>
      </c>
      <c r="BA514" s="3">
        <v>0</v>
      </c>
      <c r="BB514" s="3">
        <v>232.33778381347656</v>
      </c>
      <c r="BC514" s="3">
        <v>16.410871505737305</v>
      </c>
      <c r="BD514" s="3">
        <v>79.148963928222656</v>
      </c>
      <c r="BE514" s="3">
        <v>58.335792541503906</v>
      </c>
    </row>
    <row r="515" spans="1:57" x14ac:dyDescent="0.25">
      <c r="A515" s="3">
        <v>123466303</v>
      </c>
      <c r="B515" s="3" t="s">
        <v>440</v>
      </c>
      <c r="C515" s="3" t="s">
        <v>604</v>
      </c>
      <c r="D515" s="50" t="s">
        <v>940</v>
      </c>
      <c r="E515" s="50">
        <v>1593779.375</v>
      </c>
      <c r="F515" s="50">
        <v>420292.5</v>
      </c>
      <c r="G515" s="50">
        <v>1191322.625</v>
      </c>
      <c r="H515" s="50">
        <v>624753.875</v>
      </c>
      <c r="I515" s="50">
        <v>202255</v>
      </c>
      <c r="J515" s="50">
        <v>1301854</v>
      </c>
      <c r="K515" s="50">
        <v>271004.15625</v>
      </c>
      <c r="L515" s="50"/>
      <c r="M515" s="50">
        <v>1593779.375</v>
      </c>
      <c r="N515" s="50">
        <v>1593779.375</v>
      </c>
      <c r="O515" s="50">
        <v>420292.5</v>
      </c>
      <c r="P515" s="50">
        <v>420292.5</v>
      </c>
      <c r="Q515" s="50">
        <v>1456061</v>
      </c>
      <c r="R515" s="50">
        <v>763588.125</v>
      </c>
      <c r="S515" s="3">
        <v>202255</v>
      </c>
      <c r="T515" s="3">
        <v>1301854</v>
      </c>
      <c r="U515" s="3">
        <v>271004.15625</v>
      </c>
      <c r="AG515" s="3">
        <v>420292.5</v>
      </c>
      <c r="AH515" s="3">
        <v>2691792.5</v>
      </c>
      <c r="AI515" s="3">
        <v>3112085</v>
      </c>
      <c r="AJ515" s="3">
        <v>1722146.5</v>
      </c>
      <c r="AK515" s="3">
        <v>4834231.5</v>
      </c>
      <c r="AL515" s="3">
        <v>2357367.5</v>
      </c>
      <c r="AM515" s="3">
        <v>7191599</v>
      </c>
      <c r="AN515" s="3">
        <v>622547.5</v>
      </c>
      <c r="AO515" s="3">
        <v>7814146.5</v>
      </c>
      <c r="AP515" s="3">
        <v>1593779.375</v>
      </c>
      <c r="AQ515" s="3">
        <v>9407926</v>
      </c>
      <c r="AR515" s="3">
        <v>15466354</v>
      </c>
      <c r="AS515" s="3">
        <v>0.71018922328948975</v>
      </c>
      <c r="AT515" s="3">
        <v>0.28283548355102539</v>
      </c>
      <c r="AU515" s="3">
        <v>21777794</v>
      </c>
      <c r="AV515" s="3">
        <v>74687456</v>
      </c>
      <c r="AW515" s="3">
        <v>26401308</v>
      </c>
      <c r="AX515" s="3">
        <v>207465.15625</v>
      </c>
      <c r="AY515" s="3">
        <v>41771468</v>
      </c>
      <c r="AZ515" s="3">
        <v>0</v>
      </c>
      <c r="BA515" s="3">
        <v>0</v>
      </c>
      <c r="BB515" s="3">
        <v>201.34208679199219</v>
      </c>
      <c r="BC515" s="3">
        <v>23.301414489746094</v>
      </c>
      <c r="BD515" s="3">
        <v>104.97084808349609</v>
      </c>
      <c r="BE515" s="3">
        <v>127.256591796875</v>
      </c>
    </row>
    <row r="516" spans="1:57" x14ac:dyDescent="0.25">
      <c r="A516" s="3">
        <v>123466403</v>
      </c>
      <c r="B516" s="3" t="s">
        <v>425</v>
      </c>
      <c r="C516" s="3" t="s">
        <v>604</v>
      </c>
      <c r="D516" s="50" t="s">
        <v>940</v>
      </c>
      <c r="E516" s="50">
        <v>3162245.75</v>
      </c>
      <c r="F516" s="50">
        <v>549105.75</v>
      </c>
      <c r="G516" s="50">
        <v>1267739.875</v>
      </c>
      <c r="H516" s="50">
        <v>3123147.25</v>
      </c>
      <c r="I516" s="50">
        <v>122489.3984375</v>
      </c>
      <c r="J516" s="50">
        <v>1821345.625</v>
      </c>
      <c r="K516" s="50">
        <v>331904.71875</v>
      </c>
      <c r="L516" s="50">
        <v>36562.19921875</v>
      </c>
      <c r="M516" s="50">
        <v>3162245.75</v>
      </c>
      <c r="N516" s="50">
        <v>3162245.75</v>
      </c>
      <c r="O516" s="50">
        <v>549105.75</v>
      </c>
      <c r="P516" s="50">
        <v>549105.75</v>
      </c>
      <c r="Q516" s="50">
        <v>1549459.75</v>
      </c>
      <c r="R516" s="50">
        <v>3817179.75</v>
      </c>
      <c r="S516" s="3">
        <v>122489.3984375</v>
      </c>
      <c r="T516" s="3">
        <v>1821345.625</v>
      </c>
      <c r="U516" s="3">
        <v>331904.71875</v>
      </c>
      <c r="V516" s="3">
        <v>36562.19921875</v>
      </c>
      <c r="W516" s="3">
        <v>36562.19921875</v>
      </c>
      <c r="AG516" s="3">
        <v>549105.75</v>
      </c>
      <c r="AH516" s="3">
        <v>6776349</v>
      </c>
      <c r="AI516" s="3">
        <v>7325455</v>
      </c>
      <c r="AJ516" s="3">
        <v>2370451.5</v>
      </c>
      <c r="AK516" s="3">
        <v>9695906</v>
      </c>
      <c r="AL516" s="3">
        <v>7015987.5</v>
      </c>
      <c r="AM516" s="3">
        <v>16711894</v>
      </c>
      <c r="AN516" s="3">
        <v>671595.125</v>
      </c>
      <c r="AO516" s="3">
        <v>17383490</v>
      </c>
      <c r="AP516" s="3">
        <v>3198808</v>
      </c>
      <c r="AQ516" s="3">
        <v>20582298</v>
      </c>
      <c r="AR516" s="3">
        <v>22913174</v>
      </c>
      <c r="AS516" s="3">
        <v>0.66837137937545776</v>
      </c>
      <c r="AT516" s="3">
        <v>0.4488791823387146</v>
      </c>
      <c r="AU516" s="3">
        <v>34282100</v>
      </c>
      <c r="AV516" s="3">
        <v>73568160</v>
      </c>
      <c r="AW516" s="3">
        <v>24550136</v>
      </c>
      <c r="AX516" s="3">
        <v>204356</v>
      </c>
      <c r="AY516" s="3">
        <v>27235208</v>
      </c>
      <c r="AZ516" s="3">
        <v>0</v>
      </c>
      <c r="BA516" s="3">
        <v>0</v>
      </c>
      <c r="BB516" s="3">
        <v>133.27334594726563</v>
      </c>
      <c r="BC516" s="3">
        <v>47.446151733398438</v>
      </c>
      <c r="BD516" s="3">
        <v>167.75675964355469</v>
      </c>
      <c r="BE516" s="3">
        <v>120.1341552734375</v>
      </c>
    </row>
    <row r="517" spans="1:57" x14ac:dyDescent="0.25">
      <c r="A517" s="3">
        <v>123467103</v>
      </c>
      <c r="B517" s="3" t="s">
        <v>476</v>
      </c>
      <c r="C517" s="3" t="s">
        <v>604</v>
      </c>
      <c r="D517" s="50" t="s">
        <v>940</v>
      </c>
      <c r="E517" s="50">
        <v>1872581</v>
      </c>
      <c r="F517" s="50">
        <v>639688.9375</v>
      </c>
      <c r="G517" s="50">
        <v>1666653.875</v>
      </c>
      <c r="H517" s="50">
        <v>236014.65625</v>
      </c>
      <c r="I517" s="50">
        <v>316843.75</v>
      </c>
      <c r="J517" s="50">
        <v>2320620.25</v>
      </c>
      <c r="K517" s="50">
        <v>468985.9375</v>
      </c>
      <c r="L517" s="50"/>
      <c r="M517" s="50">
        <v>1872581</v>
      </c>
      <c r="N517" s="50">
        <v>1872581</v>
      </c>
      <c r="O517" s="50">
        <v>639688.9375</v>
      </c>
      <c r="P517" s="50">
        <v>639688.9375</v>
      </c>
      <c r="Q517" s="50">
        <v>2037021.5</v>
      </c>
      <c r="R517" s="50">
        <v>288462.34375</v>
      </c>
      <c r="S517" s="3">
        <v>316843.75</v>
      </c>
      <c r="T517" s="3">
        <v>2320620.25</v>
      </c>
      <c r="U517" s="3">
        <v>468985.9375</v>
      </c>
      <c r="AG517" s="3">
        <v>639688.9375</v>
      </c>
      <c r="AH517" s="3">
        <v>2894425.5</v>
      </c>
      <c r="AI517" s="3">
        <v>3534114.5</v>
      </c>
      <c r="AJ517" s="3">
        <v>2960309.25</v>
      </c>
      <c r="AK517" s="3">
        <v>6494424</v>
      </c>
      <c r="AL517" s="3">
        <v>2161043.25</v>
      </c>
      <c r="AM517" s="3">
        <v>8655467</v>
      </c>
      <c r="AN517" s="3">
        <v>956532.6875</v>
      </c>
      <c r="AO517" s="3">
        <v>9612000</v>
      </c>
      <c r="AP517" s="3">
        <v>1872581</v>
      </c>
      <c r="AQ517" s="3">
        <v>11484581</v>
      </c>
      <c r="AR517" s="3">
        <v>20878846</v>
      </c>
      <c r="AS517" s="3">
        <v>0.63868188858032227</v>
      </c>
      <c r="AT517" s="3">
        <v>0.23536418378353119</v>
      </c>
      <c r="AU517" s="3">
        <v>32690526</v>
      </c>
      <c r="AV517" s="3">
        <v>139614080</v>
      </c>
      <c r="AW517" s="3">
        <v>6267154</v>
      </c>
      <c r="AX517" s="3">
        <v>387816.875</v>
      </c>
      <c r="AY517" s="3">
        <v>96438604</v>
      </c>
      <c r="AZ517" s="3">
        <v>0</v>
      </c>
      <c r="BA517" s="3">
        <v>0</v>
      </c>
      <c r="BB517" s="3">
        <v>248.67047119140625</v>
      </c>
      <c r="BC517" s="3">
        <v>16.746109008789063</v>
      </c>
      <c r="BD517" s="3">
        <v>84.293716430664063</v>
      </c>
      <c r="BE517" s="3">
        <v>16.160085678100586</v>
      </c>
    </row>
    <row r="518" spans="1:57" x14ac:dyDescent="0.25">
      <c r="A518" s="3">
        <v>123467203</v>
      </c>
      <c r="B518" s="3" t="s">
        <v>482</v>
      </c>
      <c r="C518" s="3" t="s">
        <v>604</v>
      </c>
      <c r="D518" s="50" t="s">
        <v>940</v>
      </c>
      <c r="E518" s="50">
        <v>394990.34375</v>
      </c>
      <c r="F518" s="50">
        <v>170532.59375</v>
      </c>
      <c r="G518" s="50">
        <v>1269344.625</v>
      </c>
      <c r="H518" s="50">
        <v>34390.80078125</v>
      </c>
      <c r="I518" s="50">
        <v>58501.09375</v>
      </c>
      <c r="J518" s="50">
        <v>1233236.625</v>
      </c>
      <c r="K518" s="50">
        <v>257714.421875</v>
      </c>
      <c r="L518" s="50"/>
      <c r="M518" s="50">
        <v>394990.34375</v>
      </c>
      <c r="N518" s="50">
        <v>394990.34375</v>
      </c>
      <c r="O518" s="50">
        <v>170532.59375</v>
      </c>
      <c r="P518" s="50">
        <v>170532.59375</v>
      </c>
      <c r="Q518" s="50">
        <v>1551421.125</v>
      </c>
      <c r="R518" s="50">
        <v>42033.19921875</v>
      </c>
      <c r="S518" s="3">
        <v>58501.09375</v>
      </c>
      <c r="T518" s="3">
        <v>1233236.625</v>
      </c>
      <c r="U518" s="3">
        <v>257714.421875</v>
      </c>
      <c r="AG518" s="3">
        <v>170532.59375</v>
      </c>
      <c r="AH518" s="3">
        <v>745596.6875</v>
      </c>
      <c r="AI518" s="3">
        <v>916129.25</v>
      </c>
      <c r="AJ518" s="3">
        <v>1403769.25</v>
      </c>
      <c r="AK518" s="3">
        <v>2319898.5</v>
      </c>
      <c r="AL518" s="3">
        <v>437023.53125</v>
      </c>
      <c r="AM518" s="3">
        <v>2756922</v>
      </c>
      <c r="AN518" s="3">
        <v>229033.6875</v>
      </c>
      <c r="AO518" s="3">
        <v>2985955.75</v>
      </c>
      <c r="AP518" s="3">
        <v>394990.34375</v>
      </c>
      <c r="AQ518" s="3">
        <v>3380946</v>
      </c>
      <c r="AR518" s="3">
        <v>6277504.5</v>
      </c>
      <c r="AS518" s="3">
        <v>0.52951782941818237</v>
      </c>
      <c r="AT518" s="3">
        <v>0.18345934152603149</v>
      </c>
      <c r="AU518" s="3">
        <v>11855133</v>
      </c>
      <c r="AV518" s="3">
        <v>65082512</v>
      </c>
      <c r="AW518" s="3">
        <v>20429408</v>
      </c>
      <c r="AX518" s="3">
        <v>180784.75</v>
      </c>
      <c r="AY518" s="3">
        <v>49125767</v>
      </c>
      <c r="AZ518" s="3">
        <v>0</v>
      </c>
      <c r="BA518" s="3">
        <v>0</v>
      </c>
      <c r="BB518" s="3">
        <v>271.73623657226563</v>
      </c>
      <c r="BC518" s="3">
        <v>12.832379341125488</v>
      </c>
      <c r="BD518" s="3">
        <v>65.575958251953125</v>
      </c>
      <c r="BE518" s="3">
        <v>113.00404357910156</v>
      </c>
    </row>
    <row r="519" spans="1:57" x14ac:dyDescent="0.25">
      <c r="A519" s="3">
        <v>123467303</v>
      </c>
      <c r="B519" s="3" t="s">
        <v>257</v>
      </c>
      <c r="C519" s="3" t="s">
        <v>604</v>
      </c>
      <c r="D519" s="50" t="s">
        <v>940</v>
      </c>
      <c r="E519" s="50">
        <v>2200513</v>
      </c>
      <c r="F519" s="50">
        <v>535883.6875</v>
      </c>
      <c r="G519" s="50">
        <v>1853232.875</v>
      </c>
      <c r="H519" s="50">
        <v>199124.09375</v>
      </c>
      <c r="I519" s="50">
        <v>367451.625</v>
      </c>
      <c r="J519" s="50">
        <v>3080587.25</v>
      </c>
      <c r="K519" s="50">
        <v>693132.1875</v>
      </c>
      <c r="L519" s="50"/>
      <c r="M519" s="50">
        <v>2200513</v>
      </c>
      <c r="N519" s="50">
        <v>2200513</v>
      </c>
      <c r="O519" s="50">
        <v>535883.6875</v>
      </c>
      <c r="P519" s="50">
        <v>535883.6875</v>
      </c>
      <c r="Q519" s="50">
        <v>2265062.5</v>
      </c>
      <c r="R519" s="50">
        <v>243373.90625</v>
      </c>
      <c r="S519" s="3">
        <v>367451.625</v>
      </c>
      <c r="T519" s="3">
        <v>3080587.25</v>
      </c>
      <c r="U519" s="3">
        <v>693132.1875</v>
      </c>
      <c r="AG519" s="3">
        <v>535883.6875</v>
      </c>
      <c r="AH519" s="3">
        <v>3460220.75</v>
      </c>
      <c r="AI519" s="3">
        <v>3996104.5</v>
      </c>
      <c r="AJ519" s="3">
        <v>3616471</v>
      </c>
      <c r="AK519" s="3">
        <v>7612575.5</v>
      </c>
      <c r="AL519" s="3">
        <v>2443887</v>
      </c>
      <c r="AM519" s="3">
        <v>10056462</v>
      </c>
      <c r="AN519" s="3">
        <v>903335.3125</v>
      </c>
      <c r="AO519" s="3">
        <v>10959797</v>
      </c>
      <c r="AP519" s="3">
        <v>2200513</v>
      </c>
      <c r="AQ519" s="3">
        <v>13160310</v>
      </c>
      <c r="AR519" s="3">
        <v>21882360</v>
      </c>
      <c r="AS519" s="3">
        <v>0.60249036550521851</v>
      </c>
      <c r="AT519" s="3">
        <v>0.19906707108020782</v>
      </c>
      <c r="AU519" s="3">
        <v>36319852</v>
      </c>
      <c r="AV519" s="3">
        <v>183071392</v>
      </c>
      <c r="AW519" s="3">
        <v>19479174</v>
      </c>
      <c r="AX519" s="3">
        <v>508531.65625</v>
      </c>
      <c r="AY519" s="3">
        <v>133942737</v>
      </c>
      <c r="AZ519" s="3">
        <v>0</v>
      </c>
      <c r="BA519" s="3">
        <v>0</v>
      </c>
      <c r="BB519" s="3">
        <v>263.39114379882813</v>
      </c>
      <c r="BC519" s="3">
        <v>14.969717979431152</v>
      </c>
      <c r="BD519" s="3">
        <v>71.421028137207031</v>
      </c>
      <c r="BE519" s="3">
        <v>38.304740905761719</v>
      </c>
    </row>
    <row r="520" spans="1:57" x14ac:dyDescent="0.25">
      <c r="A520" s="3">
        <v>123468303</v>
      </c>
      <c r="B520" s="3" t="s">
        <v>47</v>
      </c>
      <c r="C520" s="3" t="s">
        <v>604</v>
      </c>
      <c r="D520" s="50" t="s">
        <v>940</v>
      </c>
      <c r="E520" s="50">
        <v>646985.25</v>
      </c>
      <c r="F520" s="50">
        <v>327656.6875</v>
      </c>
      <c r="G520" s="50">
        <v>1673263.25</v>
      </c>
      <c r="H520" s="50">
        <v>64195.6484375</v>
      </c>
      <c r="I520" s="50">
        <v>92337.9765625</v>
      </c>
      <c r="J520" s="50">
        <v>1998901.5</v>
      </c>
      <c r="K520" s="50">
        <v>436755.4375</v>
      </c>
      <c r="L520" s="50"/>
      <c r="M520" s="50">
        <v>646985.25</v>
      </c>
      <c r="N520" s="50">
        <v>646985.25</v>
      </c>
      <c r="O520" s="50">
        <v>327656.6875</v>
      </c>
      <c r="P520" s="50">
        <v>327656.6875</v>
      </c>
      <c r="Q520" s="50">
        <v>2045099.375</v>
      </c>
      <c r="R520" s="50">
        <v>78461.3515625</v>
      </c>
      <c r="S520" s="3">
        <v>92337.9765625</v>
      </c>
      <c r="T520" s="3">
        <v>1998901.5</v>
      </c>
      <c r="U520" s="3">
        <v>436755.4375</v>
      </c>
      <c r="AG520" s="3">
        <v>327656.6875</v>
      </c>
      <c r="AH520" s="3">
        <v>1240274.25</v>
      </c>
      <c r="AI520" s="3">
        <v>1567931</v>
      </c>
      <c r="AJ520" s="3">
        <v>2326558.25</v>
      </c>
      <c r="AK520" s="3">
        <v>3894489.25</v>
      </c>
      <c r="AL520" s="3">
        <v>725446.625</v>
      </c>
      <c r="AM520" s="3">
        <v>4619936</v>
      </c>
      <c r="AN520" s="3">
        <v>419994.65625</v>
      </c>
      <c r="AO520" s="3">
        <v>5039930.5</v>
      </c>
      <c r="AP520" s="3">
        <v>646985.25</v>
      </c>
      <c r="AQ520" s="3">
        <v>5686916</v>
      </c>
      <c r="AR520" s="3">
        <v>10446867</v>
      </c>
      <c r="AS520" s="3">
        <v>0.53371959924697876</v>
      </c>
      <c r="AT520" s="3">
        <v>0.17133195698261261</v>
      </c>
      <c r="AU520" s="3">
        <v>19573700</v>
      </c>
      <c r="AV520" s="3">
        <v>113185056</v>
      </c>
      <c r="AW520" s="3">
        <v>14177260</v>
      </c>
      <c r="AX520" s="3">
        <v>314402.9375</v>
      </c>
      <c r="AY520" s="3">
        <v>85449700</v>
      </c>
      <c r="AZ520" s="3">
        <v>0</v>
      </c>
      <c r="BA520" s="3">
        <v>0</v>
      </c>
      <c r="BB520" s="3">
        <v>271.78402709960938</v>
      </c>
      <c r="BC520" s="3">
        <v>12.386936187744141</v>
      </c>
      <c r="BD520" s="3">
        <v>62.256732940673828</v>
      </c>
      <c r="BE520" s="3">
        <v>45.092643737792969</v>
      </c>
    </row>
    <row r="521" spans="1:57" x14ac:dyDescent="0.25">
      <c r="A521" s="3">
        <v>123468402</v>
      </c>
      <c r="B521" s="3" t="s">
        <v>76</v>
      </c>
      <c r="C521" s="3" t="s">
        <v>604</v>
      </c>
      <c r="D521" s="50" t="s">
        <v>940</v>
      </c>
      <c r="E521" s="50">
        <v>705023.5625</v>
      </c>
      <c r="F521" s="50">
        <v>239340.15625</v>
      </c>
      <c r="G521" s="50">
        <v>525041.375</v>
      </c>
      <c r="H521" s="50">
        <v>61795.80078125</v>
      </c>
      <c r="I521" s="50">
        <v>63138.796875</v>
      </c>
      <c r="J521" s="50">
        <v>2163199</v>
      </c>
      <c r="K521" s="50">
        <v>460845.40625</v>
      </c>
      <c r="L521" s="50"/>
      <c r="M521" s="50">
        <v>705023.5625</v>
      </c>
      <c r="N521" s="50">
        <v>705023.5625</v>
      </c>
      <c r="O521" s="50">
        <v>239340.15625</v>
      </c>
      <c r="P521" s="50">
        <v>239340.15625</v>
      </c>
      <c r="Q521" s="50">
        <v>641717.25</v>
      </c>
      <c r="R521" s="50">
        <v>75528.203125</v>
      </c>
      <c r="S521" s="3">
        <v>63138.796875</v>
      </c>
      <c r="T521" s="3">
        <v>2163199</v>
      </c>
      <c r="U521" s="3">
        <v>460845.40625</v>
      </c>
      <c r="AG521" s="3">
        <v>239340.15625</v>
      </c>
      <c r="AH521" s="3">
        <v>1290803.625</v>
      </c>
      <c r="AI521" s="3">
        <v>1530143.75</v>
      </c>
      <c r="AJ521" s="3">
        <v>2402539.25</v>
      </c>
      <c r="AK521" s="3">
        <v>3932683</v>
      </c>
      <c r="AL521" s="3">
        <v>780551.75</v>
      </c>
      <c r="AM521" s="3">
        <v>4713235</v>
      </c>
      <c r="AN521" s="3">
        <v>302478.9375</v>
      </c>
      <c r="AO521" s="3">
        <v>5015714</v>
      </c>
      <c r="AP521" s="3">
        <v>705023.5625</v>
      </c>
      <c r="AQ521" s="3">
        <v>5720737.5</v>
      </c>
      <c r="AR521" s="3">
        <v>7844549.5</v>
      </c>
      <c r="AS521" s="3">
        <v>0.45375227928161621</v>
      </c>
      <c r="AT521" s="3">
        <v>0.12623873353004456</v>
      </c>
      <c r="AU521" s="3">
        <v>17288176</v>
      </c>
      <c r="AV521" s="3">
        <v>136481152</v>
      </c>
      <c r="AW521" s="3">
        <v>19492812</v>
      </c>
      <c r="AX521" s="3">
        <v>379114.3125</v>
      </c>
      <c r="AY521" s="3">
        <v>99943147</v>
      </c>
      <c r="AZ521" s="3">
        <v>0</v>
      </c>
      <c r="BA521" s="3">
        <v>0</v>
      </c>
      <c r="BB521" s="3">
        <v>263.62271118164063</v>
      </c>
      <c r="BC521" s="3">
        <v>10.373343467712402</v>
      </c>
      <c r="BD521" s="3">
        <v>45.601486206054688</v>
      </c>
      <c r="BE521" s="3">
        <v>51.416713714599609</v>
      </c>
    </row>
    <row r="522" spans="1:57" x14ac:dyDescent="0.25">
      <c r="A522" s="3">
        <v>123468503</v>
      </c>
      <c r="B522" s="3" t="s">
        <v>323</v>
      </c>
      <c r="C522" s="3" t="s">
        <v>604</v>
      </c>
      <c r="D522" s="50" t="s">
        <v>940</v>
      </c>
      <c r="E522" s="50">
        <v>988462.375</v>
      </c>
      <c r="F522" s="50">
        <v>331538.6875</v>
      </c>
      <c r="G522" s="50">
        <v>940131.1875</v>
      </c>
      <c r="H522" s="50">
        <v>84223.796875</v>
      </c>
      <c r="I522" s="50">
        <v>106496.171875</v>
      </c>
      <c r="J522" s="50">
        <v>1330980.75</v>
      </c>
      <c r="K522" s="50">
        <v>290248.96875</v>
      </c>
      <c r="L522" s="50"/>
      <c r="M522" s="50">
        <v>988462.375</v>
      </c>
      <c r="N522" s="50">
        <v>988462.375</v>
      </c>
      <c r="O522" s="50">
        <v>331538.6875</v>
      </c>
      <c r="P522" s="50">
        <v>331538.6875</v>
      </c>
      <c r="Q522" s="50">
        <v>1149049.25</v>
      </c>
      <c r="R522" s="50">
        <v>102940.203125</v>
      </c>
      <c r="S522" s="3">
        <v>106496.171875</v>
      </c>
      <c r="T522" s="3">
        <v>1330980.75</v>
      </c>
      <c r="U522" s="3">
        <v>290248.96875</v>
      </c>
      <c r="AG522" s="3">
        <v>331538.6875</v>
      </c>
      <c r="AH522" s="3">
        <v>1469431.25</v>
      </c>
      <c r="AI522" s="3">
        <v>1800970</v>
      </c>
      <c r="AJ522" s="3">
        <v>1662519.5</v>
      </c>
      <c r="AK522" s="3">
        <v>3463489.5</v>
      </c>
      <c r="AL522" s="3">
        <v>1091402.625</v>
      </c>
      <c r="AM522" s="3">
        <v>4554892</v>
      </c>
      <c r="AN522" s="3">
        <v>438034.875</v>
      </c>
      <c r="AO522" s="3">
        <v>4992927</v>
      </c>
      <c r="AP522" s="3">
        <v>988462.375</v>
      </c>
      <c r="AQ522" s="3">
        <v>5981389.5</v>
      </c>
      <c r="AR522" s="3">
        <v>9630003</v>
      </c>
      <c r="AS522" s="3">
        <v>0.61761248111724854</v>
      </c>
      <c r="AT522" s="3">
        <v>0.21185193955898285</v>
      </c>
      <c r="AU522" s="3">
        <v>15592306</v>
      </c>
      <c r="AV522" s="3">
        <v>71228512</v>
      </c>
      <c r="AW522" s="3">
        <v>18729340</v>
      </c>
      <c r="AX522" s="3">
        <v>197856.984375</v>
      </c>
      <c r="AY522" s="3">
        <v>53546901</v>
      </c>
      <c r="AZ522" s="3">
        <v>0</v>
      </c>
      <c r="BA522" s="3">
        <v>0</v>
      </c>
      <c r="BB522" s="3">
        <v>270.63436889648438</v>
      </c>
      <c r="BC522" s="3">
        <v>17.505014419555664</v>
      </c>
      <c r="BD522" s="3">
        <v>78.805938720703125</v>
      </c>
      <c r="BE522" s="3">
        <v>94.661003112792969</v>
      </c>
    </row>
    <row r="523" spans="1:57" x14ac:dyDescent="0.25">
      <c r="A523" s="3">
        <v>123468603</v>
      </c>
      <c r="B523" s="3" t="s">
        <v>321</v>
      </c>
      <c r="C523" s="3" t="s">
        <v>604</v>
      </c>
      <c r="D523" s="50" t="s">
        <v>940</v>
      </c>
      <c r="E523" s="50">
        <v>1599314.875</v>
      </c>
      <c r="F523" s="50">
        <v>367367.6875</v>
      </c>
      <c r="G523" s="50">
        <v>890882.75</v>
      </c>
      <c r="H523" s="50">
        <v>170268.296875</v>
      </c>
      <c r="I523" s="50">
        <v>323461.28125</v>
      </c>
      <c r="J523" s="50">
        <v>1150838.125</v>
      </c>
      <c r="K523" s="50">
        <v>250288.5</v>
      </c>
      <c r="L523" s="50"/>
      <c r="M523" s="50">
        <v>1599314.875</v>
      </c>
      <c r="N523" s="50">
        <v>1599314.875</v>
      </c>
      <c r="O523" s="50">
        <v>367367.6875</v>
      </c>
      <c r="P523" s="50">
        <v>367367.6875</v>
      </c>
      <c r="Q523" s="50">
        <v>1088856.625</v>
      </c>
      <c r="R523" s="50">
        <v>208105.703125</v>
      </c>
      <c r="S523" s="3">
        <v>323461.28125</v>
      </c>
      <c r="T523" s="3">
        <v>1150838.125</v>
      </c>
      <c r="U523" s="3">
        <v>250288.5</v>
      </c>
      <c r="AG523" s="3">
        <v>367367.6875</v>
      </c>
      <c r="AH523" s="3">
        <v>2343333</v>
      </c>
      <c r="AI523" s="3">
        <v>2710700.75</v>
      </c>
      <c r="AJ523" s="3">
        <v>1518205.75</v>
      </c>
      <c r="AK523" s="3">
        <v>4228906.5</v>
      </c>
      <c r="AL523" s="3">
        <v>1807420.625</v>
      </c>
      <c r="AM523" s="3">
        <v>6036327</v>
      </c>
      <c r="AN523" s="3">
        <v>690829</v>
      </c>
      <c r="AO523" s="3">
        <v>6727156</v>
      </c>
      <c r="AP523" s="3">
        <v>1599314.875</v>
      </c>
      <c r="AQ523" s="3">
        <v>8326471</v>
      </c>
      <c r="AR523" s="3">
        <v>15902925</v>
      </c>
      <c r="AS523" s="3">
        <v>0.72592180967330933</v>
      </c>
      <c r="AT523" s="3">
        <v>0.31600850820541382</v>
      </c>
      <c r="AU523" s="3">
        <v>21907214</v>
      </c>
      <c r="AV523" s="3">
        <v>69618176</v>
      </c>
      <c r="AW523" s="3">
        <v>13060247</v>
      </c>
      <c r="AX523" s="3">
        <v>193383.828125</v>
      </c>
      <c r="AY523" s="3">
        <v>43763782</v>
      </c>
      <c r="AZ523" s="3">
        <v>0</v>
      </c>
      <c r="BA523" s="3">
        <v>0</v>
      </c>
      <c r="BB523" s="3">
        <v>226.30528259277344</v>
      </c>
      <c r="BC523" s="3">
        <v>21.867942810058594</v>
      </c>
      <c r="BD523" s="3">
        <v>113.28359222412109</v>
      </c>
      <c r="BE523" s="3">
        <v>67.535362243652344</v>
      </c>
    </row>
    <row r="524" spans="1:57" x14ac:dyDescent="0.25">
      <c r="A524" s="3">
        <v>123469007</v>
      </c>
      <c r="B524" s="3" t="s">
        <v>567</v>
      </c>
      <c r="C524" s="3" t="s">
        <v>605</v>
      </c>
      <c r="D524" s="50" t="s">
        <v>940</v>
      </c>
      <c r="E524" s="50"/>
      <c r="F524" s="50"/>
      <c r="G524" s="50"/>
      <c r="H524" s="50"/>
      <c r="I524" s="50"/>
      <c r="J524" s="50">
        <v>137761.125</v>
      </c>
      <c r="K524" s="50">
        <v>30142.005859375</v>
      </c>
      <c r="L524" s="50">
        <v>155054.09375</v>
      </c>
      <c r="M524" s="50"/>
      <c r="N524" s="50"/>
      <c r="O524" s="50"/>
      <c r="P524" s="50"/>
      <c r="Q524" s="50"/>
      <c r="R524" s="50"/>
      <c r="T524" s="3">
        <v>137761.125</v>
      </c>
      <c r="U524" s="3">
        <v>30142.005859375</v>
      </c>
      <c r="V524" s="3">
        <v>155054.09375</v>
      </c>
      <c r="W524" s="3">
        <v>155054.09375</v>
      </c>
      <c r="AG524" s="3">
        <v>0</v>
      </c>
      <c r="AH524" s="3">
        <v>185196.09375</v>
      </c>
      <c r="AI524" s="3">
        <v>185196.09375</v>
      </c>
      <c r="AJ524" s="3">
        <v>137761.125</v>
      </c>
      <c r="AK524" s="3">
        <v>322957.21875</v>
      </c>
      <c r="AL524" s="3">
        <v>155054.09375</v>
      </c>
      <c r="AM524" s="3">
        <v>478011.3125</v>
      </c>
      <c r="AN524" s="3">
        <v>0</v>
      </c>
      <c r="AO524" s="3">
        <v>478011.3125</v>
      </c>
      <c r="AP524" s="3">
        <v>155054.09375</v>
      </c>
      <c r="AQ524" s="3">
        <v>633065.375</v>
      </c>
      <c r="AR524" s="3">
        <v>755366.375</v>
      </c>
      <c r="AS524" s="3">
        <v>0.50535231828689575</v>
      </c>
      <c r="AT524" s="3">
        <v>0.19179406762123108</v>
      </c>
      <c r="AU524" s="3">
        <v>1494732.25</v>
      </c>
      <c r="AV524" s="3">
        <v>7779664</v>
      </c>
      <c r="AW524" s="3">
        <v>196307</v>
      </c>
      <c r="AX524" s="3">
        <v>21610.177734375</v>
      </c>
      <c r="BA524" s="3">
        <v>0</v>
      </c>
      <c r="BC524" s="3">
        <v>14.944681167602539</v>
      </c>
      <c r="BD524" s="3">
        <v>69.167976379394531</v>
      </c>
      <c r="BE524" s="3">
        <v>9.0840063095092773</v>
      </c>
    </row>
    <row r="525" spans="1:57" x14ac:dyDescent="0.25">
      <c r="A525" s="3">
        <v>123469303</v>
      </c>
      <c r="B525" s="3" t="s">
        <v>207</v>
      </c>
      <c r="C525" s="3" t="s">
        <v>604</v>
      </c>
      <c r="D525" s="50" t="s">
        <v>940</v>
      </c>
      <c r="E525" s="50">
        <v>718081.9375</v>
      </c>
      <c r="F525" s="50">
        <v>330168</v>
      </c>
      <c r="G525" s="50">
        <v>2019501.125</v>
      </c>
      <c r="H525" s="50">
        <v>70673.8515625</v>
      </c>
      <c r="I525" s="50">
        <v>57702.98828125</v>
      </c>
      <c r="J525" s="50">
        <v>2342775</v>
      </c>
      <c r="K525" s="50">
        <v>515675.53125</v>
      </c>
      <c r="L525" s="50"/>
      <c r="M525" s="50">
        <v>718081.9375</v>
      </c>
      <c r="N525" s="50">
        <v>718081.9375</v>
      </c>
      <c r="O525" s="50">
        <v>330168</v>
      </c>
      <c r="P525" s="50">
        <v>330168</v>
      </c>
      <c r="Q525" s="50">
        <v>2468279.25</v>
      </c>
      <c r="R525" s="50">
        <v>86379.1484375</v>
      </c>
      <c r="S525" s="3">
        <v>57702.98828125</v>
      </c>
      <c r="T525" s="3">
        <v>2342775</v>
      </c>
      <c r="U525" s="3">
        <v>515675.53125</v>
      </c>
      <c r="AG525" s="3">
        <v>330168</v>
      </c>
      <c r="AH525" s="3">
        <v>1362134.375</v>
      </c>
      <c r="AI525" s="3">
        <v>1692302.375</v>
      </c>
      <c r="AJ525" s="3">
        <v>2672943</v>
      </c>
      <c r="AK525" s="3">
        <v>4365245.5</v>
      </c>
      <c r="AL525" s="3">
        <v>804461.0625</v>
      </c>
      <c r="AM525" s="3">
        <v>5169706.5</v>
      </c>
      <c r="AN525" s="3">
        <v>387871</v>
      </c>
      <c r="AO525" s="3">
        <v>5557577.5</v>
      </c>
      <c r="AP525" s="3">
        <v>718081.9375</v>
      </c>
      <c r="AQ525" s="3">
        <v>6275659.5</v>
      </c>
      <c r="AR525" s="3">
        <v>11163058</v>
      </c>
      <c r="AS525" s="3">
        <v>0.50855016708374023</v>
      </c>
      <c r="AT525" s="3">
        <v>0.18836119771003723</v>
      </c>
      <c r="AU525" s="3">
        <v>21950752</v>
      </c>
      <c r="AV525" s="3">
        <v>115577096</v>
      </c>
      <c r="AW525" s="3">
        <v>3471922</v>
      </c>
      <c r="AX525" s="3">
        <v>321047.5</v>
      </c>
      <c r="AY525" s="3">
        <v>84738290</v>
      </c>
      <c r="AZ525" s="3">
        <v>0</v>
      </c>
      <c r="BA525" s="3">
        <v>0</v>
      </c>
      <c r="BB525" s="3">
        <v>263.94314575195313</v>
      </c>
      <c r="BC525" s="3">
        <v>13.596883773803711</v>
      </c>
      <c r="BD525" s="3">
        <v>68.372283935546875</v>
      </c>
      <c r="BE525" s="3">
        <v>10.814355850219727</v>
      </c>
    </row>
    <row r="526" spans="1:57" x14ac:dyDescent="0.25">
      <c r="A526" s="3">
        <v>124000000</v>
      </c>
      <c r="B526" s="3" t="s">
        <v>579</v>
      </c>
      <c r="C526" s="3" t="s">
        <v>606</v>
      </c>
      <c r="D526" s="50" t="s">
        <v>941</v>
      </c>
      <c r="E526" s="50"/>
      <c r="F526" s="50"/>
      <c r="G526" s="50"/>
      <c r="H526" s="50"/>
      <c r="I526" s="50"/>
      <c r="J526" s="50">
        <v>3481196.75</v>
      </c>
      <c r="K526" s="50">
        <v>712833.9375</v>
      </c>
      <c r="L526" s="50"/>
      <c r="M526" s="50"/>
      <c r="N526" s="50"/>
      <c r="O526" s="50"/>
      <c r="P526" s="50"/>
      <c r="Q526" s="50"/>
      <c r="R526" s="50"/>
      <c r="T526" s="3">
        <v>3481196.75</v>
      </c>
      <c r="U526" s="3">
        <v>712833.9375</v>
      </c>
      <c r="X526" s="3">
        <v>431449.46875</v>
      </c>
      <c r="Y526" s="3">
        <v>1058573.5</v>
      </c>
      <c r="Z526" s="3">
        <v>1058573.5</v>
      </c>
      <c r="AA526" s="3">
        <v>1826839.125</v>
      </c>
      <c r="AB526" s="3">
        <v>1826839.125</v>
      </c>
      <c r="AC526" s="3">
        <v>1826839.125</v>
      </c>
      <c r="AD526" s="3">
        <v>1826839.125</v>
      </c>
      <c r="AE526" s="3">
        <v>1826839.125</v>
      </c>
      <c r="AF526" s="3">
        <v>1826839.125</v>
      </c>
      <c r="AG526" s="3">
        <v>1826839.125</v>
      </c>
      <c r="AH526" s="3">
        <v>4029696</v>
      </c>
      <c r="AI526" s="3">
        <v>5856535</v>
      </c>
      <c r="AJ526" s="3">
        <v>5308036</v>
      </c>
      <c r="AK526" s="3">
        <v>11164571</v>
      </c>
      <c r="AL526" s="3">
        <v>1826839.125</v>
      </c>
      <c r="AM526" s="3">
        <v>12991410</v>
      </c>
      <c r="AN526" s="3">
        <v>2885412.5</v>
      </c>
      <c r="AO526" s="3">
        <v>15876822</v>
      </c>
      <c r="AP526" s="3">
        <v>1826839.125</v>
      </c>
      <c r="AQ526" s="3">
        <v>17703662</v>
      </c>
      <c r="AR526" s="3">
        <v>27594508</v>
      </c>
      <c r="AS526" s="3">
        <v>0.52229321002960205</v>
      </c>
      <c r="AT526" s="3">
        <v>0.20381863415241241</v>
      </c>
      <c r="AU526" s="3">
        <v>52833368</v>
      </c>
      <c r="AV526" s="3">
        <v>257319360</v>
      </c>
      <c r="AW526" s="3">
        <v>19139346</v>
      </c>
      <c r="AX526" s="3">
        <v>714776</v>
      </c>
      <c r="BA526" s="3">
        <v>0</v>
      </c>
      <c r="BC526" s="3">
        <v>15.619678497314453</v>
      </c>
      <c r="BD526" s="3">
        <v>73.915977478027344</v>
      </c>
      <c r="BE526" s="3">
        <v>26.776704788208008</v>
      </c>
    </row>
    <row r="527" spans="1:57" x14ac:dyDescent="0.25">
      <c r="A527" s="3">
        <v>124150503</v>
      </c>
      <c r="B527" s="3" t="s">
        <v>292</v>
      </c>
      <c r="C527" s="3" t="s">
        <v>604</v>
      </c>
      <c r="D527" s="50" t="s">
        <v>941</v>
      </c>
      <c r="E527" s="50">
        <v>2675335</v>
      </c>
      <c r="F527" s="50">
        <v>553968.75</v>
      </c>
      <c r="G527" s="50">
        <v>2096102.125</v>
      </c>
      <c r="H527" s="50">
        <v>2112896.25</v>
      </c>
      <c r="I527" s="50">
        <v>410288.125</v>
      </c>
      <c r="J527" s="50">
        <v>1702260.125</v>
      </c>
      <c r="K527" s="50">
        <v>374273.21875</v>
      </c>
      <c r="L527" s="50"/>
      <c r="M527" s="50">
        <v>2675335</v>
      </c>
      <c r="N527" s="50">
        <v>2675335</v>
      </c>
      <c r="O527" s="50">
        <v>553968.75</v>
      </c>
      <c r="P527" s="50">
        <v>553968.75</v>
      </c>
      <c r="Q527" s="50">
        <v>2561902.5</v>
      </c>
      <c r="R527" s="50">
        <v>2582428.75</v>
      </c>
      <c r="S527" s="3">
        <v>410288.125</v>
      </c>
      <c r="T527" s="3">
        <v>1702260.125</v>
      </c>
      <c r="U527" s="3">
        <v>374273.21875</v>
      </c>
      <c r="AG527" s="3">
        <v>553968.75</v>
      </c>
      <c r="AH527" s="3">
        <v>5572792</v>
      </c>
      <c r="AI527" s="3">
        <v>6126761</v>
      </c>
      <c r="AJ527" s="3">
        <v>2256229</v>
      </c>
      <c r="AK527" s="3">
        <v>8382990</v>
      </c>
      <c r="AL527" s="3">
        <v>5257764</v>
      </c>
      <c r="AM527" s="3">
        <v>13640754</v>
      </c>
      <c r="AN527" s="3">
        <v>964256.875</v>
      </c>
      <c r="AO527" s="3">
        <v>14605011</v>
      </c>
      <c r="AP527" s="3">
        <v>2675335</v>
      </c>
      <c r="AQ527" s="3">
        <v>17280346</v>
      </c>
      <c r="AR527" s="3">
        <v>26101976</v>
      </c>
      <c r="AS527" s="3">
        <v>0.75654023885726929</v>
      </c>
      <c r="AT527" s="3">
        <v>0.33675715327262878</v>
      </c>
      <c r="AU527" s="3">
        <v>34501768</v>
      </c>
      <c r="AV527" s="3">
        <v>99955920</v>
      </c>
      <c r="AW527" s="3">
        <v>31041646</v>
      </c>
      <c r="AX527" s="3">
        <v>277655.34375</v>
      </c>
      <c r="AY527" s="3">
        <v>63028792</v>
      </c>
      <c r="AZ527" s="3">
        <v>0</v>
      </c>
      <c r="BA527" s="3">
        <v>0</v>
      </c>
      <c r="BB527" s="3">
        <v>227.00370788574219</v>
      </c>
      <c r="BC527" s="3">
        <v>30.192071914672852</v>
      </c>
      <c r="BD527" s="3">
        <v>124.26113128662109</v>
      </c>
      <c r="BE527" s="3">
        <v>111.79920196533203</v>
      </c>
    </row>
    <row r="528" spans="1:57" x14ac:dyDescent="0.25">
      <c r="A528" s="3">
        <v>124151607</v>
      </c>
      <c r="B528" s="3" t="s">
        <v>562</v>
      </c>
      <c r="C528" s="3" t="s">
        <v>605</v>
      </c>
      <c r="D528" s="50" t="s">
        <v>941</v>
      </c>
      <c r="E528" s="50"/>
      <c r="F528" s="50"/>
      <c r="G528" s="50"/>
      <c r="H528" s="50"/>
      <c r="I528" s="50"/>
      <c r="J528" s="50">
        <v>466529.84375</v>
      </c>
      <c r="K528" s="50">
        <v>98657.6328125</v>
      </c>
      <c r="L528" s="50">
        <v>533153.6875</v>
      </c>
      <c r="M528" s="50"/>
      <c r="N528" s="50"/>
      <c r="O528" s="50"/>
      <c r="P528" s="50"/>
      <c r="Q528" s="50"/>
      <c r="R528" s="50"/>
      <c r="T528" s="3">
        <v>466529.84375</v>
      </c>
      <c r="U528" s="3">
        <v>98657.6328125</v>
      </c>
      <c r="V528" s="3">
        <v>533153.6875</v>
      </c>
      <c r="W528" s="3">
        <v>533153.6875</v>
      </c>
      <c r="AG528" s="3">
        <v>0</v>
      </c>
      <c r="AH528" s="3">
        <v>631811.3125</v>
      </c>
      <c r="AI528" s="3">
        <v>631811.3125</v>
      </c>
      <c r="AJ528" s="3">
        <v>466529.84375</v>
      </c>
      <c r="AK528" s="3">
        <v>1098341.125</v>
      </c>
      <c r="AL528" s="3">
        <v>533153.6875</v>
      </c>
      <c r="AM528" s="3">
        <v>1631494.75</v>
      </c>
      <c r="AN528" s="3">
        <v>0</v>
      </c>
      <c r="AO528" s="3">
        <v>1631494.75</v>
      </c>
      <c r="AP528" s="3">
        <v>533153.6875</v>
      </c>
      <c r="AQ528" s="3">
        <v>2164648.5</v>
      </c>
      <c r="AR528" s="3">
        <v>2577725.25</v>
      </c>
      <c r="AS528" s="3">
        <v>0.50984036922454834</v>
      </c>
      <c r="AT528" s="3">
        <v>0.14479738473892212</v>
      </c>
      <c r="AU528" s="3">
        <v>5055945.5</v>
      </c>
      <c r="AV528" s="3">
        <v>34975156</v>
      </c>
      <c r="AW528" s="3">
        <v>935994</v>
      </c>
      <c r="AX528" s="3">
        <v>97153.2109375</v>
      </c>
      <c r="BA528" s="3">
        <v>0</v>
      </c>
      <c r="BC528" s="3">
        <v>11.305248260498047</v>
      </c>
      <c r="BD528" s="3">
        <v>52.040950775146484</v>
      </c>
      <c r="BE528" s="3">
        <v>9.6342058181762695</v>
      </c>
    </row>
    <row r="529" spans="1:57" x14ac:dyDescent="0.25">
      <c r="A529" s="3">
        <v>124151902</v>
      </c>
      <c r="B529" s="3" t="s">
        <v>215</v>
      </c>
      <c r="C529" s="3" t="s">
        <v>604</v>
      </c>
      <c r="D529" s="50" t="s">
        <v>941</v>
      </c>
      <c r="E529" s="50">
        <v>5343255</v>
      </c>
      <c r="F529" s="50">
        <v>1286135.375</v>
      </c>
      <c r="G529" s="50">
        <v>3027503.75</v>
      </c>
      <c r="H529" s="50">
        <v>4887594</v>
      </c>
      <c r="I529" s="50">
        <v>694309.0625</v>
      </c>
      <c r="J529" s="50">
        <v>1797389.125</v>
      </c>
      <c r="K529" s="50">
        <v>373741.5</v>
      </c>
      <c r="L529" s="50"/>
      <c r="M529" s="50">
        <v>5343255</v>
      </c>
      <c r="N529" s="50">
        <v>5343255</v>
      </c>
      <c r="O529" s="50">
        <v>1286135.375</v>
      </c>
      <c r="P529" s="50">
        <v>1286135.375</v>
      </c>
      <c r="Q529" s="50">
        <v>3700282.5</v>
      </c>
      <c r="R529" s="50">
        <v>5973726</v>
      </c>
      <c r="S529" s="3">
        <v>694309.0625</v>
      </c>
      <c r="T529" s="3">
        <v>1797389.125</v>
      </c>
      <c r="U529" s="3">
        <v>373741.5</v>
      </c>
      <c r="AG529" s="3">
        <v>1286135.375</v>
      </c>
      <c r="AH529" s="3">
        <v>11298900</v>
      </c>
      <c r="AI529" s="3">
        <v>12585035</v>
      </c>
      <c r="AJ529" s="3">
        <v>3083524.5</v>
      </c>
      <c r="AK529" s="3">
        <v>15668560</v>
      </c>
      <c r="AL529" s="3">
        <v>11316981</v>
      </c>
      <c r="AM529" s="3">
        <v>26985540</v>
      </c>
      <c r="AN529" s="3">
        <v>1980444.5</v>
      </c>
      <c r="AO529" s="3">
        <v>28965984</v>
      </c>
      <c r="AP529" s="3">
        <v>5343255</v>
      </c>
      <c r="AQ529" s="3">
        <v>34309240</v>
      </c>
      <c r="AR529" s="3">
        <v>47005284</v>
      </c>
      <c r="AS529" s="3">
        <v>0.81560689210891724</v>
      </c>
      <c r="AT529" s="3">
        <v>0.28997385501861572</v>
      </c>
      <c r="AU529" s="3">
        <v>57632280</v>
      </c>
      <c r="AV529" s="3">
        <v>193042400</v>
      </c>
      <c r="AW529" s="3">
        <v>33322222</v>
      </c>
      <c r="AX529" s="3">
        <v>536228.875</v>
      </c>
      <c r="AY529" s="3">
        <v>124037080</v>
      </c>
      <c r="AZ529" s="3">
        <v>0</v>
      </c>
      <c r="BA529" s="3">
        <v>0</v>
      </c>
      <c r="BB529" s="3">
        <v>231.31369018554688</v>
      </c>
      <c r="BC529" s="3">
        <v>29.219911575317383</v>
      </c>
      <c r="BD529" s="3">
        <v>107.47702026367188</v>
      </c>
      <c r="BE529" s="3">
        <v>62.141788482666016</v>
      </c>
    </row>
    <row r="530" spans="1:57" x14ac:dyDescent="0.25">
      <c r="A530" s="3">
        <v>124152003</v>
      </c>
      <c r="B530" s="3" t="s">
        <v>159</v>
      </c>
      <c r="C530" s="3" t="s">
        <v>604</v>
      </c>
      <c r="D530" s="50" t="s">
        <v>941</v>
      </c>
      <c r="E530" s="50">
        <v>2952362.75</v>
      </c>
      <c r="F530" s="50">
        <v>1106943.25</v>
      </c>
      <c r="G530" s="50">
        <v>2995352.5</v>
      </c>
      <c r="H530" s="50">
        <v>1317332.25</v>
      </c>
      <c r="I530" s="50">
        <v>672556.625</v>
      </c>
      <c r="J530" s="50">
        <v>4723951.5</v>
      </c>
      <c r="K530" s="50">
        <v>1006552.9375</v>
      </c>
      <c r="L530" s="50"/>
      <c r="M530" s="50">
        <v>2952362.75</v>
      </c>
      <c r="N530" s="50">
        <v>2952362.75</v>
      </c>
      <c r="O530" s="50">
        <v>1106943.25</v>
      </c>
      <c r="P530" s="50">
        <v>1106943.25</v>
      </c>
      <c r="Q530" s="50">
        <v>3660986.5</v>
      </c>
      <c r="R530" s="50">
        <v>1610072.75</v>
      </c>
      <c r="S530" s="3">
        <v>672556.625</v>
      </c>
      <c r="T530" s="3">
        <v>4723951.5</v>
      </c>
      <c r="U530" s="3">
        <v>1006552.9375</v>
      </c>
      <c r="AG530" s="3">
        <v>1106943.25</v>
      </c>
      <c r="AH530" s="3">
        <v>5948804.5</v>
      </c>
      <c r="AI530" s="3">
        <v>7055748</v>
      </c>
      <c r="AJ530" s="3">
        <v>5830895</v>
      </c>
      <c r="AK530" s="3">
        <v>12886643</v>
      </c>
      <c r="AL530" s="3">
        <v>4562435.5</v>
      </c>
      <c r="AM530" s="3">
        <v>17449078</v>
      </c>
      <c r="AN530" s="3">
        <v>1779499.875</v>
      </c>
      <c r="AO530" s="3">
        <v>19228578</v>
      </c>
      <c r="AP530" s="3">
        <v>2952362.75</v>
      </c>
      <c r="AQ530" s="3">
        <v>22180940</v>
      </c>
      <c r="AR530" s="3">
        <v>35262920</v>
      </c>
      <c r="AS530" s="3">
        <v>0.62126964330673218</v>
      </c>
      <c r="AT530" s="3">
        <v>0.22571295499801636</v>
      </c>
      <c r="AU530" s="3">
        <v>56759444</v>
      </c>
      <c r="AV530" s="3">
        <v>250514208</v>
      </c>
      <c r="AW530" s="3">
        <v>22676004</v>
      </c>
      <c r="AX530" s="3">
        <v>695872.8125</v>
      </c>
      <c r="AY530" s="3">
        <v>175725413</v>
      </c>
      <c r="AZ530" s="3">
        <v>0</v>
      </c>
      <c r="BA530" s="3">
        <v>0</v>
      </c>
      <c r="BB530" s="3">
        <v>252.52519226074219</v>
      </c>
      <c r="BC530" s="3">
        <v>18.518674850463867</v>
      </c>
      <c r="BD530" s="3">
        <v>81.565834045410156</v>
      </c>
      <c r="BE530" s="3">
        <v>32.586421966552734</v>
      </c>
    </row>
    <row r="531" spans="1:57" x14ac:dyDescent="0.25">
      <c r="A531" s="3">
        <v>124153503</v>
      </c>
      <c r="B531" s="3" t="s">
        <v>361</v>
      </c>
      <c r="C531" s="3" t="s">
        <v>604</v>
      </c>
      <c r="D531" s="50" t="s">
        <v>941</v>
      </c>
      <c r="E531" s="50">
        <v>670170.125</v>
      </c>
      <c r="F531" s="50">
        <v>251141.84375</v>
      </c>
      <c r="G531" s="50">
        <v>826896</v>
      </c>
      <c r="H531" s="50">
        <v>61470.8984375</v>
      </c>
      <c r="I531" s="50">
        <v>104762.828125</v>
      </c>
      <c r="J531" s="50">
        <v>2020614.625</v>
      </c>
      <c r="K531" s="50">
        <v>412928.03125</v>
      </c>
      <c r="L531" s="50"/>
      <c r="M531" s="50">
        <v>670170.125</v>
      </c>
      <c r="N531" s="50">
        <v>670170.125</v>
      </c>
      <c r="O531" s="50">
        <v>251141.84375</v>
      </c>
      <c r="P531" s="50">
        <v>251141.84375</v>
      </c>
      <c r="Q531" s="50">
        <v>1010650.6875</v>
      </c>
      <c r="R531" s="50">
        <v>75131.1015625</v>
      </c>
      <c r="S531" s="3">
        <v>104762.828125</v>
      </c>
      <c r="T531" s="3">
        <v>2020614.625</v>
      </c>
      <c r="U531" s="3">
        <v>412928.03125</v>
      </c>
      <c r="AG531" s="3">
        <v>251141.84375</v>
      </c>
      <c r="AH531" s="3">
        <v>1249331.875</v>
      </c>
      <c r="AI531" s="3">
        <v>1500473.75</v>
      </c>
      <c r="AJ531" s="3">
        <v>2271756.5</v>
      </c>
      <c r="AK531" s="3">
        <v>3772230.25</v>
      </c>
      <c r="AL531" s="3">
        <v>745301.25</v>
      </c>
      <c r="AM531" s="3">
        <v>4517531.5</v>
      </c>
      <c r="AN531" s="3">
        <v>355904.6875</v>
      </c>
      <c r="AO531" s="3">
        <v>4873436</v>
      </c>
      <c r="AP531" s="3">
        <v>670170.125</v>
      </c>
      <c r="AQ531" s="3">
        <v>5543606</v>
      </c>
      <c r="AR531" s="3">
        <v>8469847</v>
      </c>
      <c r="AS531" s="3">
        <v>0.49295446276664734</v>
      </c>
      <c r="AT531" s="3">
        <v>0.14572763442993164</v>
      </c>
      <c r="AU531" s="3">
        <v>17181804</v>
      </c>
      <c r="AV531" s="3">
        <v>114369736</v>
      </c>
      <c r="AW531" s="3">
        <v>36165452</v>
      </c>
      <c r="AX531" s="3">
        <v>317693.71875</v>
      </c>
      <c r="AY531" s="3">
        <v>98933763</v>
      </c>
      <c r="AZ531" s="3">
        <v>0</v>
      </c>
      <c r="BA531" s="3">
        <v>0</v>
      </c>
      <c r="BB531" s="3">
        <v>311.41238403320313</v>
      </c>
      <c r="BC531" s="3">
        <v>11.873795509338379</v>
      </c>
      <c r="BD531" s="3">
        <v>54.082920074462891</v>
      </c>
      <c r="BE531" s="3">
        <v>113.83747863769531</v>
      </c>
    </row>
    <row r="532" spans="1:57" x14ac:dyDescent="0.25">
      <c r="A532" s="3">
        <v>124154003</v>
      </c>
      <c r="B532" s="3" t="s">
        <v>205</v>
      </c>
      <c r="C532" s="3" t="s">
        <v>604</v>
      </c>
      <c r="D532" s="50" t="s">
        <v>941</v>
      </c>
      <c r="E532" s="50">
        <v>1283545</v>
      </c>
      <c r="F532" s="50">
        <v>330098.5625</v>
      </c>
      <c r="G532" s="50">
        <v>1117386</v>
      </c>
      <c r="H532" s="50">
        <v>412397.5625</v>
      </c>
      <c r="I532" s="50">
        <v>219348.375</v>
      </c>
      <c r="J532" s="50">
        <v>1408910.375</v>
      </c>
      <c r="K532" s="50">
        <v>303221.9375</v>
      </c>
      <c r="L532" s="50"/>
      <c r="M532" s="50">
        <v>1283545</v>
      </c>
      <c r="N532" s="50">
        <v>1283545</v>
      </c>
      <c r="O532" s="50">
        <v>330098.5625</v>
      </c>
      <c r="P532" s="50">
        <v>330098.5625</v>
      </c>
      <c r="Q532" s="50">
        <v>1365694</v>
      </c>
      <c r="R532" s="50">
        <v>504041.4375</v>
      </c>
      <c r="S532" s="3">
        <v>219348.375</v>
      </c>
      <c r="T532" s="3">
        <v>1408910.375</v>
      </c>
      <c r="U532" s="3">
        <v>303221.9375</v>
      </c>
      <c r="AG532" s="3">
        <v>330098.5625</v>
      </c>
      <c r="AH532" s="3">
        <v>2218512.75</v>
      </c>
      <c r="AI532" s="3">
        <v>2548611.25</v>
      </c>
      <c r="AJ532" s="3">
        <v>1739009</v>
      </c>
      <c r="AK532" s="3">
        <v>4287620</v>
      </c>
      <c r="AL532" s="3">
        <v>1787586.5</v>
      </c>
      <c r="AM532" s="3">
        <v>6075206.5</v>
      </c>
      <c r="AN532" s="3">
        <v>549446.9375</v>
      </c>
      <c r="AO532" s="3">
        <v>6624653.5</v>
      </c>
      <c r="AP532" s="3">
        <v>1283545</v>
      </c>
      <c r="AQ532" s="3">
        <v>7908198.5</v>
      </c>
      <c r="AR532" s="3">
        <v>13259737</v>
      </c>
      <c r="AS532" s="3">
        <v>0.66917425394058228</v>
      </c>
      <c r="AT532" s="3">
        <v>0.20048347115516663</v>
      </c>
      <c r="AU532" s="3">
        <v>19815074</v>
      </c>
      <c r="AV532" s="3">
        <v>98279576</v>
      </c>
      <c r="AW532" s="3">
        <v>9830598</v>
      </c>
      <c r="AX532" s="3">
        <v>272998.8125</v>
      </c>
      <c r="AY532" s="3">
        <v>67905237</v>
      </c>
      <c r="AZ532" s="3">
        <v>0</v>
      </c>
      <c r="BA532" s="3">
        <v>0</v>
      </c>
      <c r="BB532" s="3">
        <v>248.73822021484375</v>
      </c>
      <c r="BC532" s="3">
        <v>15.705636024475098</v>
      </c>
      <c r="BD532" s="3">
        <v>72.5830078125</v>
      </c>
      <c r="BE532" s="3">
        <v>36.009674072265625</v>
      </c>
    </row>
    <row r="533" spans="1:57" x14ac:dyDescent="0.25">
      <c r="A533" s="3">
        <v>124156503</v>
      </c>
      <c r="B533" s="3" t="s">
        <v>280</v>
      </c>
      <c r="C533" s="3" t="s">
        <v>604</v>
      </c>
      <c r="D533" s="50" t="s">
        <v>941</v>
      </c>
      <c r="E533" s="50">
        <v>1177506.625</v>
      </c>
      <c r="F533" s="50">
        <v>274345.65625</v>
      </c>
      <c r="G533" s="50">
        <v>881293.875</v>
      </c>
      <c r="H533" s="50">
        <v>217487.703125</v>
      </c>
      <c r="I533" s="50">
        <v>277522.9375</v>
      </c>
      <c r="J533" s="50">
        <v>793494.25</v>
      </c>
      <c r="K533" s="50">
        <v>169381.5</v>
      </c>
      <c r="L533" s="50">
        <v>29795.55078125</v>
      </c>
      <c r="M533" s="50">
        <v>1177506.625</v>
      </c>
      <c r="N533" s="50">
        <v>1177506.625</v>
      </c>
      <c r="O533" s="50">
        <v>274345.65625</v>
      </c>
      <c r="P533" s="50">
        <v>274345.65625</v>
      </c>
      <c r="Q533" s="50">
        <v>1077137</v>
      </c>
      <c r="R533" s="50">
        <v>265818.3125</v>
      </c>
      <c r="S533" s="3">
        <v>277522.9375</v>
      </c>
      <c r="T533" s="3">
        <v>793494.25</v>
      </c>
      <c r="U533" s="3">
        <v>169381.5</v>
      </c>
      <c r="V533" s="3">
        <v>29795.55078125</v>
      </c>
      <c r="W533" s="3">
        <v>29795.55078125</v>
      </c>
      <c r="AG533" s="3">
        <v>274345.65625</v>
      </c>
      <c r="AH533" s="3">
        <v>1871694.25</v>
      </c>
      <c r="AI533" s="3">
        <v>2146040</v>
      </c>
      <c r="AJ533" s="3">
        <v>1067839.875</v>
      </c>
      <c r="AK533" s="3">
        <v>3213880</v>
      </c>
      <c r="AL533" s="3">
        <v>1473120.5</v>
      </c>
      <c r="AM533" s="3">
        <v>4687000.5</v>
      </c>
      <c r="AN533" s="3">
        <v>551868.625</v>
      </c>
      <c r="AO533" s="3">
        <v>5238869</v>
      </c>
      <c r="AP533" s="3">
        <v>1207302.125</v>
      </c>
      <c r="AQ533" s="3">
        <v>6446171</v>
      </c>
      <c r="AR533" s="3">
        <v>12311727</v>
      </c>
      <c r="AS533" s="3">
        <v>0.75383353233337402</v>
      </c>
      <c r="AT533" s="3">
        <v>0.27703604102134705</v>
      </c>
      <c r="AU533" s="3">
        <v>16332156</v>
      </c>
      <c r="AV533" s="3">
        <v>57538080</v>
      </c>
      <c r="AW533" s="3">
        <v>15278500</v>
      </c>
      <c r="AX533" s="3">
        <v>159828</v>
      </c>
      <c r="AY533" s="3">
        <v>35487511</v>
      </c>
      <c r="AZ533" s="3">
        <v>0</v>
      </c>
      <c r="BA533" s="3">
        <v>0</v>
      </c>
      <c r="BB533" s="3">
        <v>222.03562927246094</v>
      </c>
      <c r="BC533" s="3">
        <v>20.108366012573242</v>
      </c>
      <c r="BD533" s="3">
        <v>102.18582153320313</v>
      </c>
      <c r="BE533" s="3">
        <v>95.593391418457031</v>
      </c>
    </row>
    <row r="534" spans="1:57" x14ac:dyDescent="0.25">
      <c r="A534" s="3">
        <v>124156603</v>
      </c>
      <c r="B534" s="3" t="s">
        <v>422</v>
      </c>
      <c r="C534" s="3" t="s">
        <v>604</v>
      </c>
      <c r="D534" s="50" t="s">
        <v>941</v>
      </c>
      <c r="E534" s="50">
        <v>1363226.25</v>
      </c>
      <c r="F534" s="50">
        <v>445133.09375</v>
      </c>
      <c r="G534" s="50">
        <v>1150822.75</v>
      </c>
      <c r="H534" s="50">
        <v>131488.203125</v>
      </c>
      <c r="I534" s="50">
        <v>374154.46875</v>
      </c>
      <c r="J534" s="50">
        <v>2002680.75</v>
      </c>
      <c r="K534" s="50">
        <v>428471.25</v>
      </c>
      <c r="L534" s="50"/>
      <c r="M534" s="50">
        <v>1363226.25</v>
      </c>
      <c r="N534" s="50">
        <v>1363226.25</v>
      </c>
      <c r="O534" s="50">
        <v>445133.09375</v>
      </c>
      <c r="P534" s="50">
        <v>445133.09375</v>
      </c>
      <c r="Q534" s="50">
        <v>1406561</v>
      </c>
      <c r="R534" s="50">
        <v>160707.796875</v>
      </c>
      <c r="S534" s="3">
        <v>374154.46875</v>
      </c>
      <c r="T534" s="3">
        <v>2002680.75</v>
      </c>
      <c r="U534" s="3">
        <v>428471.25</v>
      </c>
      <c r="AG534" s="3">
        <v>445133.09375</v>
      </c>
      <c r="AH534" s="3">
        <v>2297340.25</v>
      </c>
      <c r="AI534" s="3">
        <v>2742473.25</v>
      </c>
      <c r="AJ534" s="3">
        <v>2447813.75</v>
      </c>
      <c r="AK534" s="3">
        <v>5190287</v>
      </c>
      <c r="AL534" s="3">
        <v>1523934</v>
      </c>
      <c r="AM534" s="3">
        <v>6714221</v>
      </c>
      <c r="AN534" s="3">
        <v>819287.5625</v>
      </c>
      <c r="AO534" s="3">
        <v>7533508.5</v>
      </c>
      <c r="AP534" s="3">
        <v>1363226.25</v>
      </c>
      <c r="AQ534" s="3">
        <v>8896735</v>
      </c>
      <c r="AR534" s="3">
        <v>14578031</v>
      </c>
      <c r="AS534" s="3">
        <v>0.57384020090103149</v>
      </c>
      <c r="AT534" s="3">
        <v>0.20653079450130463</v>
      </c>
      <c r="AU534" s="3">
        <v>25404340</v>
      </c>
      <c r="AV534" s="3">
        <v>121616272</v>
      </c>
      <c r="AW534" s="3">
        <v>17021580</v>
      </c>
      <c r="AX534" s="3">
        <v>337822.96875</v>
      </c>
      <c r="AY534" s="3">
        <v>81715160</v>
      </c>
      <c r="AZ534" s="3">
        <v>1</v>
      </c>
      <c r="BA534" s="3">
        <v>0</v>
      </c>
      <c r="BB534" s="3">
        <v>241.88751220703125</v>
      </c>
      <c r="BC534" s="3">
        <v>15.363925933837891</v>
      </c>
      <c r="BD534" s="3">
        <v>75.200157165527344</v>
      </c>
      <c r="BE534" s="3">
        <v>50.386093139648438</v>
      </c>
    </row>
    <row r="535" spans="1:57" x14ac:dyDescent="0.25">
      <c r="A535" s="3">
        <v>124156703</v>
      </c>
      <c r="B535" s="3" t="s">
        <v>188</v>
      </c>
      <c r="C535" s="3" t="s">
        <v>604</v>
      </c>
      <c r="D535" s="50" t="s">
        <v>941</v>
      </c>
      <c r="E535" s="50">
        <v>2530846.25</v>
      </c>
      <c r="F535" s="50">
        <v>485833.5</v>
      </c>
      <c r="G535" s="50">
        <v>1224340.625</v>
      </c>
      <c r="H535" s="50">
        <v>1798900.25</v>
      </c>
      <c r="I535" s="50">
        <v>286355.59375</v>
      </c>
      <c r="J535" s="50">
        <v>1232815.75</v>
      </c>
      <c r="K535" s="50">
        <v>235112.828125</v>
      </c>
      <c r="L535" s="50"/>
      <c r="M535" s="50">
        <v>2530846.25</v>
      </c>
      <c r="N535" s="50">
        <v>2530846.25</v>
      </c>
      <c r="O535" s="50">
        <v>485833.5</v>
      </c>
      <c r="P535" s="50">
        <v>485833.5</v>
      </c>
      <c r="Q535" s="50">
        <v>1496416.375</v>
      </c>
      <c r="R535" s="50">
        <v>2198655.75</v>
      </c>
      <c r="S535" s="3">
        <v>286355.59375</v>
      </c>
      <c r="T535" s="3">
        <v>1232815.75</v>
      </c>
      <c r="U535" s="3">
        <v>235112.828125</v>
      </c>
      <c r="AG535" s="3">
        <v>485833.5</v>
      </c>
      <c r="AH535" s="3">
        <v>4851215</v>
      </c>
      <c r="AI535" s="3">
        <v>5337048.5</v>
      </c>
      <c r="AJ535" s="3">
        <v>1718649.25</v>
      </c>
      <c r="AK535" s="3">
        <v>7055698</v>
      </c>
      <c r="AL535" s="3">
        <v>4729502</v>
      </c>
      <c r="AM535" s="3">
        <v>11785200</v>
      </c>
      <c r="AN535" s="3">
        <v>772189.125</v>
      </c>
      <c r="AO535" s="3">
        <v>12557389</v>
      </c>
      <c r="AP535" s="3">
        <v>2530846.25</v>
      </c>
      <c r="AQ535" s="3">
        <v>15088235</v>
      </c>
      <c r="AR535" s="3">
        <v>21224094</v>
      </c>
      <c r="AS535" s="3">
        <v>0.75725537538528442</v>
      </c>
      <c r="AT535" s="3">
        <v>0.35411873459815979</v>
      </c>
      <c r="AU535" s="3">
        <v>28027656</v>
      </c>
      <c r="AV535" s="3">
        <v>81236272</v>
      </c>
      <c r="AW535" s="3">
        <v>9696608</v>
      </c>
      <c r="AX535" s="3">
        <v>225656.3125</v>
      </c>
      <c r="AY535" s="3">
        <v>40316920</v>
      </c>
      <c r="AZ535" s="3">
        <v>0</v>
      </c>
      <c r="BA535" s="3">
        <v>0</v>
      </c>
      <c r="BB535" s="3">
        <v>178.6651611328125</v>
      </c>
      <c r="BC535" s="3">
        <v>31.267452239990234</v>
      </c>
      <c r="BD535" s="3">
        <v>124.20506286621094</v>
      </c>
      <c r="BE535" s="3">
        <v>42.970691680908203</v>
      </c>
    </row>
    <row r="536" spans="1:57" x14ac:dyDescent="0.25">
      <c r="A536" s="3">
        <v>124157203</v>
      </c>
      <c r="B536" s="3" t="s">
        <v>256</v>
      </c>
      <c r="C536" s="3" t="s">
        <v>604</v>
      </c>
      <c r="D536" s="50" t="s">
        <v>941</v>
      </c>
      <c r="E536" s="50">
        <v>1094681.5</v>
      </c>
      <c r="F536" s="50">
        <v>291775.34375</v>
      </c>
      <c r="G536" s="50">
        <v>1051375</v>
      </c>
      <c r="H536" s="50">
        <v>57507.75</v>
      </c>
      <c r="I536" s="50">
        <v>154415.421875</v>
      </c>
      <c r="J536" s="50">
        <v>1645676.625</v>
      </c>
      <c r="K536" s="50">
        <v>353277.5</v>
      </c>
      <c r="L536" s="50"/>
      <c r="M536" s="50">
        <v>1094681.5</v>
      </c>
      <c r="N536" s="50">
        <v>1094681.5</v>
      </c>
      <c r="O536" s="50">
        <v>291775.34375</v>
      </c>
      <c r="P536" s="50">
        <v>291775.34375</v>
      </c>
      <c r="Q536" s="50">
        <v>1285013.875</v>
      </c>
      <c r="R536" s="50">
        <v>70287.25</v>
      </c>
      <c r="S536" s="3">
        <v>154415.421875</v>
      </c>
      <c r="T536" s="3">
        <v>1645676.625</v>
      </c>
      <c r="U536" s="3">
        <v>353277.5</v>
      </c>
      <c r="AG536" s="3">
        <v>291775.34375</v>
      </c>
      <c r="AH536" s="3">
        <v>1659882.125</v>
      </c>
      <c r="AI536" s="3">
        <v>1951657.5</v>
      </c>
      <c r="AJ536" s="3">
        <v>1937452</v>
      </c>
      <c r="AK536" s="3">
        <v>3889109.5</v>
      </c>
      <c r="AL536" s="3">
        <v>1164968.75</v>
      </c>
      <c r="AM536" s="3">
        <v>5054078</v>
      </c>
      <c r="AN536" s="3">
        <v>446190.75</v>
      </c>
      <c r="AO536" s="3">
        <v>5500269</v>
      </c>
      <c r="AP536" s="3">
        <v>1094681.5</v>
      </c>
      <c r="AQ536" s="3">
        <v>6594950.5</v>
      </c>
      <c r="AR536" s="3">
        <v>11338572</v>
      </c>
      <c r="AS536" s="3">
        <v>0.59494584798812866</v>
      </c>
      <c r="AT536" s="3">
        <v>0.17946381866931915</v>
      </c>
      <c r="AU536" s="3">
        <v>19058158</v>
      </c>
      <c r="AV536" s="3">
        <v>99194424</v>
      </c>
      <c r="AW536" s="3">
        <v>42617788</v>
      </c>
      <c r="AX536" s="3">
        <v>275540.0625</v>
      </c>
      <c r="AY536" s="3">
        <v>74368484</v>
      </c>
      <c r="AZ536" s="3">
        <v>0</v>
      </c>
      <c r="BA536" s="3">
        <v>0</v>
      </c>
      <c r="BB536" s="3">
        <v>269.90078735351563</v>
      </c>
      <c r="BC536" s="3">
        <v>14.114497184753418</v>
      </c>
      <c r="BD536" s="3">
        <v>69.166557312011719</v>
      </c>
      <c r="BE536" s="3">
        <v>154.67002868652344</v>
      </c>
    </row>
    <row r="537" spans="1:57" x14ac:dyDescent="0.25">
      <c r="A537" s="3">
        <v>124157802</v>
      </c>
      <c r="B537" s="3" t="s">
        <v>236</v>
      </c>
      <c r="C537" s="3" t="s">
        <v>604</v>
      </c>
      <c r="D537" s="50" t="s">
        <v>941</v>
      </c>
      <c r="E537" s="50">
        <v>869606.375</v>
      </c>
      <c r="F537" s="50">
        <v>395407.0625</v>
      </c>
      <c r="G537" s="50">
        <v>1677085.625</v>
      </c>
      <c r="H537" s="50">
        <v>89826.296875</v>
      </c>
      <c r="I537" s="50">
        <v>172328.640625</v>
      </c>
      <c r="J537" s="50">
        <v>2710658.25</v>
      </c>
      <c r="K537" s="50">
        <v>599528.3125</v>
      </c>
      <c r="L537" s="50"/>
      <c r="M537" s="50">
        <v>869606.375</v>
      </c>
      <c r="N537" s="50">
        <v>869606.375</v>
      </c>
      <c r="O537" s="50">
        <v>395407.0625</v>
      </c>
      <c r="P537" s="50">
        <v>395407.0625</v>
      </c>
      <c r="Q537" s="50">
        <v>2049771.125</v>
      </c>
      <c r="R537" s="50">
        <v>109787.703125</v>
      </c>
      <c r="S537" s="3">
        <v>172328.640625</v>
      </c>
      <c r="T537" s="3">
        <v>2710658.25</v>
      </c>
      <c r="U537" s="3">
        <v>599528.3125</v>
      </c>
      <c r="AG537" s="3">
        <v>395407.0625</v>
      </c>
      <c r="AH537" s="3">
        <v>1731289.75</v>
      </c>
      <c r="AI537" s="3">
        <v>2126696.75</v>
      </c>
      <c r="AJ537" s="3">
        <v>3106065.25</v>
      </c>
      <c r="AK537" s="3">
        <v>5232762</v>
      </c>
      <c r="AL537" s="3">
        <v>979394.0625</v>
      </c>
      <c r="AM537" s="3">
        <v>6212156</v>
      </c>
      <c r="AN537" s="3">
        <v>567735.6875</v>
      </c>
      <c r="AO537" s="3">
        <v>6779891.5</v>
      </c>
      <c r="AP537" s="3">
        <v>869606.375</v>
      </c>
      <c r="AQ537" s="3">
        <v>7649498</v>
      </c>
      <c r="AR537" s="3">
        <v>12692218</v>
      </c>
      <c r="AS537" s="3">
        <v>0.51823526620864868</v>
      </c>
      <c r="AT537" s="3">
        <v>0.15254253149032593</v>
      </c>
      <c r="AU537" s="3">
        <v>24491228</v>
      </c>
      <c r="AV537" s="3">
        <v>159956544</v>
      </c>
      <c r="AW537" s="3">
        <v>33841972</v>
      </c>
      <c r="AX537" s="3">
        <v>444323.71875</v>
      </c>
      <c r="AY537" s="3">
        <v>139982609</v>
      </c>
      <c r="AZ537" s="3">
        <v>0</v>
      </c>
      <c r="BA537" s="3">
        <v>0</v>
      </c>
      <c r="BB537" s="3">
        <v>315.04644775390625</v>
      </c>
      <c r="BC537" s="3">
        <v>11.776913642883301</v>
      </c>
      <c r="BD537" s="3">
        <v>55.120235443115234</v>
      </c>
      <c r="BE537" s="3">
        <v>76.165122985839844</v>
      </c>
    </row>
    <row r="538" spans="1:57" x14ac:dyDescent="0.25">
      <c r="A538" s="3">
        <v>124158503</v>
      </c>
      <c r="B538" s="3" t="s">
        <v>415</v>
      </c>
      <c r="C538" s="3" t="s">
        <v>604</v>
      </c>
      <c r="D538" s="50" t="s">
        <v>941</v>
      </c>
      <c r="E538" s="50">
        <v>691310.6875</v>
      </c>
      <c r="F538" s="50">
        <v>287446.5</v>
      </c>
      <c r="G538" s="50">
        <v>1141368.75</v>
      </c>
      <c r="H538" s="50">
        <v>57296.25</v>
      </c>
      <c r="I538" s="50">
        <v>94735.4765625</v>
      </c>
      <c r="J538" s="50">
        <v>1763931.375</v>
      </c>
      <c r="K538" s="50">
        <v>379817.6875</v>
      </c>
      <c r="L538" s="50"/>
      <c r="M538" s="50">
        <v>691310.6875</v>
      </c>
      <c r="N538" s="50">
        <v>691310.6875</v>
      </c>
      <c r="O538" s="50">
        <v>287446.5</v>
      </c>
      <c r="P538" s="50">
        <v>287446.5</v>
      </c>
      <c r="Q538" s="50">
        <v>1395006.25</v>
      </c>
      <c r="R538" s="50">
        <v>70028.75</v>
      </c>
      <c r="S538" s="3">
        <v>94735.4765625</v>
      </c>
      <c r="T538" s="3">
        <v>1763931.375</v>
      </c>
      <c r="U538" s="3">
        <v>379817.6875</v>
      </c>
      <c r="AG538" s="3">
        <v>287446.5</v>
      </c>
      <c r="AH538" s="3">
        <v>1223160.125</v>
      </c>
      <c r="AI538" s="3">
        <v>1510606.625</v>
      </c>
      <c r="AJ538" s="3">
        <v>2051377.875</v>
      </c>
      <c r="AK538" s="3">
        <v>3561984.5</v>
      </c>
      <c r="AL538" s="3">
        <v>761339.4375</v>
      </c>
      <c r="AM538" s="3">
        <v>4323324</v>
      </c>
      <c r="AN538" s="3">
        <v>382181.96875</v>
      </c>
      <c r="AO538" s="3">
        <v>4705506</v>
      </c>
      <c r="AP538" s="3">
        <v>691310.6875</v>
      </c>
      <c r="AQ538" s="3">
        <v>5396816.5</v>
      </c>
      <c r="AR538" s="3">
        <v>9147728</v>
      </c>
      <c r="AS538" s="3">
        <v>0.53006798028945923</v>
      </c>
      <c r="AT538" s="3">
        <v>0.18199563026428223</v>
      </c>
      <c r="AU538" s="3">
        <v>17257650</v>
      </c>
      <c r="AV538" s="3">
        <v>95224160</v>
      </c>
      <c r="AW538" s="3">
        <v>6826628</v>
      </c>
      <c r="AX538" s="3">
        <v>264511.5625</v>
      </c>
      <c r="AY538" s="3">
        <v>80001177</v>
      </c>
      <c r="AZ538" s="3">
        <v>0</v>
      </c>
      <c r="BA538" s="3">
        <v>0</v>
      </c>
      <c r="BB538" s="3">
        <v>302.44869995117188</v>
      </c>
      <c r="BC538" s="3">
        <v>13.46627140045166</v>
      </c>
      <c r="BD538" s="3">
        <v>65.243461608886719</v>
      </c>
      <c r="BE538" s="3">
        <v>25.808429718017578</v>
      </c>
    </row>
    <row r="539" spans="1:57" x14ac:dyDescent="0.25">
      <c r="A539" s="3">
        <v>124159002</v>
      </c>
      <c r="B539" s="3" t="s">
        <v>61</v>
      </c>
      <c r="C539" s="3" t="s">
        <v>604</v>
      </c>
      <c r="D539" s="50" t="s">
        <v>941</v>
      </c>
      <c r="E539" s="50">
        <v>2082732.125</v>
      </c>
      <c r="F539" s="50">
        <v>849918.875</v>
      </c>
      <c r="G539" s="50">
        <v>2745807</v>
      </c>
      <c r="H539" s="50">
        <v>179592.75</v>
      </c>
      <c r="I539" s="50">
        <v>439524.09375</v>
      </c>
      <c r="J539" s="50">
        <v>4657317</v>
      </c>
      <c r="K539" s="50">
        <v>977145.5625</v>
      </c>
      <c r="L539" s="50"/>
      <c r="M539" s="50">
        <v>2082732.125</v>
      </c>
      <c r="N539" s="50">
        <v>2082732.125</v>
      </c>
      <c r="O539" s="50">
        <v>849918.875</v>
      </c>
      <c r="P539" s="50">
        <v>849918.875</v>
      </c>
      <c r="Q539" s="50">
        <v>3355986.25</v>
      </c>
      <c r="R539" s="50">
        <v>219502.25</v>
      </c>
      <c r="S539" s="3">
        <v>439524.09375</v>
      </c>
      <c r="T539" s="3">
        <v>4657317</v>
      </c>
      <c r="U539" s="3">
        <v>977145.5625</v>
      </c>
      <c r="AG539" s="3">
        <v>849918.875</v>
      </c>
      <c r="AH539" s="3">
        <v>3678994.5</v>
      </c>
      <c r="AI539" s="3">
        <v>4528913.5</v>
      </c>
      <c r="AJ539" s="3">
        <v>5507236</v>
      </c>
      <c r="AK539" s="3">
        <v>10036150</v>
      </c>
      <c r="AL539" s="3">
        <v>2302234.5</v>
      </c>
      <c r="AM539" s="3">
        <v>12338384</v>
      </c>
      <c r="AN539" s="3">
        <v>1289443</v>
      </c>
      <c r="AO539" s="3">
        <v>13627827</v>
      </c>
      <c r="AP539" s="3">
        <v>2082732.125</v>
      </c>
      <c r="AQ539" s="3">
        <v>15710559</v>
      </c>
      <c r="AR539" s="3">
        <v>26090078</v>
      </c>
      <c r="AS539" s="3">
        <v>0.55210334062576294</v>
      </c>
      <c r="AT539" s="3">
        <v>0.17090904712677002</v>
      </c>
      <c r="AU539" s="3">
        <v>47255788</v>
      </c>
      <c r="AV539" s="3">
        <v>265463232</v>
      </c>
      <c r="AW539" s="3">
        <v>91736672</v>
      </c>
      <c r="AX539" s="3">
        <v>737397.875</v>
      </c>
      <c r="AY539" s="3">
        <v>189783564</v>
      </c>
      <c r="AZ539" s="3">
        <v>0</v>
      </c>
      <c r="BA539" s="3">
        <v>0</v>
      </c>
      <c r="BB539" s="3">
        <v>257.36929321289063</v>
      </c>
      <c r="BC539" s="3">
        <v>13.610223770141602</v>
      </c>
      <c r="BD539" s="3">
        <v>64.084518432617188</v>
      </c>
      <c r="BE539" s="3">
        <v>124.40593719482422</v>
      </c>
    </row>
    <row r="540" spans="1:57" x14ac:dyDescent="0.25">
      <c r="A540" s="3">
        <v>125000000</v>
      </c>
      <c r="B540" s="3" t="s">
        <v>591</v>
      </c>
      <c r="C540" s="3" t="s">
        <v>606</v>
      </c>
      <c r="D540" s="50" t="s">
        <v>941</v>
      </c>
      <c r="E540" s="50"/>
      <c r="F540" s="50"/>
      <c r="G540" s="50"/>
      <c r="H540" s="50"/>
      <c r="I540" s="50"/>
      <c r="J540" s="50">
        <v>1364066.625</v>
      </c>
      <c r="K540" s="50">
        <v>254016.65625</v>
      </c>
      <c r="L540" s="50"/>
      <c r="M540" s="50"/>
      <c r="N540" s="50"/>
      <c r="O540" s="50"/>
      <c r="P540" s="50"/>
      <c r="Q540" s="50"/>
      <c r="R540" s="50"/>
      <c r="T540" s="3">
        <v>1364066.625</v>
      </c>
      <c r="U540" s="3">
        <v>254016.65625</v>
      </c>
      <c r="X540" s="3">
        <v>574298</v>
      </c>
      <c r="Y540" s="3">
        <v>1066261.75</v>
      </c>
      <c r="Z540" s="3">
        <v>1066261.75</v>
      </c>
      <c r="AA540" s="3">
        <v>1603492.625</v>
      </c>
      <c r="AB540" s="3">
        <v>1603492.625</v>
      </c>
      <c r="AC540" s="3">
        <v>1603492.625</v>
      </c>
      <c r="AD540" s="3">
        <v>1603492.625</v>
      </c>
      <c r="AE540" s="3">
        <v>1603492.625</v>
      </c>
      <c r="AF540" s="3">
        <v>1603492.625</v>
      </c>
      <c r="AG540" s="3">
        <v>1603492.625</v>
      </c>
      <c r="AH540" s="3">
        <v>3498069</v>
      </c>
      <c r="AI540" s="3">
        <v>5101561.5</v>
      </c>
      <c r="AJ540" s="3">
        <v>2967559.25</v>
      </c>
      <c r="AK540" s="3">
        <v>8069121</v>
      </c>
      <c r="AL540" s="3">
        <v>1603492.625</v>
      </c>
      <c r="AM540" s="3">
        <v>9672614</v>
      </c>
      <c r="AN540" s="3">
        <v>2669754.5</v>
      </c>
      <c r="AO540" s="3">
        <v>12342368</v>
      </c>
      <c r="AP540" s="3">
        <v>1603492.625</v>
      </c>
      <c r="AQ540" s="3">
        <v>13945861</v>
      </c>
      <c r="AR540" s="3">
        <v>22584114</v>
      </c>
      <c r="AS540" s="3">
        <v>0.59451359510421753</v>
      </c>
      <c r="AT540" s="3">
        <v>0.31870660185813904</v>
      </c>
      <c r="AU540" s="3">
        <v>37987548</v>
      </c>
      <c r="AV540" s="3">
        <v>119828512</v>
      </c>
      <c r="AW540" s="3">
        <v>207696</v>
      </c>
      <c r="AX540" s="3">
        <v>332856.96875</v>
      </c>
      <c r="BA540" s="3">
        <v>0</v>
      </c>
      <c r="BC540" s="3">
        <v>24.242006301879883</v>
      </c>
      <c r="BD540" s="3">
        <v>114.12574005126953</v>
      </c>
      <c r="BE540" s="3">
        <v>0.62397974729537964</v>
      </c>
    </row>
    <row r="541" spans="1:57" x14ac:dyDescent="0.25">
      <c r="A541" s="3">
        <v>125231232</v>
      </c>
      <c r="B541" s="3" t="s">
        <v>407</v>
      </c>
      <c r="C541" s="3" t="s">
        <v>604</v>
      </c>
      <c r="D541" s="50" t="s">
        <v>941</v>
      </c>
      <c r="E541" s="50">
        <v>16132862</v>
      </c>
      <c r="F541" s="50">
        <v>1205333.875</v>
      </c>
      <c r="G541" s="50">
        <v>1987776.75</v>
      </c>
      <c r="H541" s="50">
        <v>5668807.5</v>
      </c>
      <c r="I541" s="50">
        <v>234102.78125</v>
      </c>
      <c r="J541" s="50">
        <v>1809670</v>
      </c>
      <c r="K541" s="50">
        <v>329163.625</v>
      </c>
      <c r="L541" s="50">
        <v>58455.1484375</v>
      </c>
      <c r="M541" s="50">
        <v>16132862</v>
      </c>
      <c r="N541" s="50">
        <v>16132862</v>
      </c>
      <c r="O541" s="50">
        <v>1205333.875</v>
      </c>
      <c r="P541" s="50">
        <v>1205333.875</v>
      </c>
      <c r="Q541" s="50">
        <v>2429505</v>
      </c>
      <c r="R541" s="50">
        <v>6928542.5</v>
      </c>
      <c r="S541" s="3">
        <v>234102.78125</v>
      </c>
      <c r="T541" s="3">
        <v>1809670</v>
      </c>
      <c r="U541" s="3">
        <v>329163.625</v>
      </c>
      <c r="V541" s="3">
        <v>58455.1484375</v>
      </c>
      <c r="W541" s="3">
        <v>58455.1484375</v>
      </c>
      <c r="AG541" s="3">
        <v>1205333.875</v>
      </c>
      <c r="AH541" s="3">
        <v>22423392</v>
      </c>
      <c r="AI541" s="3">
        <v>23628726</v>
      </c>
      <c r="AJ541" s="3">
        <v>3015004</v>
      </c>
      <c r="AK541" s="3">
        <v>26643730</v>
      </c>
      <c r="AL541" s="3">
        <v>23119860</v>
      </c>
      <c r="AM541" s="3">
        <v>49763592</v>
      </c>
      <c r="AN541" s="3">
        <v>1439436.625</v>
      </c>
      <c r="AO541" s="3">
        <v>51203028</v>
      </c>
      <c r="AP541" s="3">
        <v>16191317</v>
      </c>
      <c r="AQ541" s="3">
        <v>67394344</v>
      </c>
      <c r="AR541" s="3">
        <v>102868344</v>
      </c>
      <c r="AS541" s="3">
        <v>0.91557830572128296</v>
      </c>
      <c r="AT541" s="3">
        <v>0.76693457365036011</v>
      </c>
      <c r="AU541" s="3">
        <v>112353408</v>
      </c>
      <c r="AV541" s="3">
        <v>146266512</v>
      </c>
      <c r="AW541" s="3">
        <v>-9170526</v>
      </c>
      <c r="AX541" s="3">
        <v>406295.875</v>
      </c>
      <c r="AY541" s="3">
        <v>17290848</v>
      </c>
      <c r="AZ541" s="3">
        <v>0</v>
      </c>
      <c r="BA541" s="3">
        <v>0</v>
      </c>
      <c r="BB541" s="3">
        <v>42.557281494140625</v>
      </c>
      <c r="BC541" s="3">
        <v>65.577163696289063</v>
      </c>
      <c r="BD541" s="3">
        <v>276.531005859375</v>
      </c>
      <c r="BE541" s="3">
        <v>0</v>
      </c>
    </row>
    <row r="542" spans="1:57" x14ac:dyDescent="0.25">
      <c r="A542" s="3">
        <v>125231303</v>
      </c>
      <c r="B542" s="3" t="s">
        <v>105</v>
      </c>
      <c r="C542" s="3" t="s">
        <v>604</v>
      </c>
      <c r="D542" s="50" t="s">
        <v>941</v>
      </c>
      <c r="E542" s="50">
        <v>2037509.75</v>
      </c>
      <c r="F542" s="50">
        <v>553121.6875</v>
      </c>
      <c r="G542" s="50">
        <v>1409476</v>
      </c>
      <c r="H542" s="50">
        <v>1567051.25</v>
      </c>
      <c r="I542" s="50">
        <v>103279.140625</v>
      </c>
      <c r="J542" s="50">
        <v>1621026</v>
      </c>
      <c r="K542" s="50">
        <v>337536.78125</v>
      </c>
      <c r="L542" s="50"/>
      <c r="M542" s="50">
        <v>2037509.75</v>
      </c>
      <c r="N542" s="50">
        <v>2037509.75</v>
      </c>
      <c r="O542" s="50">
        <v>553121.6875</v>
      </c>
      <c r="P542" s="50">
        <v>553121.6875</v>
      </c>
      <c r="Q542" s="50">
        <v>1722692.875</v>
      </c>
      <c r="R542" s="50">
        <v>1915284.75</v>
      </c>
      <c r="S542" s="3">
        <v>103279.140625</v>
      </c>
      <c r="T542" s="3">
        <v>1621026</v>
      </c>
      <c r="U542" s="3">
        <v>337536.78125</v>
      </c>
      <c r="AG542" s="3">
        <v>553121.6875</v>
      </c>
      <c r="AH542" s="3">
        <v>4045377</v>
      </c>
      <c r="AI542" s="3">
        <v>4598498.5</v>
      </c>
      <c r="AJ542" s="3">
        <v>2174147.75</v>
      </c>
      <c r="AK542" s="3">
        <v>6772646</v>
      </c>
      <c r="AL542" s="3">
        <v>3952794.5</v>
      </c>
      <c r="AM542" s="3">
        <v>10725440</v>
      </c>
      <c r="AN542" s="3">
        <v>656400.8125</v>
      </c>
      <c r="AO542" s="3">
        <v>11381841</v>
      </c>
      <c r="AP542" s="3">
        <v>2037509.75</v>
      </c>
      <c r="AQ542" s="3">
        <v>13419351</v>
      </c>
      <c r="AR542" s="3">
        <v>18866946</v>
      </c>
      <c r="AS542" s="3">
        <v>0.67814356088638306</v>
      </c>
      <c r="AT542" s="3">
        <v>0.32760271430015564</v>
      </c>
      <c r="AU542" s="3">
        <v>27821464</v>
      </c>
      <c r="AV542" s="3">
        <v>86897496</v>
      </c>
      <c r="AW542" s="3">
        <v>5338297</v>
      </c>
      <c r="AX542" s="3">
        <v>241381.9375</v>
      </c>
      <c r="AY542" s="3">
        <v>57559660</v>
      </c>
      <c r="AZ542" s="3">
        <v>0</v>
      </c>
      <c r="BA542" s="3">
        <v>0</v>
      </c>
      <c r="BB542" s="3">
        <v>238.45884704589844</v>
      </c>
      <c r="BC542" s="3">
        <v>28.05780029296875</v>
      </c>
      <c r="BD542" s="3">
        <v>115.25909423828125</v>
      </c>
      <c r="BE542" s="3">
        <v>22.115560531616211</v>
      </c>
    </row>
    <row r="543" spans="1:57" x14ac:dyDescent="0.25">
      <c r="A543" s="3">
        <v>125232407</v>
      </c>
      <c r="B543" s="3" t="s">
        <v>510</v>
      </c>
      <c r="C543" s="3" t="s">
        <v>605</v>
      </c>
      <c r="D543" s="50" t="s">
        <v>941</v>
      </c>
      <c r="E543" s="50"/>
      <c r="F543" s="50"/>
      <c r="G543" s="50"/>
      <c r="H543" s="50"/>
      <c r="I543" s="50"/>
      <c r="J543" s="50">
        <v>239573.875</v>
      </c>
      <c r="K543" s="50">
        <v>50116.66015625</v>
      </c>
      <c r="L543" s="50">
        <v>338170.65625</v>
      </c>
      <c r="M543" s="50"/>
      <c r="N543" s="50"/>
      <c r="O543" s="50"/>
      <c r="P543" s="50"/>
      <c r="Q543" s="50"/>
      <c r="R543" s="50"/>
      <c r="T543" s="3">
        <v>239573.875</v>
      </c>
      <c r="U543" s="3">
        <v>50116.66015625</v>
      </c>
      <c r="V543" s="3">
        <v>338170.65625</v>
      </c>
      <c r="W543" s="3">
        <v>338170.65625</v>
      </c>
      <c r="AG543" s="3">
        <v>0</v>
      </c>
      <c r="AH543" s="3">
        <v>388287.3125</v>
      </c>
      <c r="AI543" s="3">
        <v>388287.3125</v>
      </c>
      <c r="AJ543" s="3">
        <v>239573.875</v>
      </c>
      <c r="AK543" s="3">
        <v>627861.1875</v>
      </c>
      <c r="AL543" s="3">
        <v>338170.65625</v>
      </c>
      <c r="AM543" s="3">
        <v>966031.875</v>
      </c>
      <c r="AN543" s="3">
        <v>0</v>
      </c>
      <c r="AO543" s="3">
        <v>966031.875</v>
      </c>
      <c r="AP543" s="3">
        <v>338170.65625</v>
      </c>
      <c r="AQ543" s="3">
        <v>1304202.5</v>
      </c>
      <c r="AR543" s="3">
        <v>1817582</v>
      </c>
      <c r="AS543" s="3">
        <v>0.60957527160644531</v>
      </c>
      <c r="AT543" s="3">
        <v>0.15964856743812561</v>
      </c>
      <c r="AU543" s="3">
        <v>2981718.75</v>
      </c>
      <c r="AV543" s="3">
        <v>18737098</v>
      </c>
      <c r="AW543" s="3">
        <v>0</v>
      </c>
      <c r="AX543" s="3">
        <v>52047.49609375</v>
      </c>
      <c r="BA543" s="3">
        <v>0</v>
      </c>
      <c r="BC543" s="3">
        <v>12.063235282897949</v>
      </c>
      <c r="BD543" s="3">
        <v>57.288417816162109</v>
      </c>
      <c r="BE543" s="3">
        <v>0</v>
      </c>
    </row>
    <row r="544" spans="1:57" x14ac:dyDescent="0.25">
      <c r="A544" s="3">
        <v>125234103</v>
      </c>
      <c r="B544" s="3" t="s">
        <v>362</v>
      </c>
      <c r="C544" s="3" t="s">
        <v>604</v>
      </c>
      <c r="D544" s="50" t="s">
        <v>941</v>
      </c>
      <c r="E544" s="50">
        <v>914293.625</v>
      </c>
      <c r="F544" s="50">
        <v>347283.4375</v>
      </c>
      <c r="G544" s="50">
        <v>1102948.125</v>
      </c>
      <c r="H544" s="50">
        <v>147514.046875</v>
      </c>
      <c r="I544" s="50">
        <v>137916.859375</v>
      </c>
      <c r="J544" s="50">
        <v>2090094.125</v>
      </c>
      <c r="K544" s="50">
        <v>462170.375</v>
      </c>
      <c r="L544" s="50"/>
      <c r="M544" s="50">
        <v>914293.625</v>
      </c>
      <c r="N544" s="50">
        <v>914293.625</v>
      </c>
      <c r="O544" s="50">
        <v>347283.4375</v>
      </c>
      <c r="P544" s="50">
        <v>347283.4375</v>
      </c>
      <c r="Q544" s="50">
        <v>1348047.625</v>
      </c>
      <c r="R544" s="50">
        <v>180294.953125</v>
      </c>
      <c r="S544" s="3">
        <v>137916.859375</v>
      </c>
      <c r="T544" s="3">
        <v>2090094.125</v>
      </c>
      <c r="U544" s="3">
        <v>462170.375</v>
      </c>
      <c r="AG544" s="3">
        <v>347283.4375</v>
      </c>
      <c r="AH544" s="3">
        <v>1661894.875</v>
      </c>
      <c r="AI544" s="3">
        <v>2009178.25</v>
      </c>
      <c r="AJ544" s="3">
        <v>2437377.5</v>
      </c>
      <c r="AK544" s="3">
        <v>4446556</v>
      </c>
      <c r="AL544" s="3">
        <v>1094588.625</v>
      </c>
      <c r="AM544" s="3">
        <v>5541144.5</v>
      </c>
      <c r="AN544" s="3">
        <v>485200.3125</v>
      </c>
      <c r="AO544" s="3">
        <v>6026345</v>
      </c>
      <c r="AP544" s="3">
        <v>914293.625</v>
      </c>
      <c r="AQ544" s="3">
        <v>6940638.5</v>
      </c>
      <c r="AR544" s="3">
        <v>11529547</v>
      </c>
      <c r="AS544" s="3">
        <v>0.53354567289352417</v>
      </c>
      <c r="AT544" s="3">
        <v>0.18438281118869781</v>
      </c>
      <c r="AU544" s="3">
        <v>21609298</v>
      </c>
      <c r="AV544" s="3">
        <v>116330864</v>
      </c>
      <c r="AW544" s="3">
        <v>15004625</v>
      </c>
      <c r="AX544" s="3">
        <v>323141.28125</v>
      </c>
      <c r="AY544" s="3">
        <v>93605919</v>
      </c>
      <c r="AZ544" s="3">
        <v>0</v>
      </c>
      <c r="BA544" s="3">
        <v>0</v>
      </c>
      <c r="BB544" s="3">
        <v>289.67489624023438</v>
      </c>
      <c r="BC544" s="3">
        <v>13.760408401489258</v>
      </c>
      <c r="BD544" s="3">
        <v>66.872604370117188</v>
      </c>
      <c r="BE544" s="3">
        <v>46.433635711669922</v>
      </c>
    </row>
    <row r="545" spans="1:57" x14ac:dyDescent="0.25">
      <c r="A545" s="3">
        <v>125234502</v>
      </c>
      <c r="B545" s="3" t="s">
        <v>57</v>
      </c>
      <c r="C545" s="3" t="s">
        <v>604</v>
      </c>
      <c r="D545" s="50" t="s">
        <v>941</v>
      </c>
      <c r="E545" s="50">
        <v>984090.4375</v>
      </c>
      <c r="F545" s="50">
        <v>455207.40625</v>
      </c>
      <c r="G545" s="50">
        <v>1614063.875</v>
      </c>
      <c r="H545" s="50">
        <v>86614.203125</v>
      </c>
      <c r="I545" s="50">
        <v>187883.625</v>
      </c>
      <c r="J545" s="50">
        <v>2675034</v>
      </c>
      <c r="K545" s="50">
        <v>583966.3125</v>
      </c>
      <c r="L545" s="50"/>
      <c r="M545" s="50">
        <v>984090.4375</v>
      </c>
      <c r="N545" s="50">
        <v>984090.4375</v>
      </c>
      <c r="O545" s="50">
        <v>455207.40625</v>
      </c>
      <c r="P545" s="50">
        <v>455207.40625</v>
      </c>
      <c r="Q545" s="50">
        <v>1972744.875</v>
      </c>
      <c r="R545" s="50">
        <v>105861.796875</v>
      </c>
      <c r="S545" s="3">
        <v>187883.625</v>
      </c>
      <c r="T545" s="3">
        <v>2675034</v>
      </c>
      <c r="U545" s="3">
        <v>583966.3125</v>
      </c>
      <c r="AG545" s="3">
        <v>455207.40625</v>
      </c>
      <c r="AH545" s="3">
        <v>1842554.5</v>
      </c>
      <c r="AI545" s="3">
        <v>2297762</v>
      </c>
      <c r="AJ545" s="3">
        <v>3130241.5</v>
      </c>
      <c r="AK545" s="3">
        <v>5428003.5</v>
      </c>
      <c r="AL545" s="3">
        <v>1089952.25</v>
      </c>
      <c r="AM545" s="3">
        <v>6517956</v>
      </c>
      <c r="AN545" s="3">
        <v>643091</v>
      </c>
      <c r="AO545" s="3">
        <v>7161047</v>
      </c>
      <c r="AP545" s="3">
        <v>984090.4375</v>
      </c>
      <c r="AQ545" s="3">
        <v>8145137.5</v>
      </c>
      <c r="AR545" s="3">
        <v>12723246</v>
      </c>
      <c r="AS545" s="3">
        <v>0.51679205894470215</v>
      </c>
      <c r="AT545" s="3">
        <v>0.18093226850032806</v>
      </c>
      <c r="AU545" s="3">
        <v>24619662</v>
      </c>
      <c r="AV545" s="3">
        <v>134173816</v>
      </c>
      <c r="AW545" s="3">
        <v>19383478</v>
      </c>
      <c r="AX545" s="3">
        <v>372705.03125</v>
      </c>
      <c r="AY545" s="3">
        <v>113489194</v>
      </c>
      <c r="AZ545" s="3">
        <v>0</v>
      </c>
      <c r="BA545" s="3">
        <v>0</v>
      </c>
      <c r="BB545" s="3">
        <v>304.50137329101563</v>
      </c>
      <c r="BC545" s="3">
        <v>14.56380558013916</v>
      </c>
      <c r="BD545" s="3">
        <v>66.056694030761719</v>
      </c>
      <c r="BE545" s="3">
        <v>52.007556915283203</v>
      </c>
    </row>
    <row r="546" spans="1:57" x14ac:dyDescent="0.25">
      <c r="A546" s="3">
        <v>125235103</v>
      </c>
      <c r="B546" s="3" t="s">
        <v>56</v>
      </c>
      <c r="C546" s="3" t="s">
        <v>604</v>
      </c>
      <c r="D546" s="50" t="s">
        <v>941</v>
      </c>
      <c r="E546" s="50">
        <v>2058203.125</v>
      </c>
      <c r="F546" s="50">
        <v>486386.84375</v>
      </c>
      <c r="G546" s="50">
        <v>1584620</v>
      </c>
      <c r="H546" s="50">
        <v>995875.625</v>
      </c>
      <c r="I546" s="50">
        <v>76497.0390625</v>
      </c>
      <c r="J546" s="50">
        <v>1731128.75</v>
      </c>
      <c r="K546" s="50">
        <v>382571.5</v>
      </c>
      <c r="L546" s="50"/>
      <c r="M546" s="50">
        <v>2058203.125</v>
      </c>
      <c r="N546" s="50">
        <v>2058203.125</v>
      </c>
      <c r="O546" s="50">
        <v>486386.84375</v>
      </c>
      <c r="P546" s="50">
        <v>486386.84375</v>
      </c>
      <c r="Q546" s="50">
        <v>1936757.75</v>
      </c>
      <c r="R546" s="50">
        <v>1217181.375</v>
      </c>
      <c r="S546" s="3">
        <v>76497.0390625</v>
      </c>
      <c r="T546" s="3">
        <v>1731128.75</v>
      </c>
      <c r="U546" s="3">
        <v>382571.5</v>
      </c>
      <c r="AG546" s="3">
        <v>486386.84375</v>
      </c>
      <c r="AH546" s="3">
        <v>3513147.25</v>
      </c>
      <c r="AI546" s="3">
        <v>3999534</v>
      </c>
      <c r="AJ546" s="3">
        <v>2217515.5</v>
      </c>
      <c r="AK546" s="3">
        <v>6217049.5</v>
      </c>
      <c r="AL546" s="3">
        <v>3275384.5</v>
      </c>
      <c r="AM546" s="3">
        <v>9492434</v>
      </c>
      <c r="AN546" s="3">
        <v>562883.875</v>
      </c>
      <c r="AO546" s="3">
        <v>10055318</v>
      </c>
      <c r="AP546" s="3">
        <v>2058203.125</v>
      </c>
      <c r="AQ546" s="3">
        <v>12113521</v>
      </c>
      <c r="AR546" s="3">
        <v>18013968</v>
      </c>
      <c r="AS546" s="3">
        <v>0.68817836046218872</v>
      </c>
      <c r="AT546" s="3">
        <v>0.3383631706237793</v>
      </c>
      <c r="AU546" s="3">
        <v>26176306</v>
      </c>
      <c r="AV546" s="3">
        <v>73880912</v>
      </c>
      <c r="AW546" s="3">
        <v>20317408</v>
      </c>
      <c r="AX546" s="3">
        <v>205224.75</v>
      </c>
      <c r="AY546" s="3">
        <v>46377011</v>
      </c>
      <c r="AZ546" s="3">
        <v>0</v>
      </c>
      <c r="BA546" s="3">
        <v>0</v>
      </c>
      <c r="BB546" s="3">
        <v>225.9815673828125</v>
      </c>
      <c r="BC546" s="3">
        <v>30.293857574462891</v>
      </c>
      <c r="BD546" s="3">
        <v>127.54946136474609</v>
      </c>
      <c r="BE546" s="3">
        <v>99.000770568847656</v>
      </c>
    </row>
    <row r="547" spans="1:57" x14ac:dyDescent="0.25">
      <c r="A547" s="3">
        <v>125235502</v>
      </c>
      <c r="B547" s="3" t="s">
        <v>55</v>
      </c>
      <c r="C547" s="3" t="s">
        <v>604</v>
      </c>
      <c r="D547" s="50" t="s">
        <v>941</v>
      </c>
      <c r="E547" s="50">
        <v>570663.4375</v>
      </c>
      <c r="F547" s="50">
        <v>271047.59375</v>
      </c>
      <c r="G547" s="50">
        <v>973597.875</v>
      </c>
      <c r="H547" s="50">
        <v>52004.69921875</v>
      </c>
      <c r="I547" s="50">
        <v>134073.609375</v>
      </c>
      <c r="J547" s="50">
        <v>1652135</v>
      </c>
      <c r="K547" s="50">
        <v>356203.75</v>
      </c>
      <c r="L547" s="50"/>
      <c r="M547" s="50">
        <v>570663.4375</v>
      </c>
      <c r="N547" s="50">
        <v>570663.4375</v>
      </c>
      <c r="O547" s="50">
        <v>271047.59375</v>
      </c>
      <c r="P547" s="50">
        <v>271047.59375</v>
      </c>
      <c r="Q547" s="50">
        <v>1189953</v>
      </c>
      <c r="R547" s="50">
        <v>63561.30078125</v>
      </c>
      <c r="S547" s="3">
        <v>134073.609375</v>
      </c>
      <c r="T547" s="3">
        <v>1652135</v>
      </c>
      <c r="U547" s="3">
        <v>356203.75</v>
      </c>
      <c r="AG547" s="3">
        <v>271047.59375</v>
      </c>
      <c r="AH547" s="3">
        <v>1112945.5</v>
      </c>
      <c r="AI547" s="3">
        <v>1383993.125</v>
      </c>
      <c r="AJ547" s="3">
        <v>1923182.625</v>
      </c>
      <c r="AK547" s="3">
        <v>3307175.75</v>
      </c>
      <c r="AL547" s="3">
        <v>634224.75</v>
      </c>
      <c r="AM547" s="3">
        <v>3941400.5</v>
      </c>
      <c r="AN547" s="3">
        <v>405121.1875</v>
      </c>
      <c r="AO547" s="3">
        <v>4346521.5</v>
      </c>
      <c r="AP547" s="3">
        <v>570663.4375</v>
      </c>
      <c r="AQ547" s="3">
        <v>4917185</v>
      </c>
      <c r="AR547" s="3">
        <v>8436570</v>
      </c>
      <c r="AS547" s="3">
        <v>0.51864773035049438</v>
      </c>
      <c r="AT547" s="3">
        <v>0.16042527556419373</v>
      </c>
      <c r="AU547" s="3">
        <v>16266474</v>
      </c>
      <c r="AV547" s="3">
        <v>100390592</v>
      </c>
      <c r="AW547" s="3">
        <v>16694733</v>
      </c>
      <c r="AX547" s="3">
        <v>278862.75</v>
      </c>
      <c r="AY547" s="3">
        <v>82907217</v>
      </c>
      <c r="AZ547" s="3">
        <v>0</v>
      </c>
      <c r="BA547" s="3">
        <v>0</v>
      </c>
      <c r="BB547" s="3">
        <v>297.30474853515625</v>
      </c>
      <c r="BC547" s="3">
        <v>11.85951042175293</v>
      </c>
      <c r="BD547" s="3">
        <v>58.331470489501953</v>
      </c>
      <c r="BE547" s="3">
        <v>59.867202758789063</v>
      </c>
    </row>
    <row r="548" spans="1:57" x14ac:dyDescent="0.25">
      <c r="A548" s="3">
        <v>125236903</v>
      </c>
      <c r="B548" s="3" t="s">
        <v>110</v>
      </c>
      <c r="C548" s="3" t="s">
        <v>604</v>
      </c>
      <c r="D548" s="50" t="s">
        <v>941</v>
      </c>
      <c r="E548" s="50">
        <v>1225430.25</v>
      </c>
      <c r="F548" s="50">
        <v>404050.5</v>
      </c>
      <c r="G548" s="50">
        <v>1024462.8125</v>
      </c>
      <c r="H548" s="50">
        <v>397720.34375</v>
      </c>
      <c r="I548" s="50">
        <v>87938.1015625</v>
      </c>
      <c r="J548" s="50">
        <v>1176951.75</v>
      </c>
      <c r="K548" s="50">
        <v>249431.8125</v>
      </c>
      <c r="L548" s="50"/>
      <c r="M548" s="50">
        <v>1225430.25</v>
      </c>
      <c r="N548" s="50">
        <v>1225430.25</v>
      </c>
      <c r="O548" s="50">
        <v>404050.5</v>
      </c>
      <c r="P548" s="50">
        <v>404050.5</v>
      </c>
      <c r="Q548" s="50">
        <v>1252121.25</v>
      </c>
      <c r="R548" s="50">
        <v>486102.65625</v>
      </c>
      <c r="S548" s="3">
        <v>87938.1015625</v>
      </c>
      <c r="T548" s="3">
        <v>1176951.75</v>
      </c>
      <c r="U548" s="3">
        <v>249431.8125</v>
      </c>
      <c r="AG548" s="3">
        <v>404050.5</v>
      </c>
      <c r="AH548" s="3">
        <v>1960520.5</v>
      </c>
      <c r="AI548" s="3">
        <v>2364571</v>
      </c>
      <c r="AJ548" s="3">
        <v>1581002.25</v>
      </c>
      <c r="AK548" s="3">
        <v>3945573.25</v>
      </c>
      <c r="AL548" s="3">
        <v>1711532.875</v>
      </c>
      <c r="AM548" s="3">
        <v>5657106</v>
      </c>
      <c r="AN548" s="3">
        <v>491988.59375</v>
      </c>
      <c r="AO548" s="3">
        <v>6149094.5</v>
      </c>
      <c r="AP548" s="3">
        <v>1225430.25</v>
      </c>
      <c r="AQ548" s="3">
        <v>7374525</v>
      </c>
      <c r="AR548" s="3">
        <v>12490750</v>
      </c>
      <c r="AS548" s="3">
        <v>0.65950429439544678</v>
      </c>
      <c r="AT548" s="3">
        <v>0.27260422706604004</v>
      </c>
      <c r="AU548" s="3">
        <v>18939604</v>
      </c>
      <c r="AV548" s="3">
        <v>67769160</v>
      </c>
      <c r="AW548" s="3">
        <v>22290516</v>
      </c>
      <c r="AX548" s="3">
        <v>188247.671875</v>
      </c>
      <c r="AY548" s="3">
        <v>47133374</v>
      </c>
      <c r="AZ548" s="3">
        <v>0</v>
      </c>
      <c r="BA548" s="3">
        <v>0</v>
      </c>
      <c r="BB548" s="3">
        <v>250.37957763671875</v>
      </c>
      <c r="BC548" s="3">
        <v>20.959480285644531</v>
      </c>
      <c r="BD548" s="3">
        <v>100.61003112792969</v>
      </c>
      <c r="BE548" s="3">
        <v>118.41058349609375</v>
      </c>
    </row>
    <row r="549" spans="1:57" x14ac:dyDescent="0.25">
      <c r="A549" s="3">
        <v>125237603</v>
      </c>
      <c r="B549" s="3" t="s">
        <v>53</v>
      </c>
      <c r="C549" s="3" t="s">
        <v>604</v>
      </c>
      <c r="D549" s="50" t="s">
        <v>941</v>
      </c>
      <c r="E549" s="50">
        <v>491442.4375</v>
      </c>
      <c r="F549" s="50">
        <v>212521.796875</v>
      </c>
      <c r="G549" s="50">
        <v>1149723</v>
      </c>
      <c r="H549" s="50">
        <v>51266.25</v>
      </c>
      <c r="I549" s="50">
        <v>85817.109375</v>
      </c>
      <c r="J549" s="50">
        <v>1902282.375</v>
      </c>
      <c r="K549" s="50">
        <v>404913</v>
      </c>
      <c r="L549" s="50"/>
      <c r="M549" s="50">
        <v>491442.4375</v>
      </c>
      <c r="N549" s="50">
        <v>491442.4375</v>
      </c>
      <c r="O549" s="50">
        <v>212521.796875</v>
      </c>
      <c r="P549" s="50">
        <v>212521.796875</v>
      </c>
      <c r="Q549" s="50">
        <v>1405217.125</v>
      </c>
      <c r="R549" s="50">
        <v>62658.75</v>
      </c>
      <c r="S549" s="3">
        <v>85817.109375</v>
      </c>
      <c r="T549" s="3">
        <v>1902282.375</v>
      </c>
      <c r="U549" s="3">
        <v>404913</v>
      </c>
      <c r="AG549" s="3">
        <v>212521.796875</v>
      </c>
      <c r="AH549" s="3">
        <v>1033438.8125</v>
      </c>
      <c r="AI549" s="3">
        <v>1245960.625</v>
      </c>
      <c r="AJ549" s="3">
        <v>2114804.25</v>
      </c>
      <c r="AK549" s="3">
        <v>3360765</v>
      </c>
      <c r="AL549" s="3">
        <v>554101.1875</v>
      </c>
      <c r="AM549" s="3">
        <v>3914866.25</v>
      </c>
      <c r="AN549" s="3">
        <v>298338.90625</v>
      </c>
      <c r="AO549" s="3">
        <v>4213205</v>
      </c>
      <c r="AP549" s="3">
        <v>491442.4375</v>
      </c>
      <c r="AQ549" s="3">
        <v>4704647.5</v>
      </c>
      <c r="AR549" s="3">
        <v>7797321.5</v>
      </c>
      <c r="AS549" s="3">
        <v>0.47511190176010132</v>
      </c>
      <c r="AT549" s="3">
        <v>0.14952424168586731</v>
      </c>
      <c r="AU549" s="3">
        <v>16411547</v>
      </c>
      <c r="AV549" s="3">
        <v>107069736</v>
      </c>
      <c r="AW549" s="3">
        <v>35118640</v>
      </c>
      <c r="AX549" s="3">
        <v>297415.9375</v>
      </c>
      <c r="AY549" s="3">
        <v>93102040</v>
      </c>
      <c r="AZ549" s="3">
        <v>0</v>
      </c>
      <c r="BA549" s="3">
        <v>0</v>
      </c>
      <c r="BB549" s="3">
        <v>313.0364990234375</v>
      </c>
      <c r="BC549" s="3">
        <v>11.299881935119629</v>
      </c>
      <c r="BD549" s="3">
        <v>55.180454254150391</v>
      </c>
      <c r="BE549" s="3">
        <v>118.07921600341797</v>
      </c>
    </row>
    <row r="550" spans="1:57" x14ac:dyDescent="0.25">
      <c r="A550" s="3">
        <v>125237702</v>
      </c>
      <c r="B550" s="3" t="s">
        <v>13</v>
      </c>
      <c r="C550" s="3" t="s">
        <v>604</v>
      </c>
      <c r="D550" s="50" t="s">
        <v>941</v>
      </c>
      <c r="E550" s="50">
        <v>2461648</v>
      </c>
      <c r="F550" s="50">
        <v>834700.8125</v>
      </c>
      <c r="G550" s="50">
        <v>1621520</v>
      </c>
      <c r="H550" s="50">
        <v>1334111</v>
      </c>
      <c r="I550" s="50">
        <v>162364.296875</v>
      </c>
      <c r="J550" s="50">
        <v>2947912.75</v>
      </c>
      <c r="K550" s="50">
        <v>453981.71875</v>
      </c>
      <c r="L550" s="50"/>
      <c r="M550" s="50">
        <v>2461648</v>
      </c>
      <c r="N550" s="50">
        <v>2461648</v>
      </c>
      <c r="O550" s="50">
        <v>834700.8125</v>
      </c>
      <c r="P550" s="50">
        <v>834700.8125</v>
      </c>
      <c r="Q550" s="50">
        <v>1981857.75</v>
      </c>
      <c r="R550" s="50">
        <v>1630580</v>
      </c>
      <c r="S550" s="3">
        <v>162364.296875</v>
      </c>
      <c r="T550" s="3">
        <v>2947912.75</v>
      </c>
      <c r="U550" s="3">
        <v>453981.71875</v>
      </c>
      <c r="AG550" s="3">
        <v>834700.8125</v>
      </c>
      <c r="AH550" s="3">
        <v>4412105</v>
      </c>
      <c r="AI550" s="3">
        <v>5246806</v>
      </c>
      <c r="AJ550" s="3">
        <v>3782613.5</v>
      </c>
      <c r="AK550" s="3">
        <v>9029420</v>
      </c>
      <c r="AL550" s="3">
        <v>4092228</v>
      </c>
      <c r="AM550" s="3">
        <v>13121648</v>
      </c>
      <c r="AN550" s="3">
        <v>997065.125</v>
      </c>
      <c r="AO550" s="3">
        <v>14118713</v>
      </c>
      <c r="AP550" s="3">
        <v>2461648</v>
      </c>
      <c r="AQ550" s="3">
        <v>16580361</v>
      </c>
      <c r="AR550" s="3">
        <v>23795504</v>
      </c>
      <c r="AS550" s="3">
        <v>0.66566747426986694</v>
      </c>
      <c r="AT550" s="3">
        <v>0.27749854326248169</v>
      </c>
      <c r="AU550" s="3">
        <v>35746832</v>
      </c>
      <c r="AV550" s="3">
        <v>130812856</v>
      </c>
      <c r="AW550" s="3">
        <v>3823243</v>
      </c>
      <c r="AX550" s="3">
        <v>363369.03125</v>
      </c>
      <c r="AY550" s="3">
        <v>83839136</v>
      </c>
      <c r="AZ550" s="3">
        <v>0</v>
      </c>
      <c r="BA550" s="3">
        <v>0</v>
      </c>
      <c r="BB550" s="3">
        <v>230.72724914550781</v>
      </c>
      <c r="BC550" s="3">
        <v>24.849172592163086</v>
      </c>
      <c r="BD550" s="3">
        <v>98.376113891601563</v>
      </c>
      <c r="BE550" s="3">
        <v>10.521653175354004</v>
      </c>
    </row>
    <row r="551" spans="1:57" x14ac:dyDescent="0.25">
      <c r="A551" s="3">
        <v>125237903</v>
      </c>
      <c r="B551" s="3" t="s">
        <v>148</v>
      </c>
      <c r="C551" s="3" t="s">
        <v>604</v>
      </c>
      <c r="D551" s="50" t="s">
        <v>941</v>
      </c>
      <c r="E551" s="50">
        <v>696593.6875</v>
      </c>
      <c r="F551" s="50">
        <v>299305.5</v>
      </c>
      <c r="G551" s="50">
        <v>1264844.5</v>
      </c>
      <c r="H551" s="50">
        <v>63116.1015625</v>
      </c>
      <c r="I551" s="50">
        <v>155941.625</v>
      </c>
      <c r="J551" s="50">
        <v>1952507.625</v>
      </c>
      <c r="K551" s="50">
        <v>440885.3125</v>
      </c>
      <c r="L551" s="50"/>
      <c r="M551" s="50">
        <v>696593.6875</v>
      </c>
      <c r="N551" s="50">
        <v>696593.6875</v>
      </c>
      <c r="O551" s="50">
        <v>299305.5</v>
      </c>
      <c r="P551" s="50">
        <v>299305.5</v>
      </c>
      <c r="Q551" s="50">
        <v>1545921.125</v>
      </c>
      <c r="R551" s="50">
        <v>77141.8984375</v>
      </c>
      <c r="S551" s="3">
        <v>155941.625</v>
      </c>
      <c r="T551" s="3">
        <v>1952507.625</v>
      </c>
      <c r="U551" s="3">
        <v>440885.3125</v>
      </c>
      <c r="AG551" s="3">
        <v>299305.5</v>
      </c>
      <c r="AH551" s="3">
        <v>1356536.75</v>
      </c>
      <c r="AI551" s="3">
        <v>1655842.25</v>
      </c>
      <c r="AJ551" s="3">
        <v>2251813</v>
      </c>
      <c r="AK551" s="3">
        <v>3907655.25</v>
      </c>
      <c r="AL551" s="3">
        <v>773735.5625</v>
      </c>
      <c r="AM551" s="3">
        <v>4681391</v>
      </c>
      <c r="AN551" s="3">
        <v>455247.125</v>
      </c>
      <c r="AO551" s="3">
        <v>5136638</v>
      </c>
      <c r="AP551" s="3">
        <v>696593.6875</v>
      </c>
      <c r="AQ551" s="3">
        <v>5833231.5</v>
      </c>
      <c r="AR551" s="3">
        <v>9830843</v>
      </c>
      <c r="AS551" s="3">
        <v>0.52502679824829102</v>
      </c>
      <c r="AT551" s="3">
        <v>0.17370434105396271</v>
      </c>
      <c r="AU551" s="3">
        <v>18724460</v>
      </c>
      <c r="AV551" s="3">
        <v>106191928</v>
      </c>
      <c r="AW551" s="3">
        <v>19203726</v>
      </c>
      <c r="AX551" s="3">
        <v>294977.5625</v>
      </c>
      <c r="AY551" s="3">
        <v>91182985</v>
      </c>
      <c r="AZ551" s="3">
        <v>0</v>
      </c>
      <c r="BA551" s="3">
        <v>0</v>
      </c>
      <c r="BB551" s="3">
        <v>309.11837768554688</v>
      </c>
      <c r="BC551" s="3">
        <v>13.247296333312988</v>
      </c>
      <c r="BD551" s="3">
        <v>63.477573394775391</v>
      </c>
      <c r="BE551" s="3">
        <v>65.102325439453125</v>
      </c>
    </row>
    <row r="552" spans="1:57" x14ac:dyDescent="0.25">
      <c r="A552" s="3">
        <v>125238402</v>
      </c>
      <c r="B552" s="3" t="s">
        <v>237</v>
      </c>
      <c r="C552" s="3" t="s">
        <v>604</v>
      </c>
      <c r="D552" s="50" t="s">
        <v>941</v>
      </c>
      <c r="E552" s="50">
        <v>4536926</v>
      </c>
      <c r="F552" s="50">
        <v>644682</v>
      </c>
      <c r="G552" s="50">
        <v>1700268.5</v>
      </c>
      <c r="H552" s="50">
        <v>4152313.25</v>
      </c>
      <c r="I552" s="50">
        <v>162400.140625</v>
      </c>
      <c r="J552" s="50">
        <v>2197555</v>
      </c>
      <c r="K552" s="50">
        <v>363559.34375</v>
      </c>
      <c r="L552" s="50"/>
      <c r="M552" s="50">
        <v>4536926</v>
      </c>
      <c r="N552" s="50">
        <v>4536926</v>
      </c>
      <c r="O552" s="50">
        <v>644682</v>
      </c>
      <c r="P552" s="50">
        <v>644682</v>
      </c>
      <c r="Q552" s="50">
        <v>2078105.875</v>
      </c>
      <c r="R552" s="50">
        <v>5075050</v>
      </c>
      <c r="S552" s="3">
        <v>162400.140625</v>
      </c>
      <c r="T552" s="3">
        <v>2197555</v>
      </c>
      <c r="U552" s="3">
        <v>363559.34375</v>
      </c>
      <c r="AG552" s="3">
        <v>644682</v>
      </c>
      <c r="AH552" s="3">
        <v>9215198</v>
      </c>
      <c r="AI552" s="3">
        <v>9859880</v>
      </c>
      <c r="AJ552" s="3">
        <v>2842237</v>
      </c>
      <c r="AK552" s="3">
        <v>12702117</v>
      </c>
      <c r="AL552" s="3">
        <v>9611976</v>
      </c>
      <c r="AM552" s="3">
        <v>22314092</v>
      </c>
      <c r="AN552" s="3">
        <v>807082.125</v>
      </c>
      <c r="AO552" s="3">
        <v>23121174</v>
      </c>
      <c r="AP552" s="3">
        <v>4536926</v>
      </c>
      <c r="AQ552" s="3">
        <v>27658100</v>
      </c>
      <c r="AR552" s="3">
        <v>30322772</v>
      </c>
      <c r="AS552" s="3">
        <v>0.71713167428970337</v>
      </c>
      <c r="AT552" s="3">
        <v>0.43128934502601624</v>
      </c>
      <c r="AU552" s="3">
        <v>42283408</v>
      </c>
      <c r="AV552" s="3">
        <v>96605032</v>
      </c>
      <c r="AW552" s="3">
        <v>5992185</v>
      </c>
      <c r="AX552" s="3">
        <v>268347.3125</v>
      </c>
      <c r="AY552" s="3">
        <v>44462696</v>
      </c>
      <c r="AZ552" s="3">
        <v>0</v>
      </c>
      <c r="BA552" s="3">
        <v>0</v>
      </c>
      <c r="BB552" s="3">
        <v>165.69085693359375</v>
      </c>
      <c r="BC552" s="3">
        <v>47.334617614746094</v>
      </c>
      <c r="BD552" s="3">
        <v>157.5697021484375</v>
      </c>
      <c r="BE552" s="3">
        <v>22.329961776733398</v>
      </c>
    </row>
    <row r="553" spans="1:57" x14ac:dyDescent="0.25">
      <c r="A553" s="3">
        <v>125238502</v>
      </c>
      <c r="B553" s="3" t="s">
        <v>52</v>
      </c>
      <c r="C553" s="3" t="s">
        <v>604</v>
      </c>
      <c r="D553" s="50" t="s">
        <v>941</v>
      </c>
      <c r="E553" s="50">
        <v>800303.375</v>
      </c>
      <c r="F553" s="50">
        <v>381900.90625</v>
      </c>
      <c r="G553" s="50">
        <v>930655.3125</v>
      </c>
      <c r="H553" s="50">
        <v>107995.046875</v>
      </c>
      <c r="I553" s="50">
        <v>112389.609375</v>
      </c>
      <c r="J553" s="50">
        <v>1377714.625</v>
      </c>
      <c r="K553" s="50">
        <v>297909.46875</v>
      </c>
      <c r="L553" s="50"/>
      <c r="M553" s="50">
        <v>800303.375</v>
      </c>
      <c r="N553" s="50">
        <v>800303.375</v>
      </c>
      <c r="O553" s="50">
        <v>381900.90625</v>
      </c>
      <c r="P553" s="50">
        <v>381900.90625</v>
      </c>
      <c r="Q553" s="50">
        <v>1137467.625</v>
      </c>
      <c r="R553" s="50">
        <v>131993.953125</v>
      </c>
      <c r="S553" s="3">
        <v>112389.609375</v>
      </c>
      <c r="T553" s="3">
        <v>1377714.625</v>
      </c>
      <c r="U553" s="3">
        <v>297909.46875</v>
      </c>
      <c r="AG553" s="3">
        <v>381900.90625</v>
      </c>
      <c r="AH553" s="3">
        <v>1318597.5</v>
      </c>
      <c r="AI553" s="3">
        <v>1700498.375</v>
      </c>
      <c r="AJ553" s="3">
        <v>1759615.5</v>
      </c>
      <c r="AK553" s="3">
        <v>3460114</v>
      </c>
      <c r="AL553" s="3">
        <v>932297.3125</v>
      </c>
      <c r="AM553" s="3">
        <v>4392411.5</v>
      </c>
      <c r="AN553" s="3">
        <v>494290.5</v>
      </c>
      <c r="AO553" s="3">
        <v>4886702</v>
      </c>
      <c r="AP553" s="3">
        <v>800303.375</v>
      </c>
      <c r="AQ553" s="3">
        <v>5687005.5</v>
      </c>
      <c r="AR553" s="3">
        <v>9091606</v>
      </c>
      <c r="AS553" s="3">
        <v>0.57974010705947876</v>
      </c>
      <c r="AT553" s="3">
        <v>0.19148939847946167</v>
      </c>
      <c r="AU553" s="3">
        <v>15682210</v>
      </c>
      <c r="AV553" s="3">
        <v>81646880</v>
      </c>
      <c r="AW553" s="3">
        <v>8718977</v>
      </c>
      <c r="AX553" s="3">
        <v>226796.890625</v>
      </c>
      <c r="AY553" s="3">
        <v>66285315</v>
      </c>
      <c r="AZ553" s="3">
        <v>0</v>
      </c>
      <c r="BA553" s="3">
        <v>0</v>
      </c>
      <c r="BB553" s="3">
        <v>292.26730346679688</v>
      </c>
      <c r="BC553" s="3">
        <v>15.256443977355957</v>
      </c>
      <c r="BD553" s="3">
        <v>69.146492004394531</v>
      </c>
      <c r="BE553" s="3">
        <v>38.443988800048828</v>
      </c>
    </row>
    <row r="554" spans="1:57" x14ac:dyDescent="0.25">
      <c r="A554" s="3">
        <v>125239452</v>
      </c>
      <c r="B554" s="3" t="s">
        <v>391</v>
      </c>
      <c r="C554" s="3" t="s">
        <v>604</v>
      </c>
      <c r="D554" s="50" t="s">
        <v>941</v>
      </c>
      <c r="E554" s="50">
        <v>9706894</v>
      </c>
      <c r="F554" s="50">
        <v>1806627.125</v>
      </c>
      <c r="G554" s="50">
        <v>4031443.75</v>
      </c>
      <c r="H554" s="50">
        <v>8221058.5</v>
      </c>
      <c r="I554" s="50">
        <v>378595.40625</v>
      </c>
      <c r="J554" s="50">
        <v>5457738.5</v>
      </c>
      <c r="K554" s="50">
        <v>1127047.375</v>
      </c>
      <c r="L554" s="50"/>
      <c r="M554" s="50">
        <v>9706894</v>
      </c>
      <c r="N554" s="50">
        <v>9706894</v>
      </c>
      <c r="O554" s="50">
        <v>1806627.125</v>
      </c>
      <c r="P554" s="50">
        <v>1806627.125</v>
      </c>
      <c r="Q554" s="50">
        <v>4927320</v>
      </c>
      <c r="R554" s="50">
        <v>10047960</v>
      </c>
      <c r="S554" s="3">
        <v>378595.40625</v>
      </c>
      <c r="T554" s="3">
        <v>5457738.5</v>
      </c>
      <c r="U554" s="3">
        <v>1127047.375</v>
      </c>
      <c r="AG554" s="3">
        <v>1806627.125</v>
      </c>
      <c r="AH554" s="3">
        <v>19433596</v>
      </c>
      <c r="AI554" s="3">
        <v>21240224</v>
      </c>
      <c r="AJ554" s="3">
        <v>7264365.5</v>
      </c>
      <c r="AK554" s="3">
        <v>28504590</v>
      </c>
      <c r="AL554" s="3">
        <v>19754854</v>
      </c>
      <c r="AM554" s="3">
        <v>48259444</v>
      </c>
      <c r="AN554" s="3">
        <v>2185222.5</v>
      </c>
      <c r="AO554" s="3">
        <v>50444668</v>
      </c>
      <c r="AP554" s="3">
        <v>9706894</v>
      </c>
      <c r="AQ554" s="3">
        <v>60151560</v>
      </c>
      <c r="AR554" s="3">
        <v>70560864</v>
      </c>
      <c r="AS554" s="3">
        <v>0.7345091700553894</v>
      </c>
      <c r="AT554" s="3">
        <v>0.40911838412284851</v>
      </c>
      <c r="AU554" s="3">
        <v>96065328</v>
      </c>
      <c r="AV554" s="3">
        <v>232724480</v>
      </c>
      <c r="AW554" s="3">
        <v>35588708</v>
      </c>
      <c r="AX554" s="3">
        <v>646456.875</v>
      </c>
      <c r="AY554" s="3">
        <v>105635254</v>
      </c>
      <c r="AZ554" s="3">
        <v>0</v>
      </c>
      <c r="BA554" s="3">
        <v>0</v>
      </c>
      <c r="BB554" s="3">
        <v>163.406494140625</v>
      </c>
      <c r="BC554" s="3">
        <v>44.09356689453125</v>
      </c>
      <c r="BD554" s="3">
        <v>148.60284423828125</v>
      </c>
      <c r="BE554" s="3">
        <v>55.051944732666016</v>
      </c>
    </row>
    <row r="555" spans="1:57" x14ac:dyDescent="0.25">
      <c r="A555" s="3">
        <v>125239603</v>
      </c>
      <c r="B555" s="3" t="s">
        <v>4</v>
      </c>
      <c r="C555" s="3" t="s">
        <v>604</v>
      </c>
      <c r="D555" s="50" t="s">
        <v>941</v>
      </c>
      <c r="E555" s="50">
        <v>735088.625</v>
      </c>
      <c r="F555" s="50">
        <v>383129.25</v>
      </c>
      <c r="G555" s="50">
        <v>1372691</v>
      </c>
      <c r="H555" s="50">
        <v>445152.15625</v>
      </c>
      <c r="I555" s="50">
        <v>116942.5234375</v>
      </c>
      <c r="J555" s="50">
        <v>1652012.125</v>
      </c>
      <c r="K555" s="50">
        <v>353415.125</v>
      </c>
      <c r="L555" s="50"/>
      <c r="M555" s="50">
        <v>735088.625</v>
      </c>
      <c r="N555" s="50">
        <v>735088.625</v>
      </c>
      <c r="O555" s="50">
        <v>383129.25</v>
      </c>
      <c r="P555" s="50">
        <v>383129.25</v>
      </c>
      <c r="Q555" s="50">
        <v>1677733.5</v>
      </c>
      <c r="R555" s="50">
        <v>544074.875</v>
      </c>
      <c r="S555" s="3">
        <v>116942.5234375</v>
      </c>
      <c r="T555" s="3">
        <v>1652012.125</v>
      </c>
      <c r="U555" s="3">
        <v>353415.125</v>
      </c>
      <c r="AG555" s="3">
        <v>383129.25</v>
      </c>
      <c r="AH555" s="3">
        <v>1650598.375</v>
      </c>
      <c r="AI555" s="3">
        <v>2033727.625</v>
      </c>
      <c r="AJ555" s="3">
        <v>2035141.375</v>
      </c>
      <c r="AK555" s="3">
        <v>4068869</v>
      </c>
      <c r="AL555" s="3">
        <v>1279163.5</v>
      </c>
      <c r="AM555" s="3">
        <v>5348032.5</v>
      </c>
      <c r="AN555" s="3">
        <v>500071.78125</v>
      </c>
      <c r="AO555" s="3">
        <v>5848104.5</v>
      </c>
      <c r="AP555" s="3">
        <v>735088.625</v>
      </c>
      <c r="AQ555" s="3">
        <v>6583193</v>
      </c>
      <c r="AR555" s="3">
        <v>10475185</v>
      </c>
      <c r="AS555" s="3">
        <v>0.59038621187210083</v>
      </c>
      <c r="AT555" s="3">
        <v>0.19160978496074677</v>
      </c>
      <c r="AU555" s="3">
        <v>17742936</v>
      </c>
      <c r="AV555" s="3">
        <v>91904656</v>
      </c>
      <c r="AW555" s="3">
        <v>12672395</v>
      </c>
      <c r="AX555" s="3">
        <v>255290.71875</v>
      </c>
      <c r="AY555" s="3">
        <v>74034006</v>
      </c>
      <c r="AZ555" s="3">
        <v>0</v>
      </c>
      <c r="BA555" s="3">
        <v>0</v>
      </c>
      <c r="BB555" s="3">
        <v>289.99880981445313</v>
      </c>
      <c r="BC555" s="3">
        <v>15.938178062438965</v>
      </c>
      <c r="BD555" s="3">
        <v>69.500907897949219</v>
      </c>
      <c r="BE555" s="3">
        <v>49.639076232910156</v>
      </c>
    </row>
    <row r="556" spans="1:57" x14ac:dyDescent="0.25">
      <c r="A556" s="3">
        <v>125239652</v>
      </c>
      <c r="B556" s="3" t="s">
        <v>103</v>
      </c>
      <c r="C556" s="3" t="s">
        <v>604</v>
      </c>
      <c r="D556" s="50" t="s">
        <v>941</v>
      </c>
      <c r="E556" s="50">
        <v>5330750</v>
      </c>
      <c r="F556" s="50">
        <v>980060.125</v>
      </c>
      <c r="G556" s="50">
        <v>2668880.5</v>
      </c>
      <c r="H556" s="50">
        <v>4452526</v>
      </c>
      <c r="I556" s="50">
        <v>358943.5</v>
      </c>
      <c r="J556" s="50">
        <v>2441497.75</v>
      </c>
      <c r="K556" s="50">
        <v>530698.875</v>
      </c>
      <c r="L556" s="50"/>
      <c r="M556" s="50">
        <v>5330750</v>
      </c>
      <c r="N556" s="50">
        <v>5330750</v>
      </c>
      <c r="O556" s="50">
        <v>980060.125</v>
      </c>
      <c r="P556" s="50">
        <v>980060.125</v>
      </c>
      <c r="Q556" s="50">
        <v>3261965.25</v>
      </c>
      <c r="R556" s="50">
        <v>5441976</v>
      </c>
      <c r="S556" s="3">
        <v>358943.5</v>
      </c>
      <c r="T556" s="3">
        <v>2441497.75</v>
      </c>
      <c r="U556" s="3">
        <v>530698.875</v>
      </c>
      <c r="AG556" s="3">
        <v>980060.125</v>
      </c>
      <c r="AH556" s="3">
        <v>10672919</v>
      </c>
      <c r="AI556" s="3">
        <v>11652979</v>
      </c>
      <c r="AJ556" s="3">
        <v>3421558</v>
      </c>
      <c r="AK556" s="3">
        <v>15074537</v>
      </c>
      <c r="AL556" s="3">
        <v>10772726</v>
      </c>
      <c r="AM556" s="3">
        <v>25847264</v>
      </c>
      <c r="AN556" s="3">
        <v>1339003.625</v>
      </c>
      <c r="AO556" s="3">
        <v>27186268</v>
      </c>
      <c r="AP556" s="3">
        <v>5330750</v>
      </c>
      <c r="AQ556" s="3">
        <v>32517018</v>
      </c>
      <c r="AR556" s="3">
        <v>40960312</v>
      </c>
      <c r="AS556" s="3">
        <v>0.76670825481414795</v>
      </c>
      <c r="AT556" s="3">
        <v>0.4533824622631073</v>
      </c>
      <c r="AU556" s="3">
        <v>53423596</v>
      </c>
      <c r="AV556" s="3">
        <v>118768704</v>
      </c>
      <c r="AW556" s="3">
        <v>-4923033</v>
      </c>
      <c r="AX556" s="3">
        <v>329913.0625</v>
      </c>
      <c r="AY556" s="3">
        <v>50133753</v>
      </c>
      <c r="AZ556" s="3">
        <v>0</v>
      </c>
      <c r="BA556" s="3">
        <v>0</v>
      </c>
      <c r="BB556" s="3">
        <v>151.96049499511719</v>
      </c>
      <c r="BC556" s="3">
        <v>45.692451477050781</v>
      </c>
      <c r="BD556" s="3">
        <v>161.93234252929688</v>
      </c>
      <c r="BE556" s="3">
        <v>0</v>
      </c>
    </row>
    <row r="557" spans="1:57" x14ac:dyDescent="0.25">
      <c r="A557" s="3">
        <v>126514007</v>
      </c>
      <c r="B557" s="3" t="s">
        <v>538</v>
      </c>
      <c r="C557" s="3" t="s">
        <v>605</v>
      </c>
      <c r="D557" s="50" t="s">
        <v>941</v>
      </c>
      <c r="E557" s="50"/>
      <c r="F557" s="50"/>
      <c r="G557" s="50"/>
      <c r="H557" s="50"/>
      <c r="I557" s="50"/>
      <c r="J557" s="50">
        <v>991778.125</v>
      </c>
      <c r="K557" s="50">
        <v>260557.5</v>
      </c>
      <c r="L557" s="50">
        <v>1603738.25</v>
      </c>
      <c r="M557" s="50"/>
      <c r="N557" s="50"/>
      <c r="O557" s="50"/>
      <c r="P557" s="50"/>
      <c r="Q557" s="50"/>
      <c r="R557" s="50"/>
      <c r="T557" s="3">
        <v>991778.125</v>
      </c>
      <c r="U557" s="3">
        <v>260557.5</v>
      </c>
      <c r="V557" s="3">
        <v>1603738.25</v>
      </c>
      <c r="W557" s="3">
        <v>1603738.25</v>
      </c>
      <c r="AG557" s="3">
        <v>0</v>
      </c>
      <c r="AH557" s="3">
        <v>1864295.75</v>
      </c>
      <c r="AI557" s="3">
        <v>1864295.75</v>
      </c>
      <c r="AJ557" s="3">
        <v>991778.125</v>
      </c>
      <c r="AK557" s="3">
        <v>2856074</v>
      </c>
      <c r="AL557" s="3">
        <v>1603738.25</v>
      </c>
      <c r="AM557" s="3">
        <v>4459812</v>
      </c>
      <c r="AN557" s="3">
        <v>0</v>
      </c>
      <c r="AO557" s="3">
        <v>4459812</v>
      </c>
      <c r="AP557" s="3">
        <v>1603738.25</v>
      </c>
      <c r="AQ557" s="3">
        <v>6063550</v>
      </c>
      <c r="AR557" s="3">
        <v>8673210</v>
      </c>
      <c r="AS557" s="3">
        <v>0.65483248233795166</v>
      </c>
      <c r="AT557" s="3">
        <v>0.37146282196044922</v>
      </c>
      <c r="AU557" s="3">
        <v>13244929</v>
      </c>
      <c r="AV557" s="3">
        <v>35656140</v>
      </c>
      <c r="AW557" s="3">
        <v>0</v>
      </c>
      <c r="AX557" s="3">
        <v>99044.8359375</v>
      </c>
      <c r="BA557" s="3">
        <v>0</v>
      </c>
      <c r="BC557" s="3">
        <v>28.836172103881836</v>
      </c>
      <c r="BD557" s="3">
        <v>133.72659301757813</v>
      </c>
      <c r="BE557" s="3">
        <v>0</v>
      </c>
    </row>
    <row r="558" spans="1:57" x14ac:dyDescent="0.25">
      <c r="A558" s="3">
        <v>126515001</v>
      </c>
      <c r="B558" s="3" t="s">
        <v>438</v>
      </c>
      <c r="C558" s="3" t="s">
        <v>604</v>
      </c>
      <c r="D558" s="50" t="s">
        <v>941</v>
      </c>
      <c r="E558" s="50">
        <v>232517072</v>
      </c>
      <c r="F558" s="50">
        <v>27777264</v>
      </c>
      <c r="G558" s="50">
        <v>41270792</v>
      </c>
      <c r="H558" s="50">
        <v>142325280</v>
      </c>
      <c r="I558" s="50">
        <v>11350439</v>
      </c>
      <c r="J558" s="50">
        <v>55835652</v>
      </c>
      <c r="K558" s="50">
        <v>10068175</v>
      </c>
      <c r="L558" s="50"/>
      <c r="M558" s="50">
        <v>232517072</v>
      </c>
      <c r="N558" s="50">
        <v>232517072</v>
      </c>
      <c r="O558" s="50">
        <v>27777264</v>
      </c>
      <c r="P558" s="50">
        <v>27777264</v>
      </c>
      <c r="Q558" s="50">
        <v>50442080</v>
      </c>
      <c r="R558" s="50">
        <v>173953120</v>
      </c>
      <c r="S558" s="3">
        <v>11350439</v>
      </c>
      <c r="T558" s="3">
        <v>55835652</v>
      </c>
      <c r="U558" s="3">
        <v>10068175</v>
      </c>
      <c r="AG558" s="3">
        <v>27777264</v>
      </c>
      <c r="AH558" s="3">
        <v>396260960</v>
      </c>
      <c r="AI558" s="3">
        <v>424038208</v>
      </c>
      <c r="AJ558" s="3">
        <v>83612912</v>
      </c>
      <c r="AK558" s="3">
        <v>507651136</v>
      </c>
      <c r="AL558" s="3">
        <v>406470208</v>
      </c>
      <c r="AM558" s="3">
        <v>914121344</v>
      </c>
      <c r="AN558" s="3">
        <v>39127704</v>
      </c>
      <c r="AO558" s="3">
        <v>953249024</v>
      </c>
      <c r="AP558" s="3">
        <v>232517072</v>
      </c>
      <c r="AQ558" s="3">
        <v>1185766144</v>
      </c>
      <c r="AR558" s="3">
        <v>1550344320</v>
      </c>
      <c r="AS558" s="3">
        <v>0.82553422451019287</v>
      </c>
      <c r="AT558" s="3">
        <v>0.43717265129089355</v>
      </c>
      <c r="AU558" s="3">
        <v>1877989120</v>
      </c>
      <c r="AV558" s="3">
        <v>4190196224</v>
      </c>
      <c r="AW558" s="3">
        <v>598253568</v>
      </c>
      <c r="AX558" s="3">
        <v>11639434</v>
      </c>
      <c r="AY558" s="3">
        <v>1080839000</v>
      </c>
      <c r="AZ558" s="3">
        <v>0</v>
      </c>
      <c r="BA558" s="3">
        <v>0</v>
      </c>
      <c r="BB558" s="3">
        <v>92.860099792480469</v>
      </c>
      <c r="BC558" s="3">
        <v>43.614761352539063</v>
      </c>
      <c r="BD558" s="3">
        <v>161.34712219238281</v>
      </c>
      <c r="BE558" s="3">
        <v>51.398853302001953</v>
      </c>
    </row>
    <row r="559" spans="1:57" x14ac:dyDescent="0.25">
      <c r="A559" s="3">
        <v>127000000</v>
      </c>
      <c r="B559" s="3" t="s">
        <v>578</v>
      </c>
      <c r="C559" s="3" t="s">
        <v>606</v>
      </c>
      <c r="D559" s="50" t="s">
        <v>933</v>
      </c>
      <c r="E559" s="50"/>
      <c r="F559" s="50"/>
      <c r="G559" s="50"/>
      <c r="H559" s="50"/>
      <c r="I559" s="50"/>
      <c r="J559" s="50">
        <v>539437.0625</v>
      </c>
      <c r="K559" s="50">
        <v>110645.1171875</v>
      </c>
      <c r="L559" s="50"/>
      <c r="M559" s="50"/>
      <c r="N559" s="50"/>
      <c r="O559" s="50"/>
      <c r="P559" s="50"/>
      <c r="Q559" s="50"/>
      <c r="R559" s="50"/>
      <c r="T559" s="3">
        <v>539437.0625</v>
      </c>
      <c r="U559" s="3">
        <v>110645.1171875</v>
      </c>
      <c r="X559" s="3">
        <v>80949.390625</v>
      </c>
      <c r="Y559" s="3">
        <v>518953.375</v>
      </c>
      <c r="Z559" s="3">
        <v>518953.375</v>
      </c>
      <c r="AA559" s="3">
        <v>347423.28125</v>
      </c>
      <c r="AB559" s="3">
        <v>347423.28125</v>
      </c>
      <c r="AC559" s="3">
        <v>347423.28125</v>
      </c>
      <c r="AD559" s="3">
        <v>347423.28125</v>
      </c>
      <c r="AE559" s="3">
        <v>347423.28125</v>
      </c>
      <c r="AF559" s="3">
        <v>347423.28125</v>
      </c>
      <c r="AG559" s="3">
        <v>347423.28125</v>
      </c>
      <c r="AH559" s="3">
        <v>1057971.125</v>
      </c>
      <c r="AI559" s="3">
        <v>1405394.375</v>
      </c>
      <c r="AJ559" s="3">
        <v>886860.375</v>
      </c>
      <c r="AK559" s="3">
        <v>2292254.75</v>
      </c>
      <c r="AL559" s="3">
        <v>347423.28125</v>
      </c>
      <c r="AM559" s="3">
        <v>2639678</v>
      </c>
      <c r="AN559" s="3">
        <v>866376.625</v>
      </c>
      <c r="AO559" s="3">
        <v>3506054.5</v>
      </c>
      <c r="AP559" s="3">
        <v>347423.28125</v>
      </c>
      <c r="AQ559" s="3">
        <v>3853477.75</v>
      </c>
      <c r="AR559" s="3">
        <v>5300320.5</v>
      </c>
      <c r="AS559" s="3">
        <v>0.70195972919464111</v>
      </c>
      <c r="AT559" s="3">
        <v>0.27679795026779175</v>
      </c>
      <c r="AU559" s="3">
        <v>7550747</v>
      </c>
      <c r="AV559" s="3">
        <v>26554012</v>
      </c>
      <c r="AW559" s="3">
        <v>5264214</v>
      </c>
      <c r="AX559" s="3">
        <v>73761.140625</v>
      </c>
      <c r="BA559" s="3">
        <v>0</v>
      </c>
      <c r="BC559" s="3">
        <v>31.076725006103516</v>
      </c>
      <c r="BD559" s="3">
        <v>102.36754608154297</v>
      </c>
      <c r="BE559" s="3">
        <v>71.368392944335938</v>
      </c>
    </row>
    <row r="560" spans="1:57" x14ac:dyDescent="0.25">
      <c r="A560" s="3">
        <v>127040503</v>
      </c>
      <c r="B560" s="3" t="s">
        <v>67</v>
      </c>
      <c r="C560" s="3" t="s">
        <v>604</v>
      </c>
      <c r="D560" s="50" t="s">
        <v>933</v>
      </c>
      <c r="E560" s="50">
        <v>2254335</v>
      </c>
      <c r="F560" s="50">
        <v>257502.59375</v>
      </c>
      <c r="G560" s="50">
        <v>542704</v>
      </c>
      <c r="H560" s="50">
        <v>987072.75</v>
      </c>
      <c r="I560" s="50">
        <v>114619.6171875</v>
      </c>
      <c r="J560" s="50">
        <v>504176.5</v>
      </c>
      <c r="K560" s="50">
        <v>76214.7578125</v>
      </c>
      <c r="L560" s="50"/>
      <c r="M560" s="50">
        <v>2254335</v>
      </c>
      <c r="N560" s="50">
        <v>2254335</v>
      </c>
      <c r="O560" s="50">
        <v>257502.59375</v>
      </c>
      <c r="P560" s="50">
        <v>257502.59375</v>
      </c>
      <c r="Q560" s="50">
        <v>663304.8125</v>
      </c>
      <c r="R560" s="50">
        <v>1206422.25</v>
      </c>
      <c r="S560" s="3">
        <v>114619.6171875</v>
      </c>
      <c r="T560" s="3">
        <v>504176.5</v>
      </c>
      <c r="U560" s="3">
        <v>76214.7578125</v>
      </c>
      <c r="AG560" s="3">
        <v>257502.59375</v>
      </c>
      <c r="AH560" s="3">
        <v>3432242</v>
      </c>
      <c r="AI560" s="3">
        <v>3689744.5</v>
      </c>
      <c r="AJ560" s="3">
        <v>761679.125</v>
      </c>
      <c r="AK560" s="3">
        <v>4451423.5</v>
      </c>
      <c r="AL560" s="3">
        <v>3460757.25</v>
      </c>
      <c r="AM560" s="3">
        <v>7912181</v>
      </c>
      <c r="AN560" s="3">
        <v>372122.21875</v>
      </c>
      <c r="AO560" s="3">
        <v>8284303</v>
      </c>
      <c r="AP560" s="3">
        <v>2254335</v>
      </c>
      <c r="AQ560" s="3">
        <v>10538638</v>
      </c>
      <c r="AR560" s="3">
        <v>14460951</v>
      </c>
      <c r="AS560" s="3">
        <v>0.84488373994827271</v>
      </c>
      <c r="AT560" s="3">
        <v>0.59642982482910156</v>
      </c>
      <c r="AU560" s="3">
        <v>17115906</v>
      </c>
      <c r="AV560" s="3">
        <v>27150138</v>
      </c>
      <c r="AW560" s="3">
        <v>12506616</v>
      </c>
      <c r="AX560" s="3">
        <v>75417.046875</v>
      </c>
      <c r="AY560" s="3">
        <v>5227000</v>
      </c>
      <c r="AZ560" s="3">
        <v>0</v>
      </c>
      <c r="BA560" s="3">
        <v>0</v>
      </c>
      <c r="BB560" s="3">
        <v>69.307937622070313</v>
      </c>
      <c r="BC560" s="3">
        <v>59.024101257324219</v>
      </c>
      <c r="BD560" s="3">
        <v>226.95008850097656</v>
      </c>
      <c r="BE560" s="3">
        <v>165.83274841308594</v>
      </c>
    </row>
    <row r="561" spans="1:57" x14ac:dyDescent="0.25">
      <c r="A561" s="3">
        <v>127040703</v>
      </c>
      <c r="B561" s="3" t="s">
        <v>411</v>
      </c>
      <c r="C561" s="3" t="s">
        <v>604</v>
      </c>
      <c r="D561" s="50" t="s">
        <v>933</v>
      </c>
      <c r="E561" s="50">
        <v>1957654.375</v>
      </c>
      <c r="F561" s="50">
        <v>451878.3125</v>
      </c>
      <c r="G561" s="50">
        <v>824756.875</v>
      </c>
      <c r="H561" s="50">
        <v>1309158</v>
      </c>
      <c r="I561" s="50">
        <v>242725.234375</v>
      </c>
      <c r="J561" s="50">
        <v>685940.25</v>
      </c>
      <c r="K561" s="50">
        <v>139304.34375</v>
      </c>
      <c r="L561" s="50"/>
      <c r="M561" s="50">
        <v>1957654.375</v>
      </c>
      <c r="N561" s="50">
        <v>1957654.375</v>
      </c>
      <c r="O561" s="50">
        <v>451878.3125</v>
      </c>
      <c r="P561" s="50">
        <v>451878.3125</v>
      </c>
      <c r="Q561" s="50">
        <v>1008036.1875</v>
      </c>
      <c r="R561" s="50">
        <v>1600082</v>
      </c>
      <c r="S561" s="3">
        <v>242725.234375</v>
      </c>
      <c r="T561" s="3">
        <v>685940.25</v>
      </c>
      <c r="U561" s="3">
        <v>139304.34375</v>
      </c>
      <c r="AG561" s="3">
        <v>451878.3125</v>
      </c>
      <c r="AH561" s="3">
        <v>3648842</v>
      </c>
      <c r="AI561" s="3">
        <v>4100720.25</v>
      </c>
      <c r="AJ561" s="3">
        <v>1137818.5</v>
      </c>
      <c r="AK561" s="3">
        <v>5238539</v>
      </c>
      <c r="AL561" s="3">
        <v>3557736.5</v>
      </c>
      <c r="AM561" s="3">
        <v>8796276</v>
      </c>
      <c r="AN561" s="3">
        <v>694603.5625</v>
      </c>
      <c r="AO561" s="3">
        <v>9490880</v>
      </c>
      <c r="AP561" s="3">
        <v>1957654.375</v>
      </c>
      <c r="AQ561" s="3">
        <v>11448534</v>
      </c>
      <c r="AR561" s="3">
        <v>17403876</v>
      </c>
      <c r="AS561" s="3">
        <v>0.788307785987854</v>
      </c>
      <c r="AT561" s="3">
        <v>0.42079243063926697</v>
      </c>
      <c r="AU561" s="3">
        <v>22077514</v>
      </c>
      <c r="AV561" s="3">
        <v>50171708</v>
      </c>
      <c r="AW561" s="3">
        <v>12022648</v>
      </c>
      <c r="AX561" s="3">
        <v>139365.859375</v>
      </c>
      <c r="AY561" s="3">
        <v>20079373</v>
      </c>
      <c r="AZ561" s="3">
        <v>0</v>
      </c>
      <c r="BA561" s="3">
        <v>0</v>
      </c>
      <c r="BB561" s="3">
        <v>144.07670593261719</v>
      </c>
      <c r="BC561" s="3">
        <v>37.588394165039063</v>
      </c>
      <c r="BD561" s="3">
        <v>158.41407775878906</v>
      </c>
      <c r="BE561" s="3">
        <v>86.266807556152344</v>
      </c>
    </row>
    <row r="562" spans="1:57" x14ac:dyDescent="0.25">
      <c r="A562" s="3">
        <v>127041203</v>
      </c>
      <c r="B562" s="3" t="s">
        <v>69</v>
      </c>
      <c r="C562" s="3" t="s">
        <v>604</v>
      </c>
      <c r="D562" s="50" t="s">
        <v>933</v>
      </c>
      <c r="E562" s="50">
        <v>1055659.375</v>
      </c>
      <c r="F562" s="50">
        <v>214806.75</v>
      </c>
      <c r="G562" s="50">
        <v>337790.03125</v>
      </c>
      <c r="H562" s="50">
        <v>647077.0625</v>
      </c>
      <c r="I562" s="50">
        <v>136467.4375</v>
      </c>
      <c r="J562" s="50">
        <v>660399.8125</v>
      </c>
      <c r="K562" s="50">
        <v>145814.515625</v>
      </c>
      <c r="L562" s="50"/>
      <c r="M562" s="50">
        <v>1055659.375</v>
      </c>
      <c r="N562" s="50">
        <v>1055659.375</v>
      </c>
      <c r="O562" s="50">
        <v>214806.75</v>
      </c>
      <c r="P562" s="50">
        <v>214806.75</v>
      </c>
      <c r="Q562" s="50">
        <v>412854.46875</v>
      </c>
      <c r="R562" s="50">
        <v>790871.9375</v>
      </c>
      <c r="S562" s="3">
        <v>136467.4375</v>
      </c>
      <c r="T562" s="3">
        <v>660399.8125</v>
      </c>
      <c r="U562" s="3">
        <v>145814.515625</v>
      </c>
      <c r="AG562" s="3">
        <v>214806.75</v>
      </c>
      <c r="AH562" s="3">
        <v>1985018.5</v>
      </c>
      <c r="AI562" s="3">
        <v>2199825.25</v>
      </c>
      <c r="AJ562" s="3">
        <v>875206.5625</v>
      </c>
      <c r="AK562" s="3">
        <v>3075031.75</v>
      </c>
      <c r="AL562" s="3">
        <v>1846531.25</v>
      </c>
      <c r="AM562" s="3">
        <v>4921563</v>
      </c>
      <c r="AN562" s="3">
        <v>351274.1875</v>
      </c>
      <c r="AO562" s="3">
        <v>5272837</v>
      </c>
      <c r="AP562" s="3">
        <v>1055659.375</v>
      </c>
      <c r="AQ562" s="3">
        <v>6328496.5</v>
      </c>
      <c r="AR562" s="3">
        <v>9337106</v>
      </c>
      <c r="AS562" s="3">
        <v>0.74000018835067749</v>
      </c>
      <c r="AT562" s="3">
        <v>0.33319875597953796</v>
      </c>
      <c r="AU562" s="3">
        <v>12617708</v>
      </c>
      <c r="AV562" s="3">
        <v>36265372</v>
      </c>
      <c r="AW562" s="3">
        <v>12587189</v>
      </c>
      <c r="AX562" s="3">
        <v>100737.140625</v>
      </c>
      <c r="AY562" s="3">
        <v>21577865</v>
      </c>
      <c r="AZ562" s="3">
        <v>0</v>
      </c>
      <c r="BA562" s="3">
        <v>0</v>
      </c>
      <c r="BB562" s="3">
        <v>214.19969177246094</v>
      </c>
      <c r="BC562" s="3">
        <v>30.525302886962891</v>
      </c>
      <c r="BD562" s="3">
        <v>125.2537841796875</v>
      </c>
      <c r="BE562" s="3">
        <v>124.95082855224609</v>
      </c>
    </row>
    <row r="563" spans="1:57" x14ac:dyDescent="0.25">
      <c r="A563" s="3">
        <v>127041307</v>
      </c>
      <c r="B563" s="3" t="s">
        <v>541</v>
      </c>
      <c r="C563" s="3" t="s">
        <v>605</v>
      </c>
      <c r="D563" s="50" t="s">
        <v>933</v>
      </c>
      <c r="E563" s="50"/>
      <c r="F563" s="50"/>
      <c r="G563" s="50"/>
      <c r="H563" s="50"/>
      <c r="I563" s="50"/>
      <c r="J563" s="50">
        <v>143399.046875</v>
      </c>
      <c r="K563" s="50">
        <v>31344.09375</v>
      </c>
      <c r="L563" s="50">
        <v>204578.25</v>
      </c>
      <c r="M563" s="50"/>
      <c r="N563" s="50"/>
      <c r="O563" s="50"/>
      <c r="P563" s="50"/>
      <c r="Q563" s="50"/>
      <c r="R563" s="50"/>
      <c r="T563" s="3">
        <v>143399.046875</v>
      </c>
      <c r="U563" s="3">
        <v>31344.09375</v>
      </c>
      <c r="V563" s="3">
        <v>204578.25</v>
      </c>
      <c r="W563" s="3">
        <v>204578.25</v>
      </c>
      <c r="AG563" s="3">
        <v>0</v>
      </c>
      <c r="AH563" s="3">
        <v>235922.34375</v>
      </c>
      <c r="AI563" s="3">
        <v>235922.34375</v>
      </c>
      <c r="AJ563" s="3">
        <v>143399.046875</v>
      </c>
      <c r="AK563" s="3">
        <v>379321.375</v>
      </c>
      <c r="AL563" s="3">
        <v>204578.25</v>
      </c>
      <c r="AM563" s="3">
        <v>583899.625</v>
      </c>
      <c r="AN563" s="3">
        <v>0</v>
      </c>
      <c r="AO563" s="3">
        <v>583899.625</v>
      </c>
      <c r="AP563" s="3">
        <v>204578.25</v>
      </c>
      <c r="AQ563" s="3">
        <v>788477.875</v>
      </c>
      <c r="AR563" s="3">
        <v>943675.75</v>
      </c>
      <c r="AS563" s="3">
        <v>0.59070557355880737</v>
      </c>
      <c r="AT563" s="3">
        <v>0.21880108118057251</v>
      </c>
      <c r="AU563" s="3">
        <v>1597539.875</v>
      </c>
      <c r="AV563" s="3">
        <v>7102128</v>
      </c>
      <c r="AW563" s="3">
        <v>788372</v>
      </c>
      <c r="AX563" s="3">
        <v>19728.1328125</v>
      </c>
      <c r="BA563" s="3">
        <v>0</v>
      </c>
      <c r="BC563" s="3">
        <v>19.227434158325195</v>
      </c>
      <c r="BD563" s="3">
        <v>80.977752685546875</v>
      </c>
      <c r="BE563" s="3">
        <v>39.961814880371094</v>
      </c>
    </row>
    <row r="564" spans="1:57" x14ac:dyDescent="0.25">
      <c r="A564" s="3">
        <v>127041503</v>
      </c>
      <c r="B564" s="3" t="s">
        <v>98</v>
      </c>
      <c r="C564" s="3" t="s">
        <v>604</v>
      </c>
      <c r="D564" s="50" t="s">
        <v>933</v>
      </c>
      <c r="E564" s="50">
        <v>2414830</v>
      </c>
      <c r="F564" s="50">
        <v>353211.90625</v>
      </c>
      <c r="G564" s="50">
        <v>737072.0625</v>
      </c>
      <c r="H564" s="50">
        <v>1325700</v>
      </c>
      <c r="I564" s="50">
        <v>221758.5</v>
      </c>
      <c r="J564" s="50">
        <v>870508.9375</v>
      </c>
      <c r="K564" s="50">
        <v>144436.515625</v>
      </c>
      <c r="L564" s="50"/>
      <c r="M564" s="50">
        <v>2414830</v>
      </c>
      <c r="N564" s="50">
        <v>2414830</v>
      </c>
      <c r="O564" s="50">
        <v>353211.90625</v>
      </c>
      <c r="P564" s="50">
        <v>353211.90625</v>
      </c>
      <c r="Q564" s="50">
        <v>900865.875</v>
      </c>
      <c r="R564" s="50">
        <v>1620300</v>
      </c>
      <c r="S564" s="3">
        <v>221758.5</v>
      </c>
      <c r="T564" s="3">
        <v>870508.9375</v>
      </c>
      <c r="U564" s="3">
        <v>144436.515625</v>
      </c>
      <c r="AG564" s="3">
        <v>353211.90625</v>
      </c>
      <c r="AH564" s="3">
        <v>4106725</v>
      </c>
      <c r="AI564" s="3">
        <v>4459937</v>
      </c>
      <c r="AJ564" s="3">
        <v>1223720.875</v>
      </c>
      <c r="AK564" s="3">
        <v>5683658</v>
      </c>
      <c r="AL564" s="3">
        <v>4035130</v>
      </c>
      <c r="AM564" s="3">
        <v>9718788</v>
      </c>
      <c r="AN564" s="3">
        <v>574970.375</v>
      </c>
      <c r="AO564" s="3">
        <v>10293758</v>
      </c>
      <c r="AP564" s="3">
        <v>2414830</v>
      </c>
      <c r="AQ564" s="3">
        <v>12708588</v>
      </c>
      <c r="AR564" s="3">
        <v>17213216</v>
      </c>
      <c r="AS564" s="3">
        <v>0.79193353652954102</v>
      </c>
      <c r="AT564" s="3">
        <v>0.6279672384262085</v>
      </c>
      <c r="AU564" s="3">
        <v>21735682</v>
      </c>
      <c r="AV564" s="3">
        <v>32920740</v>
      </c>
      <c r="AW564" s="3">
        <v>13544258</v>
      </c>
      <c r="AX564" s="3">
        <v>91446.5</v>
      </c>
      <c r="AY564" s="3">
        <v>5503603</v>
      </c>
      <c r="AZ564" s="3">
        <v>0</v>
      </c>
      <c r="BA564" s="3">
        <v>0</v>
      </c>
      <c r="BB564" s="3">
        <v>60.183856964111328</v>
      </c>
      <c r="BC564" s="3">
        <v>62.152820587158203</v>
      </c>
      <c r="BD564" s="3">
        <v>237.68740844726563</v>
      </c>
      <c r="BE564" s="3">
        <v>148.11128234863281</v>
      </c>
    </row>
    <row r="565" spans="1:57" x14ac:dyDescent="0.25">
      <c r="A565" s="3">
        <v>127041603</v>
      </c>
      <c r="B565" s="3" t="s">
        <v>243</v>
      </c>
      <c r="C565" s="3" t="s">
        <v>604</v>
      </c>
      <c r="D565" s="50" t="s">
        <v>933</v>
      </c>
      <c r="E565" s="50">
        <v>1562632.75</v>
      </c>
      <c r="F565" s="50">
        <v>317328.15625</v>
      </c>
      <c r="G565" s="50">
        <v>674103.125</v>
      </c>
      <c r="H565" s="50">
        <v>515079</v>
      </c>
      <c r="I565" s="50">
        <v>295087</v>
      </c>
      <c r="J565" s="50">
        <v>745109.1875</v>
      </c>
      <c r="K565" s="50">
        <v>166501.765625</v>
      </c>
      <c r="L565" s="50">
        <v>13028.5498046875</v>
      </c>
      <c r="M565" s="50">
        <v>1562632.75</v>
      </c>
      <c r="N565" s="50">
        <v>1562632.75</v>
      </c>
      <c r="O565" s="50">
        <v>317328.15625</v>
      </c>
      <c r="P565" s="50">
        <v>317328.15625</v>
      </c>
      <c r="Q565" s="50">
        <v>823903.875</v>
      </c>
      <c r="R565" s="50">
        <v>629541</v>
      </c>
      <c r="S565" s="3">
        <v>295087</v>
      </c>
      <c r="T565" s="3">
        <v>745109.1875</v>
      </c>
      <c r="U565" s="3">
        <v>166501.765625</v>
      </c>
      <c r="V565" s="3">
        <v>13028.5498046875</v>
      </c>
      <c r="W565" s="3">
        <v>13028.5498046875</v>
      </c>
      <c r="AG565" s="3">
        <v>317328.15625</v>
      </c>
      <c r="AH565" s="3">
        <v>2552329</v>
      </c>
      <c r="AI565" s="3">
        <v>2869657.25</v>
      </c>
      <c r="AJ565" s="3">
        <v>1062437.375</v>
      </c>
      <c r="AK565" s="3">
        <v>3932094.5</v>
      </c>
      <c r="AL565" s="3">
        <v>2205202.25</v>
      </c>
      <c r="AM565" s="3">
        <v>6137297</v>
      </c>
      <c r="AN565" s="3">
        <v>612415.125</v>
      </c>
      <c r="AO565" s="3">
        <v>6749712</v>
      </c>
      <c r="AP565" s="3">
        <v>1575661.25</v>
      </c>
      <c r="AQ565" s="3">
        <v>8325373</v>
      </c>
      <c r="AR565" s="3">
        <v>15019761</v>
      </c>
      <c r="AS565" s="3">
        <v>0.80987519025802612</v>
      </c>
      <c r="AT565" s="3">
        <v>0.45556491613388062</v>
      </c>
      <c r="AU565" s="3">
        <v>18545772</v>
      </c>
      <c r="AV565" s="3">
        <v>40957216</v>
      </c>
      <c r="AW565" s="3">
        <v>5594821</v>
      </c>
      <c r="AX565" s="3">
        <v>113770.046875</v>
      </c>
      <c r="AY565" s="3">
        <v>16175806</v>
      </c>
      <c r="AZ565" s="3">
        <v>0</v>
      </c>
      <c r="BA565" s="3">
        <v>0</v>
      </c>
      <c r="BB565" s="3">
        <v>142.17982482910156</v>
      </c>
      <c r="BC565" s="3">
        <v>34.561771392822266</v>
      </c>
      <c r="BD565" s="3">
        <v>163.01103210449219</v>
      </c>
      <c r="BE565" s="3">
        <v>49.17657470703125</v>
      </c>
    </row>
    <row r="566" spans="1:57" x14ac:dyDescent="0.25">
      <c r="A566" s="3">
        <v>127042003</v>
      </c>
      <c r="B566" s="3" t="s">
        <v>478</v>
      </c>
      <c r="C566" s="3" t="s">
        <v>604</v>
      </c>
      <c r="D566" s="50" t="s">
        <v>933</v>
      </c>
      <c r="E566" s="50">
        <v>1504531.625</v>
      </c>
      <c r="F566" s="50">
        <v>291930</v>
      </c>
      <c r="G566" s="50">
        <v>658562</v>
      </c>
      <c r="H566" s="50">
        <v>473197.9375</v>
      </c>
      <c r="I566" s="50">
        <v>120296.7578125</v>
      </c>
      <c r="J566" s="50">
        <v>671968.625</v>
      </c>
      <c r="K566" s="50">
        <v>149286.234375</v>
      </c>
      <c r="L566" s="50"/>
      <c r="M566" s="50">
        <v>1504531.625</v>
      </c>
      <c r="N566" s="50">
        <v>1504531.625</v>
      </c>
      <c r="O566" s="50">
        <v>291930</v>
      </c>
      <c r="P566" s="50">
        <v>291930</v>
      </c>
      <c r="Q566" s="50">
        <v>804909.0625</v>
      </c>
      <c r="R566" s="50">
        <v>578353.0625</v>
      </c>
      <c r="S566" s="3">
        <v>120296.7578125</v>
      </c>
      <c r="T566" s="3">
        <v>671968.625</v>
      </c>
      <c r="U566" s="3">
        <v>149286.234375</v>
      </c>
      <c r="AG566" s="3">
        <v>291930</v>
      </c>
      <c r="AH566" s="3">
        <v>2247312.5</v>
      </c>
      <c r="AI566" s="3">
        <v>2539242.5</v>
      </c>
      <c r="AJ566" s="3">
        <v>963898.625</v>
      </c>
      <c r="AK566" s="3">
        <v>3503141</v>
      </c>
      <c r="AL566" s="3">
        <v>2082884.75</v>
      </c>
      <c r="AM566" s="3">
        <v>5586026</v>
      </c>
      <c r="AN566" s="3">
        <v>412226.75</v>
      </c>
      <c r="AO566" s="3">
        <v>5998253</v>
      </c>
      <c r="AP566" s="3">
        <v>1504531.625</v>
      </c>
      <c r="AQ566" s="3">
        <v>7502784.5</v>
      </c>
      <c r="AR566" s="3">
        <v>13404276</v>
      </c>
      <c r="AS566" s="3">
        <v>0.80916565656661987</v>
      </c>
      <c r="AT566" s="3">
        <v>0.39785817265510559</v>
      </c>
      <c r="AU566" s="3">
        <v>16565552</v>
      </c>
      <c r="AV566" s="3">
        <v>40716788</v>
      </c>
      <c r="AW566" s="3">
        <v>4992533</v>
      </c>
      <c r="AX566" s="3">
        <v>113102.1875</v>
      </c>
      <c r="AY566" s="3">
        <v>20312808</v>
      </c>
      <c r="AZ566" s="3">
        <v>0</v>
      </c>
      <c r="BA566" s="3">
        <v>0</v>
      </c>
      <c r="BB566" s="3">
        <v>179.59695434570313</v>
      </c>
      <c r="BC566" s="3">
        <v>30.973237991333008</v>
      </c>
      <c r="BD566" s="3">
        <v>146.46534729003906</v>
      </c>
      <c r="BE566" s="3">
        <v>44.141788482666016</v>
      </c>
    </row>
    <row r="567" spans="1:57" x14ac:dyDescent="0.25">
      <c r="A567" s="3">
        <v>127042853</v>
      </c>
      <c r="B567" s="3" t="s">
        <v>240</v>
      </c>
      <c r="C567" s="3" t="s">
        <v>604</v>
      </c>
      <c r="D567" s="50" t="s">
        <v>933</v>
      </c>
      <c r="E567" s="50">
        <v>1382758.375</v>
      </c>
      <c r="F567" s="50">
        <v>207167.703125</v>
      </c>
      <c r="G567" s="50">
        <v>392091.15625</v>
      </c>
      <c r="H567" s="50">
        <v>660416.875</v>
      </c>
      <c r="I567" s="50">
        <v>129757.5078125</v>
      </c>
      <c r="J567" s="50">
        <v>459597.96875</v>
      </c>
      <c r="K567" s="50">
        <v>93984.4375</v>
      </c>
      <c r="L567" s="50"/>
      <c r="M567" s="50">
        <v>1382758.375</v>
      </c>
      <c r="N567" s="50">
        <v>1382758.375</v>
      </c>
      <c r="O567" s="50">
        <v>207167.703125</v>
      </c>
      <c r="P567" s="50">
        <v>207167.703125</v>
      </c>
      <c r="Q567" s="50">
        <v>479222.5</v>
      </c>
      <c r="R567" s="50">
        <v>807176.125</v>
      </c>
      <c r="S567" s="3">
        <v>129757.5078125</v>
      </c>
      <c r="T567" s="3">
        <v>459597.96875</v>
      </c>
      <c r="U567" s="3">
        <v>93984.4375</v>
      </c>
      <c r="AG567" s="3">
        <v>207167.703125</v>
      </c>
      <c r="AH567" s="3">
        <v>2266917.25</v>
      </c>
      <c r="AI567" s="3">
        <v>2474085</v>
      </c>
      <c r="AJ567" s="3">
        <v>666765.6875</v>
      </c>
      <c r="AK567" s="3">
        <v>3140850.75</v>
      </c>
      <c r="AL567" s="3">
        <v>2189934.5</v>
      </c>
      <c r="AM567" s="3">
        <v>5330785</v>
      </c>
      <c r="AN567" s="3">
        <v>336925.21875</v>
      </c>
      <c r="AO567" s="3">
        <v>5667710</v>
      </c>
      <c r="AP567" s="3">
        <v>1382758.375</v>
      </c>
      <c r="AQ567" s="3">
        <v>7050468.5</v>
      </c>
      <c r="AR567" s="3">
        <v>11430156</v>
      </c>
      <c r="AS567" s="3">
        <v>0.83770662546157837</v>
      </c>
      <c r="AT567" s="3">
        <v>0.52459019422531128</v>
      </c>
      <c r="AU567" s="3">
        <v>13644581</v>
      </c>
      <c r="AV567" s="3">
        <v>25383258</v>
      </c>
      <c r="AW567" s="3">
        <v>9053487</v>
      </c>
      <c r="AX567" s="3">
        <v>70509.046875</v>
      </c>
      <c r="AY567" s="3">
        <v>9096383</v>
      </c>
      <c r="AZ567" s="3">
        <v>0</v>
      </c>
      <c r="BA567" s="3">
        <v>0</v>
      </c>
      <c r="BB567" s="3">
        <v>129.01014709472656</v>
      </c>
      <c r="BC567" s="3">
        <v>44.545356750488281</v>
      </c>
      <c r="BD567" s="3">
        <v>193.51531982421875</v>
      </c>
      <c r="BE567" s="3">
        <v>128.40177917480469</v>
      </c>
    </row>
    <row r="568" spans="1:57" x14ac:dyDescent="0.25">
      <c r="A568" s="3">
        <v>127044103</v>
      </c>
      <c r="B568" s="3" t="s">
        <v>201</v>
      </c>
      <c r="C568" s="3" t="s">
        <v>604</v>
      </c>
      <c r="D568" s="50" t="s">
        <v>933</v>
      </c>
      <c r="E568" s="50">
        <v>1644102.25</v>
      </c>
      <c r="F568" s="50">
        <v>354954</v>
      </c>
      <c r="G568" s="50">
        <v>900628.9375</v>
      </c>
      <c r="H568" s="50">
        <v>301256.09375</v>
      </c>
      <c r="I568" s="50">
        <v>256401.734375</v>
      </c>
      <c r="J568" s="50">
        <v>862629.5</v>
      </c>
      <c r="K568" s="50">
        <v>185388.734375</v>
      </c>
      <c r="L568" s="50"/>
      <c r="M568" s="50">
        <v>1644102.25</v>
      </c>
      <c r="N568" s="50">
        <v>1644102.25</v>
      </c>
      <c r="O568" s="50">
        <v>354954</v>
      </c>
      <c r="P568" s="50">
        <v>354954</v>
      </c>
      <c r="Q568" s="50">
        <v>1100768.625</v>
      </c>
      <c r="R568" s="50">
        <v>368201.90625</v>
      </c>
      <c r="S568" s="3">
        <v>256401.734375</v>
      </c>
      <c r="T568" s="3">
        <v>862629.5</v>
      </c>
      <c r="U568" s="3">
        <v>185388.734375</v>
      </c>
      <c r="AG568" s="3">
        <v>354954</v>
      </c>
      <c r="AH568" s="3">
        <v>2387148.75</v>
      </c>
      <c r="AI568" s="3">
        <v>2742102.75</v>
      </c>
      <c r="AJ568" s="3">
        <v>1217583.5</v>
      </c>
      <c r="AK568" s="3">
        <v>3959686.25</v>
      </c>
      <c r="AL568" s="3">
        <v>2012304.125</v>
      </c>
      <c r="AM568" s="3">
        <v>5971990.5</v>
      </c>
      <c r="AN568" s="3">
        <v>611355.75</v>
      </c>
      <c r="AO568" s="3">
        <v>6583346</v>
      </c>
      <c r="AP568" s="3">
        <v>1644102.25</v>
      </c>
      <c r="AQ568" s="3">
        <v>8227448</v>
      </c>
      <c r="AR568" s="3">
        <v>15624073</v>
      </c>
      <c r="AS568" s="3">
        <v>0.75710690021514893</v>
      </c>
      <c r="AT568" s="3">
        <v>0.4607875645160675</v>
      </c>
      <c r="AU568" s="3">
        <v>20636548</v>
      </c>
      <c r="AV568" s="3">
        <v>44393008</v>
      </c>
      <c r="AW568" s="3">
        <v>6905308</v>
      </c>
      <c r="AX568" s="3">
        <v>123313.9140625</v>
      </c>
      <c r="AY568" s="3">
        <v>20225272</v>
      </c>
      <c r="AZ568" s="3">
        <v>0</v>
      </c>
      <c r="BA568" s="3">
        <v>0</v>
      </c>
      <c r="BB568" s="3">
        <v>164.01451110839844</v>
      </c>
      <c r="BC568" s="3">
        <v>32.110618591308594</v>
      </c>
      <c r="BD568" s="3">
        <v>167.34971618652344</v>
      </c>
      <c r="BE568" s="3">
        <v>55.997802734375</v>
      </c>
    </row>
    <row r="569" spans="1:57" x14ac:dyDescent="0.25">
      <c r="A569" s="3">
        <v>127045303</v>
      </c>
      <c r="B569" s="3" t="s">
        <v>408</v>
      </c>
      <c r="C569" s="3" t="s">
        <v>604</v>
      </c>
      <c r="D569" s="50" t="s">
        <v>933</v>
      </c>
      <c r="E569" s="50">
        <v>575499.75</v>
      </c>
      <c r="F569" s="50">
        <v>50433.1484375</v>
      </c>
      <c r="G569" s="50">
        <v>66128.5078125</v>
      </c>
      <c r="H569" s="50">
        <v>170208.453125</v>
      </c>
      <c r="I569" s="50">
        <v>13547.2060546875</v>
      </c>
      <c r="J569" s="50">
        <v>83188.2734375</v>
      </c>
      <c r="K569" s="50">
        <v>8500.7958984375</v>
      </c>
      <c r="L569" s="50"/>
      <c r="M569" s="50">
        <v>575499.75</v>
      </c>
      <c r="N569" s="50">
        <v>575499.75</v>
      </c>
      <c r="O569" s="50">
        <v>50433.1484375</v>
      </c>
      <c r="P569" s="50">
        <v>50433.1484375</v>
      </c>
      <c r="Q569" s="50">
        <v>80823.734375</v>
      </c>
      <c r="R569" s="50">
        <v>208032.546875</v>
      </c>
      <c r="S569" s="3">
        <v>13547.2060546875</v>
      </c>
      <c r="T569" s="3">
        <v>83188.2734375</v>
      </c>
      <c r="U569" s="3">
        <v>8500.7958984375</v>
      </c>
      <c r="AG569" s="3">
        <v>50433.1484375</v>
      </c>
      <c r="AH569" s="3">
        <v>767756.1875</v>
      </c>
      <c r="AI569" s="3">
        <v>818189.3125</v>
      </c>
      <c r="AJ569" s="3">
        <v>133621.421875</v>
      </c>
      <c r="AK569" s="3">
        <v>951810.75</v>
      </c>
      <c r="AL569" s="3">
        <v>783532.3125</v>
      </c>
      <c r="AM569" s="3">
        <v>1735343</v>
      </c>
      <c r="AN569" s="3">
        <v>63980.35546875</v>
      </c>
      <c r="AO569" s="3">
        <v>1799323.375</v>
      </c>
      <c r="AP569" s="3">
        <v>575499.75</v>
      </c>
      <c r="AQ569" s="3">
        <v>2374823</v>
      </c>
      <c r="AR569" s="3">
        <v>4187984.25</v>
      </c>
      <c r="AS569" s="3">
        <v>0.89030361175537109</v>
      </c>
      <c r="AT569" s="3">
        <v>0.7134363055229187</v>
      </c>
      <c r="AU569" s="3">
        <v>4703995.5</v>
      </c>
      <c r="AV569" s="3">
        <v>6624700.5</v>
      </c>
      <c r="AW569" s="3">
        <v>3574807</v>
      </c>
      <c r="AX569" s="3">
        <v>18401.9453125</v>
      </c>
      <c r="AY569" s="3">
        <v>540374</v>
      </c>
      <c r="AZ569" s="3">
        <v>0</v>
      </c>
      <c r="BA569" s="3">
        <v>0</v>
      </c>
      <c r="BB569" s="3">
        <v>29.365047454833984</v>
      </c>
      <c r="BC569" s="3">
        <v>51.723377227783203</v>
      </c>
      <c r="BD569" s="3">
        <v>255.62490844726563</v>
      </c>
      <c r="BE569" s="3">
        <v>194.262451171875</v>
      </c>
    </row>
    <row r="570" spans="1:57" x14ac:dyDescent="0.25">
      <c r="A570" s="3">
        <v>127045653</v>
      </c>
      <c r="B570" s="3" t="s">
        <v>214</v>
      </c>
      <c r="C570" s="3" t="s">
        <v>604</v>
      </c>
      <c r="D570" s="50" t="s">
        <v>933</v>
      </c>
      <c r="E570" s="50">
        <v>1963775.75</v>
      </c>
      <c r="F570" s="50">
        <v>293341.9375</v>
      </c>
      <c r="G570" s="50">
        <v>491576.5625</v>
      </c>
      <c r="H570" s="50">
        <v>610662.625</v>
      </c>
      <c r="I570" s="50">
        <v>157409.875</v>
      </c>
      <c r="J570" s="50">
        <v>627953.0625</v>
      </c>
      <c r="K570" s="50">
        <v>135783.109375</v>
      </c>
      <c r="L570" s="50"/>
      <c r="M570" s="50">
        <v>1963775.75</v>
      </c>
      <c r="N570" s="50">
        <v>1963775.75</v>
      </c>
      <c r="O570" s="50">
        <v>293341.9375</v>
      </c>
      <c r="P570" s="50">
        <v>293341.9375</v>
      </c>
      <c r="Q570" s="50">
        <v>600815.75</v>
      </c>
      <c r="R570" s="50">
        <v>746365.375</v>
      </c>
      <c r="S570" s="3">
        <v>157409.875</v>
      </c>
      <c r="T570" s="3">
        <v>627953.0625</v>
      </c>
      <c r="U570" s="3">
        <v>135783.109375</v>
      </c>
      <c r="AG570" s="3">
        <v>293341.9375</v>
      </c>
      <c r="AH570" s="3">
        <v>2867631.5</v>
      </c>
      <c r="AI570" s="3">
        <v>3160973.5</v>
      </c>
      <c r="AJ570" s="3">
        <v>921295</v>
      </c>
      <c r="AK570" s="3">
        <v>4082268.5</v>
      </c>
      <c r="AL570" s="3">
        <v>2710141</v>
      </c>
      <c r="AM570" s="3">
        <v>6792409.5</v>
      </c>
      <c r="AN570" s="3">
        <v>450751.8125</v>
      </c>
      <c r="AO570" s="3">
        <v>7243161.5</v>
      </c>
      <c r="AP570" s="3">
        <v>1963775.75</v>
      </c>
      <c r="AQ570" s="3">
        <v>9206937</v>
      </c>
      <c r="AR570" s="3">
        <v>15429764</v>
      </c>
      <c r="AS570" s="3">
        <v>0.8405231237411499</v>
      </c>
      <c r="AT570" s="3">
        <v>0.63806873559951782</v>
      </c>
      <c r="AU570" s="3">
        <v>18357334</v>
      </c>
      <c r="AV570" s="3">
        <v>27107670</v>
      </c>
      <c r="AW570" s="3">
        <v>13715723</v>
      </c>
      <c r="AX570" s="3">
        <v>75299.0859375</v>
      </c>
      <c r="AY570" s="3">
        <v>5960963</v>
      </c>
      <c r="AZ570" s="3">
        <v>0</v>
      </c>
      <c r="BA570" s="3">
        <v>0</v>
      </c>
      <c r="BB570" s="3">
        <v>79.163818359375</v>
      </c>
      <c r="BC570" s="3">
        <v>54.21405029296875</v>
      </c>
      <c r="BD570" s="3">
        <v>243.79225158691406</v>
      </c>
      <c r="BE570" s="3">
        <v>182.14993286132813</v>
      </c>
    </row>
    <row r="571" spans="1:57" x14ac:dyDescent="0.25">
      <c r="A571" s="3">
        <v>127045853</v>
      </c>
      <c r="B571" s="3" t="s">
        <v>79</v>
      </c>
      <c r="C571" s="3" t="s">
        <v>604</v>
      </c>
      <c r="D571" s="50" t="s">
        <v>933</v>
      </c>
      <c r="E571" s="50">
        <v>1271174.875</v>
      </c>
      <c r="F571" s="50">
        <v>222332.25</v>
      </c>
      <c r="G571" s="50">
        <v>625580.875</v>
      </c>
      <c r="H571" s="50">
        <v>273932.5625</v>
      </c>
      <c r="I571" s="50">
        <v>118807.7421875</v>
      </c>
      <c r="J571" s="50">
        <v>498090</v>
      </c>
      <c r="K571" s="50">
        <v>109376.7734375</v>
      </c>
      <c r="L571" s="50"/>
      <c r="M571" s="50">
        <v>1271174.875</v>
      </c>
      <c r="N571" s="50">
        <v>1271174.875</v>
      </c>
      <c r="O571" s="50">
        <v>222332.25</v>
      </c>
      <c r="P571" s="50">
        <v>222332.25</v>
      </c>
      <c r="Q571" s="50">
        <v>764598.8125</v>
      </c>
      <c r="R571" s="50">
        <v>334806.4375</v>
      </c>
      <c r="S571" s="3">
        <v>118807.7421875</v>
      </c>
      <c r="T571" s="3">
        <v>498090</v>
      </c>
      <c r="U571" s="3">
        <v>109376.7734375</v>
      </c>
      <c r="AG571" s="3">
        <v>222332.25</v>
      </c>
      <c r="AH571" s="3">
        <v>1773292</v>
      </c>
      <c r="AI571" s="3">
        <v>1995624.25</v>
      </c>
      <c r="AJ571" s="3">
        <v>720422.25</v>
      </c>
      <c r="AK571" s="3">
        <v>2716046.5</v>
      </c>
      <c r="AL571" s="3">
        <v>1605981.25</v>
      </c>
      <c r="AM571" s="3">
        <v>4322028</v>
      </c>
      <c r="AN571" s="3">
        <v>341140</v>
      </c>
      <c r="AO571" s="3">
        <v>4663168</v>
      </c>
      <c r="AP571" s="3">
        <v>1271174.875</v>
      </c>
      <c r="AQ571" s="3">
        <v>5934343</v>
      </c>
      <c r="AR571" s="3">
        <v>11544162</v>
      </c>
      <c r="AS571" s="3">
        <v>0.80133610963821411</v>
      </c>
      <c r="AT571" s="3">
        <v>0.54648923873901367</v>
      </c>
      <c r="AU571" s="3">
        <v>14406142</v>
      </c>
      <c r="AV571" s="3">
        <v>25752364</v>
      </c>
      <c r="AW571" s="3">
        <v>4870395</v>
      </c>
      <c r="AX571" s="3">
        <v>71534.34375</v>
      </c>
      <c r="AY571" s="3">
        <v>8323170</v>
      </c>
      <c r="AZ571" s="3">
        <v>0</v>
      </c>
      <c r="BA571" s="3">
        <v>0</v>
      </c>
      <c r="BB571" s="3">
        <v>116.35208129882813</v>
      </c>
      <c r="BC571" s="3">
        <v>37.968425750732422</v>
      </c>
      <c r="BD571" s="3">
        <v>201.38777160644531</v>
      </c>
      <c r="BE571" s="3">
        <v>68.084709167480469</v>
      </c>
    </row>
    <row r="572" spans="1:57" x14ac:dyDescent="0.25">
      <c r="A572" s="3">
        <v>127046903</v>
      </c>
      <c r="B572" s="3" t="s">
        <v>168</v>
      </c>
      <c r="C572" s="3" t="s">
        <v>604</v>
      </c>
      <c r="D572" s="50" t="s">
        <v>933</v>
      </c>
      <c r="E572" s="50">
        <v>1233484.75</v>
      </c>
      <c r="F572" s="50">
        <v>171567.15625</v>
      </c>
      <c r="G572" s="50">
        <v>375352.9375</v>
      </c>
      <c r="H572" s="50">
        <v>82473.296875</v>
      </c>
      <c r="I572" s="50">
        <v>62317.15625</v>
      </c>
      <c r="J572" s="50">
        <v>433944</v>
      </c>
      <c r="K572" s="50">
        <v>90826.53125</v>
      </c>
      <c r="L572" s="50"/>
      <c r="M572" s="50">
        <v>1233484.75</v>
      </c>
      <c r="N572" s="50">
        <v>1233484.75</v>
      </c>
      <c r="O572" s="50">
        <v>171567.15625</v>
      </c>
      <c r="P572" s="50">
        <v>171567.15625</v>
      </c>
      <c r="Q572" s="50">
        <v>458764.6875</v>
      </c>
      <c r="R572" s="50">
        <v>100800.703125</v>
      </c>
      <c r="S572" s="3">
        <v>62317.15625</v>
      </c>
      <c r="T572" s="3">
        <v>433944</v>
      </c>
      <c r="U572" s="3">
        <v>90826.53125</v>
      </c>
      <c r="AG572" s="3">
        <v>171567.15625</v>
      </c>
      <c r="AH572" s="3">
        <v>1469101.625</v>
      </c>
      <c r="AI572" s="3">
        <v>1640668.75</v>
      </c>
      <c r="AJ572" s="3">
        <v>605511.125</v>
      </c>
      <c r="AK572" s="3">
        <v>2246180</v>
      </c>
      <c r="AL572" s="3">
        <v>1334285.5</v>
      </c>
      <c r="AM572" s="3">
        <v>3580465.5</v>
      </c>
      <c r="AN572" s="3">
        <v>233884.3125</v>
      </c>
      <c r="AO572" s="3">
        <v>3814349.75</v>
      </c>
      <c r="AP572" s="3">
        <v>1233484.75</v>
      </c>
      <c r="AQ572" s="3">
        <v>5047834.5</v>
      </c>
      <c r="AR572" s="3">
        <v>9279511</v>
      </c>
      <c r="AS572" s="3">
        <v>0.79438149929046631</v>
      </c>
      <c r="AT572" s="3">
        <v>0.60382318496704102</v>
      </c>
      <c r="AU572" s="3">
        <v>11681429</v>
      </c>
      <c r="AV572" s="3">
        <v>19730208</v>
      </c>
      <c r="AW572" s="3">
        <v>231982</v>
      </c>
      <c r="AX572" s="3">
        <v>54806.1328125</v>
      </c>
      <c r="AY572" s="3">
        <v>4365167</v>
      </c>
      <c r="AZ572" s="3">
        <v>0</v>
      </c>
      <c r="BA572" s="3">
        <v>0</v>
      </c>
      <c r="BB572" s="3">
        <v>79.647415161132813</v>
      </c>
      <c r="BC572" s="3">
        <v>40.984100341796875</v>
      </c>
      <c r="BD572" s="3">
        <v>213.14091491699219</v>
      </c>
      <c r="BE572" s="3">
        <v>4.2327742576599121</v>
      </c>
    </row>
    <row r="573" spans="1:57" x14ac:dyDescent="0.25">
      <c r="A573" s="3">
        <v>127047404</v>
      </c>
      <c r="B573" s="3" t="s">
        <v>470</v>
      </c>
      <c r="C573" s="3" t="s">
        <v>604</v>
      </c>
      <c r="D573" s="50" t="s">
        <v>933</v>
      </c>
      <c r="E573" s="50">
        <v>1623134.5</v>
      </c>
      <c r="F573" s="50">
        <v>137746.203125</v>
      </c>
      <c r="G573" s="50">
        <v>269407.40625</v>
      </c>
      <c r="H573" s="50">
        <v>84905.1015625</v>
      </c>
      <c r="I573" s="50">
        <v>110375.8125</v>
      </c>
      <c r="J573" s="50">
        <v>463566.5</v>
      </c>
      <c r="K573" s="50">
        <v>104194.1171875</v>
      </c>
      <c r="L573" s="50"/>
      <c r="M573" s="50">
        <v>1623134.5</v>
      </c>
      <c r="N573" s="50">
        <v>1623134.5</v>
      </c>
      <c r="O573" s="50">
        <v>137746.203125</v>
      </c>
      <c r="P573" s="50">
        <v>137746.203125</v>
      </c>
      <c r="Q573" s="50">
        <v>329275.71875</v>
      </c>
      <c r="R573" s="50">
        <v>103772.8984375</v>
      </c>
      <c r="S573" s="3">
        <v>110375.8125</v>
      </c>
      <c r="T573" s="3">
        <v>463566.5</v>
      </c>
      <c r="U573" s="3">
        <v>104194.1171875</v>
      </c>
      <c r="AG573" s="3">
        <v>137746.203125</v>
      </c>
      <c r="AH573" s="3">
        <v>1922609.625</v>
      </c>
      <c r="AI573" s="3">
        <v>2060355.875</v>
      </c>
      <c r="AJ573" s="3">
        <v>601312.6875</v>
      </c>
      <c r="AK573" s="3">
        <v>2661668.5</v>
      </c>
      <c r="AL573" s="3">
        <v>1726907.375</v>
      </c>
      <c r="AM573" s="3">
        <v>4388576</v>
      </c>
      <c r="AN573" s="3">
        <v>248122.015625</v>
      </c>
      <c r="AO573" s="3">
        <v>4636698</v>
      </c>
      <c r="AP573" s="3">
        <v>1623134.5</v>
      </c>
      <c r="AQ573" s="3">
        <v>6259832.5</v>
      </c>
      <c r="AR573" s="3">
        <v>12751292</v>
      </c>
      <c r="AS573" s="3">
        <v>0.84986793994903564</v>
      </c>
      <c r="AT573" s="3">
        <v>0.59181904792785645</v>
      </c>
      <c r="AU573" s="3">
        <v>15003851</v>
      </c>
      <c r="AV573" s="3">
        <v>25230336</v>
      </c>
      <c r="AW573" s="3">
        <v>6041423</v>
      </c>
      <c r="AX573" s="3">
        <v>70084.265625</v>
      </c>
      <c r="AY573" s="3">
        <v>7522174</v>
      </c>
      <c r="AZ573" s="3">
        <v>0</v>
      </c>
      <c r="BA573" s="3">
        <v>0</v>
      </c>
      <c r="BB573" s="3">
        <v>107.33042144775391</v>
      </c>
      <c r="BC573" s="3">
        <v>37.978118896484375</v>
      </c>
      <c r="BD573" s="3">
        <v>214.08302307128906</v>
      </c>
      <c r="BE573" s="3">
        <v>86.2022705078125</v>
      </c>
    </row>
    <row r="574" spans="1:57" x14ac:dyDescent="0.25">
      <c r="A574" s="3">
        <v>127049303</v>
      </c>
      <c r="B574" s="3" t="s">
        <v>31</v>
      </c>
      <c r="C574" s="3" t="s">
        <v>604</v>
      </c>
      <c r="D574" s="50" t="s">
        <v>933</v>
      </c>
      <c r="E574" s="50">
        <v>923434.0625</v>
      </c>
      <c r="F574" s="50">
        <v>125470.5</v>
      </c>
      <c r="G574" s="50">
        <v>229631.453125</v>
      </c>
      <c r="H574" s="50">
        <v>107037.8984375</v>
      </c>
      <c r="I574" s="50">
        <v>130918.78125</v>
      </c>
      <c r="J574" s="50">
        <v>294781.25</v>
      </c>
      <c r="K574" s="50">
        <v>63019.7265625</v>
      </c>
      <c r="L574" s="50"/>
      <c r="M574" s="50">
        <v>923434.0625</v>
      </c>
      <c r="N574" s="50">
        <v>923434.0625</v>
      </c>
      <c r="O574" s="50">
        <v>125470.5</v>
      </c>
      <c r="P574" s="50">
        <v>125470.5</v>
      </c>
      <c r="Q574" s="50">
        <v>280660.6875</v>
      </c>
      <c r="R574" s="50">
        <v>130824.1015625</v>
      </c>
      <c r="S574" s="3">
        <v>130918.78125</v>
      </c>
      <c r="T574" s="3">
        <v>294781.25</v>
      </c>
      <c r="U574" s="3">
        <v>63019.7265625</v>
      </c>
      <c r="AG574" s="3">
        <v>125470.5</v>
      </c>
      <c r="AH574" s="3">
        <v>1224410.5</v>
      </c>
      <c r="AI574" s="3">
        <v>1349881</v>
      </c>
      <c r="AJ574" s="3">
        <v>420251.75</v>
      </c>
      <c r="AK574" s="3">
        <v>1770132.75</v>
      </c>
      <c r="AL574" s="3">
        <v>1054258.125</v>
      </c>
      <c r="AM574" s="3">
        <v>2824391</v>
      </c>
      <c r="AN574" s="3">
        <v>256389.28125</v>
      </c>
      <c r="AO574" s="3">
        <v>3080780.25</v>
      </c>
      <c r="AP574" s="3">
        <v>923434.0625</v>
      </c>
      <c r="AQ574" s="3">
        <v>4004214.25</v>
      </c>
      <c r="AR574" s="3">
        <v>7693507.5</v>
      </c>
      <c r="AS574" s="3">
        <v>0.8047710657119751</v>
      </c>
      <c r="AT574" s="3">
        <v>0.63222414255142212</v>
      </c>
      <c r="AU574" s="3">
        <v>9559871</v>
      </c>
      <c r="AV574" s="3">
        <v>15384558</v>
      </c>
      <c r="AW574" s="3">
        <v>852013</v>
      </c>
      <c r="AX574" s="3">
        <v>42734.8828125</v>
      </c>
      <c r="AY574" s="3">
        <v>4151303</v>
      </c>
      <c r="AZ574" s="3">
        <v>0</v>
      </c>
      <c r="BA574" s="3">
        <v>0</v>
      </c>
      <c r="BB574" s="3">
        <v>97.140853881835938</v>
      </c>
      <c r="BC574" s="3">
        <v>41.421260833740234</v>
      </c>
      <c r="BD574" s="3">
        <v>223.70181274414063</v>
      </c>
      <c r="BE574" s="3">
        <v>19.937179565429688</v>
      </c>
    </row>
    <row r="575" spans="1:57" x14ac:dyDescent="0.25">
      <c r="A575" s="3">
        <v>128000000</v>
      </c>
      <c r="B575" s="3" t="s">
        <v>600</v>
      </c>
      <c r="C575" s="3" t="s">
        <v>606</v>
      </c>
      <c r="D575" s="50" t="s">
        <v>936</v>
      </c>
      <c r="E575" s="50"/>
      <c r="F575" s="50"/>
      <c r="G575" s="50"/>
      <c r="H575" s="50"/>
      <c r="I575" s="50"/>
      <c r="J575" s="50">
        <v>416779.375</v>
      </c>
      <c r="K575" s="50">
        <v>71248.1328125</v>
      </c>
      <c r="L575" s="50"/>
      <c r="M575" s="50"/>
      <c r="N575" s="50"/>
      <c r="O575" s="50"/>
      <c r="P575" s="50"/>
      <c r="Q575" s="50"/>
      <c r="R575" s="50"/>
      <c r="T575" s="3">
        <v>416779.375</v>
      </c>
      <c r="U575" s="3">
        <v>71248.1328125</v>
      </c>
      <c r="X575" s="3">
        <v>1110437.625</v>
      </c>
      <c r="Y575" s="3">
        <v>480626.25</v>
      </c>
      <c r="Z575" s="3">
        <v>480626.25</v>
      </c>
      <c r="AA575" s="3">
        <v>260111.046875</v>
      </c>
      <c r="AB575" s="3">
        <v>260111.046875</v>
      </c>
      <c r="AC575" s="3">
        <v>260111.046875</v>
      </c>
      <c r="AD575" s="3">
        <v>260111.046875</v>
      </c>
      <c r="AE575" s="3">
        <v>260111.046875</v>
      </c>
      <c r="AF575" s="3">
        <v>260111.046875</v>
      </c>
      <c r="AG575" s="3">
        <v>260111.046875</v>
      </c>
      <c r="AH575" s="3">
        <v>1922423</v>
      </c>
      <c r="AI575" s="3">
        <v>2182534</v>
      </c>
      <c r="AJ575" s="3">
        <v>676890.4375</v>
      </c>
      <c r="AK575" s="3">
        <v>2859424.5</v>
      </c>
      <c r="AL575" s="3">
        <v>260111.046875</v>
      </c>
      <c r="AM575" s="3">
        <v>3119535.5</v>
      </c>
      <c r="AN575" s="3">
        <v>740737.3125</v>
      </c>
      <c r="AO575" s="3">
        <v>3860272.75</v>
      </c>
      <c r="AP575" s="3">
        <v>260111.046875</v>
      </c>
      <c r="AQ575" s="3">
        <v>4120383.75</v>
      </c>
      <c r="AR575" s="3">
        <v>7638645</v>
      </c>
      <c r="AS575" s="3">
        <v>0.6784895658493042</v>
      </c>
      <c r="AT575" s="3">
        <v>0.44321140646934509</v>
      </c>
      <c r="AU575" s="3">
        <v>11258309</v>
      </c>
      <c r="AV575" s="3">
        <v>25128600</v>
      </c>
      <c r="AW575" s="3">
        <v>3057133</v>
      </c>
      <c r="AX575" s="3">
        <v>69801.6640625</v>
      </c>
      <c r="BA575" s="3">
        <v>0</v>
      </c>
      <c r="BC575" s="3">
        <v>40.964988708496094</v>
      </c>
      <c r="BD575" s="3">
        <v>161.28997802734375</v>
      </c>
      <c r="BE575" s="3">
        <v>43.79742431640625</v>
      </c>
    </row>
    <row r="576" spans="1:57" x14ac:dyDescent="0.25">
      <c r="A576" s="3">
        <v>128030603</v>
      </c>
      <c r="B576" s="3" t="s">
        <v>129</v>
      </c>
      <c r="C576" s="3" t="s">
        <v>604</v>
      </c>
      <c r="D576" s="50" t="s">
        <v>936</v>
      </c>
      <c r="E576" s="50">
        <v>1467174.625</v>
      </c>
      <c r="F576" s="50">
        <v>223371.90625</v>
      </c>
      <c r="G576" s="50">
        <v>646986.75</v>
      </c>
      <c r="H576" s="50">
        <v>131194.34375</v>
      </c>
      <c r="I576" s="50">
        <v>217677.859375</v>
      </c>
      <c r="J576" s="50">
        <v>584258.75</v>
      </c>
      <c r="K576" s="50">
        <v>118212.8125</v>
      </c>
      <c r="L576" s="50"/>
      <c r="M576" s="50">
        <v>1467174.625</v>
      </c>
      <c r="N576" s="50">
        <v>1467174.625</v>
      </c>
      <c r="O576" s="50">
        <v>223371.90625</v>
      </c>
      <c r="P576" s="50">
        <v>223371.90625</v>
      </c>
      <c r="Q576" s="50">
        <v>790761.5</v>
      </c>
      <c r="R576" s="50">
        <v>160348.65625</v>
      </c>
      <c r="S576" s="3">
        <v>217677.859375</v>
      </c>
      <c r="T576" s="3">
        <v>584258.75</v>
      </c>
      <c r="U576" s="3">
        <v>118212.8125</v>
      </c>
      <c r="AG576" s="3">
        <v>223371.90625</v>
      </c>
      <c r="AH576" s="3">
        <v>1934259.75</v>
      </c>
      <c r="AI576" s="3">
        <v>2157631.75</v>
      </c>
      <c r="AJ576" s="3">
        <v>807630.625</v>
      </c>
      <c r="AK576" s="3">
        <v>2965262.5</v>
      </c>
      <c r="AL576" s="3">
        <v>1627523.25</v>
      </c>
      <c r="AM576" s="3">
        <v>4592786</v>
      </c>
      <c r="AN576" s="3">
        <v>441049.75</v>
      </c>
      <c r="AO576" s="3">
        <v>5033836</v>
      </c>
      <c r="AP576" s="3">
        <v>1467174.625</v>
      </c>
      <c r="AQ576" s="3">
        <v>6501010.5</v>
      </c>
      <c r="AR576" s="3">
        <v>12867535</v>
      </c>
      <c r="AS576" s="3">
        <v>0.81517243385314941</v>
      </c>
      <c r="AT576" s="3">
        <v>0.60838717222213745</v>
      </c>
      <c r="AU576" s="3">
        <v>15785047</v>
      </c>
      <c r="AV576" s="3">
        <v>25967552</v>
      </c>
      <c r="AW576" s="3">
        <v>9919584</v>
      </c>
      <c r="AX576" s="3">
        <v>72132.0859375</v>
      </c>
      <c r="AY576" s="3">
        <v>6799072</v>
      </c>
      <c r="AZ576" s="3">
        <v>0</v>
      </c>
      <c r="BA576" s="3">
        <v>0</v>
      </c>
      <c r="BB576" s="3">
        <v>94.258636474609375</v>
      </c>
      <c r="BC576" s="3">
        <v>41.108787536621094</v>
      </c>
      <c r="BD576" s="3">
        <v>218.83531188964844</v>
      </c>
      <c r="BE576" s="3">
        <v>137.51971435546875</v>
      </c>
    </row>
    <row r="577" spans="1:57" x14ac:dyDescent="0.25">
      <c r="A577" s="3">
        <v>128030852</v>
      </c>
      <c r="B577" s="3" t="s">
        <v>95</v>
      </c>
      <c r="C577" s="3" t="s">
        <v>604</v>
      </c>
      <c r="D577" s="50" t="s">
        <v>936</v>
      </c>
      <c r="E577" s="50">
        <v>5280937</v>
      </c>
      <c r="F577" s="50">
        <v>965425.9375</v>
      </c>
      <c r="G577" s="50">
        <v>2813462.25</v>
      </c>
      <c r="H577" s="50">
        <v>1146558.625</v>
      </c>
      <c r="I577" s="50">
        <v>1110084.25</v>
      </c>
      <c r="J577" s="50">
        <v>2172749.5</v>
      </c>
      <c r="K577" s="50">
        <v>449690.46875</v>
      </c>
      <c r="L577" s="50"/>
      <c r="M577" s="50">
        <v>5280937</v>
      </c>
      <c r="N577" s="50">
        <v>5280937</v>
      </c>
      <c r="O577" s="50">
        <v>965425.9375</v>
      </c>
      <c r="P577" s="50">
        <v>965425.9375</v>
      </c>
      <c r="Q577" s="50">
        <v>3438676</v>
      </c>
      <c r="R577" s="50">
        <v>1401349.375</v>
      </c>
      <c r="S577" s="3">
        <v>1110084.25</v>
      </c>
      <c r="T577" s="3">
        <v>2172749.5</v>
      </c>
      <c r="U577" s="3">
        <v>449690.46875</v>
      </c>
      <c r="AG577" s="3">
        <v>965425.9375</v>
      </c>
      <c r="AH577" s="3">
        <v>7987270.5</v>
      </c>
      <c r="AI577" s="3">
        <v>8952696</v>
      </c>
      <c r="AJ577" s="3">
        <v>3138175.5</v>
      </c>
      <c r="AK577" s="3">
        <v>12090872</v>
      </c>
      <c r="AL577" s="3">
        <v>6682286.5</v>
      </c>
      <c r="AM577" s="3">
        <v>18773158</v>
      </c>
      <c r="AN577" s="3">
        <v>2075510.25</v>
      </c>
      <c r="AO577" s="3">
        <v>20848668</v>
      </c>
      <c r="AP577" s="3">
        <v>5280937</v>
      </c>
      <c r="AQ577" s="3">
        <v>26129604</v>
      </c>
      <c r="AR577" s="3">
        <v>49063604</v>
      </c>
      <c r="AS577" s="3">
        <v>0.81854403018951416</v>
      </c>
      <c r="AT577" s="3">
        <v>0.56460744142532349</v>
      </c>
      <c r="AU577" s="3">
        <v>59940092</v>
      </c>
      <c r="AV577" s="3">
        <v>104903768</v>
      </c>
      <c r="AW577" s="3">
        <v>17579986</v>
      </c>
      <c r="AX577" s="3">
        <v>291399.34375</v>
      </c>
      <c r="AY577" s="3">
        <v>28879769</v>
      </c>
      <c r="AZ577" s="3">
        <v>0</v>
      </c>
      <c r="BA577" s="3">
        <v>0</v>
      </c>
      <c r="BB577" s="3">
        <v>99.107185363769531</v>
      </c>
      <c r="BC577" s="3">
        <v>41.492446899414063</v>
      </c>
      <c r="BD577" s="3">
        <v>205.69741821289063</v>
      </c>
      <c r="BE577" s="3">
        <v>60.329532623291016</v>
      </c>
    </row>
    <row r="578" spans="1:57" x14ac:dyDescent="0.25">
      <c r="A578" s="3">
        <v>128033053</v>
      </c>
      <c r="B578" s="3" t="s">
        <v>30</v>
      </c>
      <c r="C578" s="3" t="s">
        <v>604</v>
      </c>
      <c r="D578" s="50" t="s">
        <v>936</v>
      </c>
      <c r="E578" s="50">
        <v>1221999.5</v>
      </c>
      <c r="F578" s="50">
        <v>222306</v>
      </c>
      <c r="G578" s="50">
        <v>553156.5625</v>
      </c>
      <c r="H578" s="50">
        <v>389050.1875</v>
      </c>
      <c r="I578" s="50">
        <v>210914.1875</v>
      </c>
      <c r="J578" s="50">
        <v>649247.75</v>
      </c>
      <c r="K578" s="50">
        <v>145384.28125</v>
      </c>
      <c r="L578" s="50"/>
      <c r="M578" s="50">
        <v>1221999.5</v>
      </c>
      <c r="N578" s="50">
        <v>1221999.5</v>
      </c>
      <c r="O578" s="50">
        <v>222306</v>
      </c>
      <c r="P578" s="50">
        <v>222306</v>
      </c>
      <c r="Q578" s="50">
        <v>676080.25</v>
      </c>
      <c r="R578" s="50">
        <v>475505.8125</v>
      </c>
      <c r="S578" s="3">
        <v>210914.1875</v>
      </c>
      <c r="T578" s="3">
        <v>649247.75</v>
      </c>
      <c r="U578" s="3">
        <v>145384.28125</v>
      </c>
      <c r="AG578" s="3">
        <v>222306</v>
      </c>
      <c r="AH578" s="3">
        <v>1967348.25</v>
      </c>
      <c r="AI578" s="3">
        <v>2189654.25</v>
      </c>
      <c r="AJ578" s="3">
        <v>871553.75</v>
      </c>
      <c r="AK578" s="3">
        <v>3061208</v>
      </c>
      <c r="AL578" s="3">
        <v>1697505.25</v>
      </c>
      <c r="AM578" s="3">
        <v>4758713</v>
      </c>
      <c r="AN578" s="3">
        <v>433220.1875</v>
      </c>
      <c r="AO578" s="3">
        <v>5191933</v>
      </c>
      <c r="AP578" s="3">
        <v>1221999.5</v>
      </c>
      <c r="AQ578" s="3">
        <v>6413932.5</v>
      </c>
      <c r="AR578" s="3">
        <v>10782983</v>
      </c>
      <c r="AS578" s="3">
        <v>0.76361894607543945</v>
      </c>
      <c r="AT578" s="3">
        <v>0.40381938219070435</v>
      </c>
      <c r="AU578" s="3">
        <v>14120895</v>
      </c>
      <c r="AV578" s="3">
        <v>34851712</v>
      </c>
      <c r="AW578" s="3">
        <v>7185284</v>
      </c>
      <c r="AX578" s="3">
        <v>96810.3125</v>
      </c>
      <c r="AY578" s="3">
        <v>17589416</v>
      </c>
      <c r="AZ578" s="3">
        <v>0</v>
      </c>
      <c r="BA578" s="3">
        <v>0</v>
      </c>
      <c r="BB578" s="3">
        <v>181.68948364257813</v>
      </c>
      <c r="BC578" s="3">
        <v>31.620681762695313</v>
      </c>
      <c r="BD578" s="3">
        <v>145.86148071289063</v>
      </c>
      <c r="BE578" s="3">
        <v>74.220230102539063</v>
      </c>
    </row>
    <row r="579" spans="1:57" x14ac:dyDescent="0.25">
      <c r="A579" s="3">
        <v>128034503</v>
      </c>
      <c r="B579" s="3" t="s">
        <v>409</v>
      </c>
      <c r="C579" s="3" t="s">
        <v>604</v>
      </c>
      <c r="D579" s="50" t="s">
        <v>936</v>
      </c>
      <c r="E579" s="50">
        <v>719141.375</v>
      </c>
      <c r="F579" s="50">
        <v>119243.1015625</v>
      </c>
      <c r="G579" s="50">
        <v>350159.9375</v>
      </c>
      <c r="H579" s="50">
        <v>116227.3515625</v>
      </c>
      <c r="I579" s="50">
        <v>81094.5390625</v>
      </c>
      <c r="J579" s="50">
        <v>347579.40625</v>
      </c>
      <c r="K579" s="50">
        <v>75501.9453125</v>
      </c>
      <c r="L579" s="50"/>
      <c r="M579" s="50">
        <v>719141.375</v>
      </c>
      <c r="N579" s="50">
        <v>719141.375</v>
      </c>
      <c r="O579" s="50">
        <v>119243.1015625</v>
      </c>
      <c r="P579" s="50">
        <v>119243.1015625</v>
      </c>
      <c r="Q579" s="50">
        <v>427973.28125</v>
      </c>
      <c r="R579" s="50">
        <v>142055.65625</v>
      </c>
      <c r="S579" s="3">
        <v>81094.5390625</v>
      </c>
      <c r="T579" s="3">
        <v>347579.40625</v>
      </c>
      <c r="U579" s="3">
        <v>75501.9453125</v>
      </c>
      <c r="AG579" s="3">
        <v>119243.1015625</v>
      </c>
      <c r="AH579" s="3">
        <v>991965.25</v>
      </c>
      <c r="AI579" s="3">
        <v>1111208.375</v>
      </c>
      <c r="AJ579" s="3">
        <v>466822.5</v>
      </c>
      <c r="AK579" s="3">
        <v>1578030.875</v>
      </c>
      <c r="AL579" s="3">
        <v>861197</v>
      </c>
      <c r="AM579" s="3">
        <v>2439228</v>
      </c>
      <c r="AN579" s="3">
        <v>200337.640625</v>
      </c>
      <c r="AO579" s="3">
        <v>2639565.75</v>
      </c>
      <c r="AP579" s="3">
        <v>719141.375</v>
      </c>
      <c r="AQ579" s="3">
        <v>3358707</v>
      </c>
      <c r="AR579" s="3">
        <v>6342469.5</v>
      </c>
      <c r="AS579" s="3">
        <v>0.79237169027328491</v>
      </c>
      <c r="AT579" s="3">
        <v>0.51100075244903564</v>
      </c>
      <c r="AU579" s="3">
        <v>8004412</v>
      </c>
      <c r="AV579" s="3">
        <v>15632566</v>
      </c>
      <c r="AW579" s="3">
        <v>5656225</v>
      </c>
      <c r="AX579" s="3">
        <v>43423.79296875</v>
      </c>
      <c r="AY579" s="3">
        <v>5074948</v>
      </c>
      <c r="AZ579" s="3">
        <v>0</v>
      </c>
      <c r="BA579" s="3">
        <v>0</v>
      </c>
      <c r="BB579" s="3">
        <v>116.87021636962891</v>
      </c>
      <c r="BC579" s="3">
        <v>36.340236663818359</v>
      </c>
      <c r="BD579" s="3">
        <v>184.3323974609375</v>
      </c>
      <c r="BE579" s="3">
        <v>130.25634765625</v>
      </c>
    </row>
    <row r="580" spans="1:57" x14ac:dyDescent="0.25">
      <c r="A580" s="3">
        <v>128034607</v>
      </c>
      <c r="B580" s="3" t="s">
        <v>547</v>
      </c>
      <c r="C580" s="3" t="s">
        <v>605</v>
      </c>
      <c r="D580" s="50" t="s">
        <v>936</v>
      </c>
      <c r="E580" s="50"/>
      <c r="F580" s="50"/>
      <c r="G580" s="50"/>
      <c r="H580" s="50"/>
      <c r="I580" s="50"/>
      <c r="J580" s="50">
        <v>235864.40625</v>
      </c>
      <c r="K580" s="50">
        <v>49682.14453125</v>
      </c>
      <c r="L580" s="50">
        <v>190554</v>
      </c>
      <c r="M580" s="50"/>
      <c r="N580" s="50"/>
      <c r="O580" s="50"/>
      <c r="P580" s="50"/>
      <c r="Q580" s="50"/>
      <c r="R580" s="50"/>
      <c r="T580" s="3">
        <v>235864.40625</v>
      </c>
      <c r="U580" s="3">
        <v>49682.14453125</v>
      </c>
      <c r="V580" s="3">
        <v>190554</v>
      </c>
      <c r="W580" s="3">
        <v>190554</v>
      </c>
      <c r="AG580" s="3">
        <v>0</v>
      </c>
      <c r="AH580" s="3">
        <v>240236.140625</v>
      </c>
      <c r="AI580" s="3">
        <v>240236.140625</v>
      </c>
      <c r="AJ580" s="3">
        <v>235864.40625</v>
      </c>
      <c r="AK580" s="3">
        <v>476100.5625</v>
      </c>
      <c r="AL580" s="3">
        <v>190554</v>
      </c>
      <c r="AM580" s="3">
        <v>666654.5625</v>
      </c>
      <c r="AN580" s="3">
        <v>0</v>
      </c>
      <c r="AO580" s="3">
        <v>666654.5625</v>
      </c>
      <c r="AP580" s="3">
        <v>190554</v>
      </c>
      <c r="AQ580" s="3">
        <v>857208.5625</v>
      </c>
      <c r="AR580" s="3">
        <v>961205.3125</v>
      </c>
      <c r="AS580" s="3">
        <v>0.48558348417282104</v>
      </c>
      <c r="AT580" s="3">
        <v>0.20201848447322845</v>
      </c>
      <c r="AU580" s="3">
        <v>1979485.125</v>
      </c>
      <c r="AV580" s="3">
        <v>9647918</v>
      </c>
      <c r="AW580" s="3">
        <v>988794</v>
      </c>
      <c r="AX580" s="3">
        <v>26799.771484375</v>
      </c>
      <c r="BA580" s="3">
        <v>0</v>
      </c>
      <c r="BC580" s="3">
        <v>17.765098571777344</v>
      </c>
      <c r="BD580" s="3">
        <v>73.862014770507813</v>
      </c>
      <c r="BE580" s="3">
        <v>36.895614624023438</v>
      </c>
    </row>
    <row r="581" spans="1:57" x14ac:dyDescent="0.25">
      <c r="A581" s="3">
        <v>128321103</v>
      </c>
      <c r="B581" s="3" t="s">
        <v>227</v>
      </c>
      <c r="C581" s="3" t="s">
        <v>604</v>
      </c>
      <c r="D581" s="50" t="s">
        <v>936</v>
      </c>
      <c r="E581" s="50">
        <v>1637820</v>
      </c>
      <c r="F581" s="50">
        <v>264372.90625</v>
      </c>
      <c r="G581" s="50">
        <v>889584.1875</v>
      </c>
      <c r="H581" s="50">
        <v>147639.59375</v>
      </c>
      <c r="I581" s="50"/>
      <c r="J581" s="50"/>
      <c r="K581" s="50"/>
      <c r="L581" s="50">
        <v>23112.44921875</v>
      </c>
      <c r="M581" s="50">
        <v>1637820</v>
      </c>
      <c r="N581" s="50">
        <v>1637820</v>
      </c>
      <c r="O581" s="50">
        <v>264372.90625</v>
      </c>
      <c r="P581" s="50">
        <v>264372.90625</v>
      </c>
      <c r="Q581" s="50">
        <v>1087269.625</v>
      </c>
      <c r="R581" s="50">
        <v>180448.40625</v>
      </c>
      <c r="V581" s="3">
        <v>23112.44921875</v>
      </c>
      <c r="W581" s="3">
        <v>23112.44921875</v>
      </c>
      <c r="AG581" s="3">
        <v>264372.90625</v>
      </c>
      <c r="AH581" s="3">
        <v>1808572.125</v>
      </c>
      <c r="AI581" s="3">
        <v>2072945</v>
      </c>
      <c r="AJ581" s="3">
        <v>264372.90625</v>
      </c>
      <c r="AK581" s="3">
        <v>2337318</v>
      </c>
      <c r="AL581" s="3">
        <v>1841380.875</v>
      </c>
      <c r="AM581" s="3">
        <v>4178699</v>
      </c>
      <c r="AN581" s="3">
        <v>264372.90625</v>
      </c>
      <c r="AO581" s="3">
        <v>4443072</v>
      </c>
      <c r="AP581" s="3">
        <v>1660932.5</v>
      </c>
      <c r="AQ581" s="3">
        <v>6104004.5</v>
      </c>
      <c r="AR581" s="3">
        <v>14480713</v>
      </c>
      <c r="AS581" s="3">
        <v>0.80568623542785645</v>
      </c>
      <c r="AT581" s="3">
        <v>0.5299450159072876</v>
      </c>
      <c r="AU581" s="3">
        <v>17973142</v>
      </c>
      <c r="AV581" s="3">
        <v>35331500</v>
      </c>
      <c r="AW581" s="3">
        <v>3201123</v>
      </c>
      <c r="AX581" s="3">
        <v>98143.0546875</v>
      </c>
      <c r="AY581" s="3">
        <v>9766463</v>
      </c>
      <c r="AZ581" s="3">
        <v>0</v>
      </c>
      <c r="BA581" s="3">
        <v>0</v>
      </c>
      <c r="BB581" s="3">
        <v>99.512519836425781</v>
      </c>
      <c r="BC581" s="3">
        <v>23.815420150756836</v>
      </c>
      <c r="BD581" s="3">
        <v>183.132080078125</v>
      </c>
      <c r="BE581" s="3">
        <v>32.616909027099609</v>
      </c>
    </row>
    <row r="582" spans="1:57" x14ac:dyDescent="0.25">
      <c r="A582" s="3">
        <v>128323303</v>
      </c>
      <c r="B582" s="3" t="s">
        <v>414</v>
      </c>
      <c r="C582" s="3" t="s">
        <v>604</v>
      </c>
      <c r="D582" s="50" t="s">
        <v>936</v>
      </c>
      <c r="E582" s="50">
        <v>1068766.75</v>
      </c>
      <c r="F582" s="50">
        <v>140848.5</v>
      </c>
      <c r="G582" s="50">
        <v>308219.84375</v>
      </c>
      <c r="H582" s="50">
        <v>188768.703125</v>
      </c>
      <c r="I582" s="50">
        <v>77490.1328125</v>
      </c>
      <c r="J582" s="50">
        <v>379839.46875</v>
      </c>
      <c r="K582" s="50">
        <v>81013.1015625</v>
      </c>
      <c r="L582" s="50"/>
      <c r="M582" s="50">
        <v>1068766.75</v>
      </c>
      <c r="N582" s="50">
        <v>1068766.75</v>
      </c>
      <c r="O582" s="50">
        <v>140848.5</v>
      </c>
      <c r="P582" s="50">
        <v>140848.5</v>
      </c>
      <c r="Q582" s="50">
        <v>376713.15625</v>
      </c>
      <c r="R582" s="50">
        <v>230717.296875</v>
      </c>
      <c r="S582" s="3">
        <v>77490.1328125</v>
      </c>
      <c r="T582" s="3">
        <v>379839.46875</v>
      </c>
      <c r="U582" s="3">
        <v>81013.1015625</v>
      </c>
      <c r="AG582" s="3">
        <v>140848.5</v>
      </c>
      <c r="AH582" s="3">
        <v>1416038.75</v>
      </c>
      <c r="AI582" s="3">
        <v>1556887.25</v>
      </c>
      <c r="AJ582" s="3">
        <v>520687.96875</v>
      </c>
      <c r="AK582" s="3">
        <v>2077575.25</v>
      </c>
      <c r="AL582" s="3">
        <v>1299484</v>
      </c>
      <c r="AM582" s="3">
        <v>3377059.25</v>
      </c>
      <c r="AN582" s="3">
        <v>218338.625</v>
      </c>
      <c r="AO582" s="3">
        <v>3595398</v>
      </c>
      <c r="AP582" s="3">
        <v>1068766.75</v>
      </c>
      <c r="AQ582" s="3">
        <v>4664165</v>
      </c>
      <c r="AR582" s="3">
        <v>8212461</v>
      </c>
      <c r="AS582" s="3">
        <v>0.80924755334854126</v>
      </c>
      <c r="AT582" s="3">
        <v>0.56338798999786377</v>
      </c>
      <c r="AU582" s="3">
        <v>10148268</v>
      </c>
      <c r="AV582" s="3">
        <v>17956990</v>
      </c>
      <c r="AW582" s="3">
        <v>5203513</v>
      </c>
      <c r="AX582" s="3">
        <v>49880.52734375</v>
      </c>
      <c r="AY582" s="3">
        <v>5171046</v>
      </c>
      <c r="AZ582" s="3">
        <v>0</v>
      </c>
      <c r="BA582" s="3">
        <v>0</v>
      </c>
      <c r="BB582" s="3">
        <v>103.66863250732422</v>
      </c>
      <c r="BC582" s="3">
        <v>41.651027679443359</v>
      </c>
      <c r="BD582" s="3">
        <v>203.45149230957031</v>
      </c>
      <c r="BE582" s="3">
        <v>104.31952667236328</v>
      </c>
    </row>
    <row r="583" spans="1:57" x14ac:dyDescent="0.25">
      <c r="A583" s="3">
        <v>128323703</v>
      </c>
      <c r="B583" s="3" t="s">
        <v>40</v>
      </c>
      <c r="C583" s="3" t="s">
        <v>604</v>
      </c>
      <c r="D583" s="50" t="s">
        <v>936</v>
      </c>
      <c r="E583" s="50">
        <v>1889260.5</v>
      </c>
      <c r="F583" s="50">
        <v>361059</v>
      </c>
      <c r="G583" s="50">
        <v>809702.6875</v>
      </c>
      <c r="H583" s="50">
        <v>159205.953125</v>
      </c>
      <c r="I583" s="50">
        <v>221526.609375</v>
      </c>
      <c r="J583" s="50">
        <v>1048804.5</v>
      </c>
      <c r="K583" s="50">
        <v>229569.65625</v>
      </c>
      <c r="L583" s="50"/>
      <c r="M583" s="50">
        <v>1889260.5</v>
      </c>
      <c r="N583" s="50">
        <v>1889260.5</v>
      </c>
      <c r="O583" s="50">
        <v>361059</v>
      </c>
      <c r="P583" s="50">
        <v>361059</v>
      </c>
      <c r="Q583" s="50">
        <v>989636.625</v>
      </c>
      <c r="R583" s="50">
        <v>194585.046875</v>
      </c>
      <c r="S583" s="3">
        <v>221526.609375</v>
      </c>
      <c r="T583" s="3">
        <v>1048804.5</v>
      </c>
      <c r="U583" s="3">
        <v>229569.65625</v>
      </c>
      <c r="AG583" s="3">
        <v>361059</v>
      </c>
      <c r="AH583" s="3">
        <v>2499562.75</v>
      </c>
      <c r="AI583" s="3">
        <v>2860621.75</v>
      </c>
      <c r="AJ583" s="3">
        <v>1409863.5</v>
      </c>
      <c r="AK583" s="3">
        <v>4270485</v>
      </c>
      <c r="AL583" s="3">
        <v>2083845.5</v>
      </c>
      <c r="AM583" s="3">
        <v>6354330.5</v>
      </c>
      <c r="AN583" s="3">
        <v>582585.625</v>
      </c>
      <c r="AO583" s="3">
        <v>6936916</v>
      </c>
      <c r="AP583" s="3">
        <v>1889260.5</v>
      </c>
      <c r="AQ583" s="3">
        <v>8826176</v>
      </c>
      <c r="AR583" s="3">
        <v>15859224</v>
      </c>
      <c r="AS583" s="3">
        <v>0.77023047208786011</v>
      </c>
      <c r="AT583" s="3">
        <v>0.35290315747261047</v>
      </c>
      <c r="AU583" s="3">
        <v>20590232</v>
      </c>
      <c r="AV583" s="3">
        <v>58091468</v>
      </c>
      <c r="AW583" s="3">
        <v>8614725</v>
      </c>
      <c r="AX583" s="3">
        <v>161365.1875</v>
      </c>
      <c r="AY583" s="3">
        <v>28900706</v>
      </c>
      <c r="AZ583" s="3">
        <v>0</v>
      </c>
      <c r="BA583" s="3">
        <v>0</v>
      </c>
      <c r="BB583" s="3">
        <v>179.10124206542969</v>
      </c>
      <c r="BC583" s="3">
        <v>26.464723587036133</v>
      </c>
      <c r="BD583" s="3">
        <v>127.60021209716797</v>
      </c>
      <c r="BE583" s="3">
        <v>53.386516571044922</v>
      </c>
    </row>
    <row r="584" spans="1:57" x14ac:dyDescent="0.25">
      <c r="A584" s="3">
        <v>128324207</v>
      </c>
      <c r="B584" s="3" t="s">
        <v>505</v>
      </c>
      <c r="C584" s="3" t="s">
        <v>605</v>
      </c>
      <c r="D584" s="50" t="s">
        <v>936</v>
      </c>
      <c r="E584" s="50"/>
      <c r="F584" s="50"/>
      <c r="G584" s="50"/>
      <c r="H584" s="50"/>
      <c r="I584" s="50"/>
      <c r="J584" s="50">
        <v>122520.8984375</v>
      </c>
      <c r="K584" s="50">
        <v>27629.263671875</v>
      </c>
      <c r="L584" s="50">
        <v>159164.40625</v>
      </c>
      <c r="M584" s="50"/>
      <c r="N584" s="50"/>
      <c r="O584" s="50"/>
      <c r="P584" s="50"/>
      <c r="Q584" s="50"/>
      <c r="R584" s="50"/>
      <c r="T584" s="3">
        <v>122520.8984375</v>
      </c>
      <c r="U584" s="3">
        <v>27629.263671875</v>
      </c>
      <c r="V584" s="3">
        <v>159164.40625</v>
      </c>
      <c r="W584" s="3">
        <v>159164.40625</v>
      </c>
      <c r="AG584" s="3">
        <v>0</v>
      </c>
      <c r="AH584" s="3">
        <v>186793.671875</v>
      </c>
      <c r="AI584" s="3">
        <v>186793.671875</v>
      </c>
      <c r="AJ584" s="3">
        <v>122520.8984375</v>
      </c>
      <c r="AK584" s="3">
        <v>309314.5625</v>
      </c>
      <c r="AL584" s="3">
        <v>159164.40625</v>
      </c>
      <c r="AM584" s="3">
        <v>468478.96875</v>
      </c>
      <c r="AN584" s="3">
        <v>0</v>
      </c>
      <c r="AO584" s="3">
        <v>468478.96875</v>
      </c>
      <c r="AP584" s="3">
        <v>159164.40625</v>
      </c>
      <c r="AQ584" s="3">
        <v>627643.375</v>
      </c>
      <c r="AR584" s="3">
        <v>877316.9375</v>
      </c>
      <c r="AS584" s="3">
        <v>0.55867356061935425</v>
      </c>
      <c r="AT584" s="3">
        <v>0.21917735040187836</v>
      </c>
      <c r="AU584" s="3">
        <v>1570357</v>
      </c>
      <c r="AV584" s="3">
        <v>6854084.5</v>
      </c>
      <c r="AW584" s="3">
        <v>2576546</v>
      </c>
      <c r="AX584" s="3">
        <v>19039.123046875</v>
      </c>
      <c r="BA584" s="3">
        <v>0</v>
      </c>
      <c r="BC584" s="3">
        <v>16.246261596679688</v>
      </c>
      <c r="BD584" s="3">
        <v>82.48052978515625</v>
      </c>
      <c r="BE584" s="3">
        <v>135.32902526855469</v>
      </c>
    </row>
    <row r="585" spans="1:57" x14ac:dyDescent="0.25">
      <c r="A585" s="3">
        <v>128325203</v>
      </c>
      <c r="B585" s="3" t="s">
        <v>21</v>
      </c>
      <c r="C585" s="3" t="s">
        <v>604</v>
      </c>
      <c r="D585" s="50" t="s">
        <v>936</v>
      </c>
      <c r="E585" s="50">
        <v>1685434.5</v>
      </c>
      <c r="F585" s="50">
        <v>218875.046875</v>
      </c>
      <c r="G585" s="50">
        <v>439419.75</v>
      </c>
      <c r="H585" s="50">
        <v>259019.09375</v>
      </c>
      <c r="I585" s="50">
        <v>281332.125</v>
      </c>
      <c r="J585" s="50">
        <v>601401.375</v>
      </c>
      <c r="K585" s="50">
        <v>114831.4140625</v>
      </c>
      <c r="L585" s="50">
        <v>5140.5</v>
      </c>
      <c r="M585" s="50">
        <v>1685434.5</v>
      </c>
      <c r="N585" s="50">
        <v>1685434.5</v>
      </c>
      <c r="O585" s="50">
        <v>218875.046875</v>
      </c>
      <c r="P585" s="50">
        <v>218875.046875</v>
      </c>
      <c r="Q585" s="50">
        <v>537068.5625</v>
      </c>
      <c r="R585" s="50">
        <v>316578.90625</v>
      </c>
      <c r="S585" s="3">
        <v>281332.125</v>
      </c>
      <c r="T585" s="3">
        <v>601401.375</v>
      </c>
      <c r="U585" s="3">
        <v>114831.4140625</v>
      </c>
      <c r="V585" s="3">
        <v>5140.5</v>
      </c>
      <c r="W585" s="3">
        <v>5140.5</v>
      </c>
      <c r="AG585" s="3">
        <v>218875.046875</v>
      </c>
      <c r="AH585" s="3">
        <v>2345757.75</v>
      </c>
      <c r="AI585" s="3">
        <v>2564632.75</v>
      </c>
      <c r="AJ585" s="3">
        <v>820276.4375</v>
      </c>
      <c r="AK585" s="3">
        <v>3384909.25</v>
      </c>
      <c r="AL585" s="3">
        <v>2007153.875</v>
      </c>
      <c r="AM585" s="3">
        <v>5392063</v>
      </c>
      <c r="AN585" s="3">
        <v>500207.1875</v>
      </c>
      <c r="AO585" s="3">
        <v>5892270</v>
      </c>
      <c r="AP585" s="3">
        <v>1690575</v>
      </c>
      <c r="AQ585" s="3">
        <v>7582845</v>
      </c>
      <c r="AR585" s="3">
        <v>14017197</v>
      </c>
      <c r="AS585" s="3">
        <v>0.81910419464111328</v>
      </c>
      <c r="AT585" s="3">
        <v>0.61273616552352905</v>
      </c>
      <c r="AU585" s="3">
        <v>17112838</v>
      </c>
      <c r="AV585" s="3">
        <v>27110132</v>
      </c>
      <c r="AW585" s="3">
        <v>4033897</v>
      </c>
      <c r="AX585" s="3">
        <v>75305.921875</v>
      </c>
      <c r="AY585" s="3">
        <v>5820090</v>
      </c>
      <c r="AZ585" s="3">
        <v>0</v>
      </c>
      <c r="BA585" s="3">
        <v>0</v>
      </c>
      <c r="BB585" s="3">
        <v>77.285957336425781</v>
      </c>
      <c r="BC585" s="3">
        <v>44.948780059814453</v>
      </c>
      <c r="BD585" s="3">
        <v>227.24424743652344</v>
      </c>
      <c r="BE585" s="3">
        <v>53.566795349121094</v>
      </c>
    </row>
    <row r="586" spans="1:57" x14ac:dyDescent="0.25">
      <c r="A586" s="3">
        <v>128326303</v>
      </c>
      <c r="B586" s="3" t="s">
        <v>310</v>
      </c>
      <c r="C586" s="3" t="s">
        <v>604</v>
      </c>
      <c r="D586" s="50" t="s">
        <v>936</v>
      </c>
      <c r="E586" s="50">
        <v>1236162.625</v>
      </c>
      <c r="F586" s="50">
        <v>158232.296875</v>
      </c>
      <c r="G586" s="50">
        <v>203398.59375</v>
      </c>
      <c r="H586" s="50">
        <v>87446.25</v>
      </c>
      <c r="I586" s="50">
        <v>217694.75</v>
      </c>
      <c r="J586" s="50">
        <v>390423.03125</v>
      </c>
      <c r="K586" s="50">
        <v>83128</v>
      </c>
      <c r="L586" s="50">
        <v>7498.0498046875</v>
      </c>
      <c r="M586" s="50">
        <v>1236162.625</v>
      </c>
      <c r="N586" s="50">
        <v>1236162.625</v>
      </c>
      <c r="O586" s="50">
        <v>158232.296875</v>
      </c>
      <c r="P586" s="50">
        <v>158232.296875</v>
      </c>
      <c r="Q586" s="50">
        <v>248598.265625</v>
      </c>
      <c r="R586" s="50">
        <v>106878.75</v>
      </c>
      <c r="S586" s="3">
        <v>217694.75</v>
      </c>
      <c r="T586" s="3">
        <v>390423.03125</v>
      </c>
      <c r="U586" s="3">
        <v>83128</v>
      </c>
      <c r="V586" s="3">
        <v>7498.0498046875</v>
      </c>
      <c r="W586" s="3">
        <v>7498.0498046875</v>
      </c>
      <c r="AG586" s="3">
        <v>158232.296875</v>
      </c>
      <c r="AH586" s="3">
        <v>1631929.625</v>
      </c>
      <c r="AI586" s="3">
        <v>1790161.875</v>
      </c>
      <c r="AJ586" s="3">
        <v>548655.3125</v>
      </c>
      <c r="AK586" s="3">
        <v>2338817.25</v>
      </c>
      <c r="AL586" s="3">
        <v>1350539.375</v>
      </c>
      <c r="AM586" s="3">
        <v>3689356.5</v>
      </c>
      <c r="AN586" s="3">
        <v>375927.0625</v>
      </c>
      <c r="AO586" s="3">
        <v>4065283.5</v>
      </c>
      <c r="AP586" s="3">
        <v>1243660.625</v>
      </c>
      <c r="AQ586" s="3">
        <v>5308944</v>
      </c>
      <c r="AR586" s="3">
        <v>10507527</v>
      </c>
      <c r="AS586" s="3">
        <v>0.82443565130233765</v>
      </c>
      <c r="AT586" s="3">
        <v>0.65179985761642456</v>
      </c>
      <c r="AU586" s="3">
        <v>12745115</v>
      </c>
      <c r="AV586" s="3">
        <v>18972108</v>
      </c>
      <c r="AW586" s="3">
        <v>5810939</v>
      </c>
      <c r="AX586" s="3">
        <v>52700.30078125</v>
      </c>
      <c r="AY586" s="3">
        <v>3582581</v>
      </c>
      <c r="AZ586" s="3">
        <v>0</v>
      </c>
      <c r="BA586" s="3">
        <v>0</v>
      </c>
      <c r="BB586" s="3">
        <v>67.980278015136719</v>
      </c>
      <c r="BC586" s="3">
        <v>44.379581451416016</v>
      </c>
      <c r="BD586" s="3">
        <v>241.84141540527344</v>
      </c>
      <c r="BE586" s="3">
        <v>110.26387023925781</v>
      </c>
    </row>
    <row r="587" spans="1:57" x14ac:dyDescent="0.25">
      <c r="A587" s="3">
        <v>128327303</v>
      </c>
      <c r="B587" s="3" t="s">
        <v>480</v>
      </c>
      <c r="C587" s="3" t="s">
        <v>604</v>
      </c>
      <c r="D587" s="50" t="s">
        <v>936</v>
      </c>
      <c r="E587" s="50">
        <v>1455971</v>
      </c>
      <c r="F587" s="50">
        <v>167829.453125</v>
      </c>
      <c r="G587" s="50">
        <v>208083.40625</v>
      </c>
      <c r="H587" s="50">
        <v>98356.953125</v>
      </c>
      <c r="I587" s="50">
        <v>283214.1875</v>
      </c>
      <c r="J587" s="50">
        <v>418872.0625</v>
      </c>
      <c r="K587" s="50">
        <v>86381.8046875</v>
      </c>
      <c r="L587" s="50"/>
      <c r="M587" s="50">
        <v>1455971</v>
      </c>
      <c r="N587" s="50">
        <v>1455971</v>
      </c>
      <c r="O587" s="50">
        <v>167829.453125</v>
      </c>
      <c r="P587" s="50">
        <v>167829.453125</v>
      </c>
      <c r="Q587" s="50">
        <v>254324.15625</v>
      </c>
      <c r="R587" s="50">
        <v>120214.046875</v>
      </c>
      <c r="S587" s="3">
        <v>283214.1875</v>
      </c>
      <c r="T587" s="3">
        <v>418872.0625</v>
      </c>
      <c r="U587" s="3">
        <v>86381.8046875</v>
      </c>
      <c r="AG587" s="3">
        <v>167829.453125</v>
      </c>
      <c r="AH587" s="3">
        <v>1923924</v>
      </c>
      <c r="AI587" s="3">
        <v>2091753.5</v>
      </c>
      <c r="AJ587" s="3">
        <v>586701.5</v>
      </c>
      <c r="AK587" s="3">
        <v>2678455</v>
      </c>
      <c r="AL587" s="3">
        <v>1576185</v>
      </c>
      <c r="AM587" s="3">
        <v>4254640</v>
      </c>
      <c r="AN587" s="3">
        <v>451043.625</v>
      </c>
      <c r="AO587" s="3">
        <v>4705683.5</v>
      </c>
      <c r="AP587" s="3">
        <v>1455971</v>
      </c>
      <c r="AQ587" s="3">
        <v>6161654.5</v>
      </c>
      <c r="AR587" s="3">
        <v>12462836</v>
      </c>
      <c r="AS587" s="3">
        <v>0.8458939790725708</v>
      </c>
      <c r="AT587" s="3">
        <v>0.71242642402648926</v>
      </c>
      <c r="AU587" s="3">
        <v>14733331</v>
      </c>
      <c r="AV587" s="3">
        <v>20468012</v>
      </c>
      <c r="AW587" s="3">
        <v>8203997</v>
      </c>
      <c r="AX587" s="3">
        <v>56855.58984375</v>
      </c>
      <c r="AY587" s="3">
        <v>2528811</v>
      </c>
      <c r="AZ587" s="3">
        <v>0</v>
      </c>
      <c r="BA587" s="3">
        <v>0</v>
      </c>
      <c r="BB587" s="3">
        <v>44.477790832519531</v>
      </c>
      <c r="BC587" s="3">
        <v>47.109790802001953</v>
      </c>
      <c r="BD587" s="3">
        <v>259.13601684570313</v>
      </c>
      <c r="BE587" s="3">
        <v>144.29534912109375</v>
      </c>
    </row>
    <row r="588" spans="1:57" x14ac:dyDescent="0.25">
      <c r="A588" s="3">
        <v>128328003</v>
      </c>
      <c r="B588" s="3" t="s">
        <v>302</v>
      </c>
      <c r="C588" s="3" t="s">
        <v>604</v>
      </c>
      <c r="D588" s="50" t="s">
        <v>936</v>
      </c>
      <c r="E588" s="50">
        <v>1468319.5</v>
      </c>
      <c r="F588" s="50">
        <v>169493.40625</v>
      </c>
      <c r="G588" s="50">
        <v>328628.46875</v>
      </c>
      <c r="H588" s="50">
        <v>96162.296875</v>
      </c>
      <c r="I588" s="50">
        <v>323477.65625</v>
      </c>
      <c r="J588" s="50">
        <v>445423.09375</v>
      </c>
      <c r="K588" s="50">
        <v>91332.4765625</v>
      </c>
      <c r="L588" s="50"/>
      <c r="M588" s="50">
        <v>1468319.5</v>
      </c>
      <c r="N588" s="50">
        <v>1468319.5</v>
      </c>
      <c r="O588" s="50">
        <v>169493.40625</v>
      </c>
      <c r="P588" s="50">
        <v>169493.40625</v>
      </c>
      <c r="Q588" s="50">
        <v>401657</v>
      </c>
      <c r="R588" s="50">
        <v>117531.703125</v>
      </c>
      <c r="S588" s="3">
        <v>323477.65625</v>
      </c>
      <c r="T588" s="3">
        <v>445423.09375</v>
      </c>
      <c r="U588" s="3">
        <v>91332.4765625</v>
      </c>
      <c r="AG588" s="3">
        <v>169493.40625</v>
      </c>
      <c r="AH588" s="3">
        <v>1979291.875</v>
      </c>
      <c r="AI588" s="3">
        <v>2148785.25</v>
      </c>
      <c r="AJ588" s="3">
        <v>614916.5</v>
      </c>
      <c r="AK588" s="3">
        <v>2763701.75</v>
      </c>
      <c r="AL588" s="3">
        <v>1585851.25</v>
      </c>
      <c r="AM588" s="3">
        <v>4349553</v>
      </c>
      <c r="AN588" s="3">
        <v>492971.0625</v>
      </c>
      <c r="AO588" s="3">
        <v>4842524</v>
      </c>
      <c r="AP588" s="3">
        <v>1468319.5</v>
      </c>
      <c r="AQ588" s="3">
        <v>6310843.5</v>
      </c>
      <c r="AR588" s="3">
        <v>12844753</v>
      </c>
      <c r="AS588" s="3">
        <v>0.83103722333908081</v>
      </c>
      <c r="AT588" s="3">
        <v>0.66293185949325562</v>
      </c>
      <c r="AU588" s="3">
        <v>15456291</v>
      </c>
      <c r="AV588" s="3">
        <v>22397238</v>
      </c>
      <c r="AW588" s="3">
        <v>11624262</v>
      </c>
      <c r="AX588" s="3">
        <v>62214.55078125</v>
      </c>
      <c r="AY588" s="3">
        <v>3864950</v>
      </c>
      <c r="AZ588" s="3">
        <v>0</v>
      </c>
      <c r="BA588" s="3">
        <v>0</v>
      </c>
      <c r="BB588" s="3">
        <v>62.122928619384766</v>
      </c>
      <c r="BC588" s="3">
        <v>44.422111511230469</v>
      </c>
      <c r="BD588" s="3">
        <v>248.435302734375</v>
      </c>
      <c r="BE588" s="3">
        <v>186.84153747558594</v>
      </c>
    </row>
    <row r="589" spans="1:57" x14ac:dyDescent="0.25">
      <c r="A589" s="3">
        <v>129000000</v>
      </c>
      <c r="B589" s="3" t="s">
        <v>592</v>
      </c>
      <c r="C589" s="3" t="s">
        <v>606</v>
      </c>
      <c r="D589" s="50" t="s">
        <v>938</v>
      </c>
      <c r="E589" s="50"/>
      <c r="F589" s="50"/>
      <c r="G589" s="50"/>
      <c r="H589" s="50"/>
      <c r="I589" s="50"/>
      <c r="J589" s="50">
        <v>470358.5</v>
      </c>
      <c r="K589" s="50">
        <v>90359.390625</v>
      </c>
      <c r="L589" s="50"/>
      <c r="M589" s="50"/>
      <c r="N589" s="50"/>
      <c r="O589" s="50"/>
      <c r="P589" s="50"/>
      <c r="Q589" s="50"/>
      <c r="R589" s="50"/>
      <c r="T589" s="3">
        <v>470358.5</v>
      </c>
      <c r="U589" s="3">
        <v>90359.390625</v>
      </c>
      <c r="X589" s="3">
        <v>96445.3359375</v>
      </c>
      <c r="Y589" s="3">
        <v>490087.34375</v>
      </c>
      <c r="Z589" s="3">
        <v>490087.34375</v>
      </c>
      <c r="AA589" s="3">
        <v>284092.96875</v>
      </c>
      <c r="AB589" s="3">
        <v>284092.96875</v>
      </c>
      <c r="AC589" s="3">
        <v>284092.96875</v>
      </c>
      <c r="AD589" s="3">
        <v>284092.96875</v>
      </c>
      <c r="AE589" s="3">
        <v>284092.96875</v>
      </c>
      <c r="AF589" s="3">
        <v>284092.96875</v>
      </c>
      <c r="AG589" s="3">
        <v>284092.96875</v>
      </c>
      <c r="AH589" s="3">
        <v>960985</v>
      </c>
      <c r="AI589" s="3">
        <v>1245078</v>
      </c>
      <c r="AJ589" s="3">
        <v>754451.5</v>
      </c>
      <c r="AK589" s="3">
        <v>1999529.5</v>
      </c>
      <c r="AL589" s="3">
        <v>284092.96875</v>
      </c>
      <c r="AM589" s="3">
        <v>2283622.5</v>
      </c>
      <c r="AN589" s="3">
        <v>774180.3125</v>
      </c>
      <c r="AO589" s="3">
        <v>3057802.75</v>
      </c>
      <c r="AP589" s="3">
        <v>284092.96875</v>
      </c>
      <c r="AQ589" s="3">
        <v>3341895.75</v>
      </c>
      <c r="AR589" s="3">
        <v>5256438.5</v>
      </c>
      <c r="AS589" s="3">
        <v>0.63593637943267822</v>
      </c>
      <c r="AT589" s="3">
        <v>0.25696972012519836</v>
      </c>
      <c r="AU589" s="3">
        <v>8265667</v>
      </c>
      <c r="AV589" s="3">
        <v>31053314</v>
      </c>
      <c r="AW589" s="3">
        <v>8693007</v>
      </c>
      <c r="AX589" s="3">
        <v>86259.203125</v>
      </c>
      <c r="BA589" s="3">
        <v>0</v>
      </c>
      <c r="BC589" s="3">
        <v>23.180477142333984</v>
      </c>
      <c r="BD589" s="3">
        <v>95.823593139648438</v>
      </c>
      <c r="BE589" s="3">
        <v>100.77773284912109</v>
      </c>
    </row>
    <row r="590" spans="1:57" x14ac:dyDescent="0.25">
      <c r="A590" s="3">
        <v>129540803</v>
      </c>
      <c r="B590" s="3" t="s">
        <v>277</v>
      </c>
      <c r="C590" s="3" t="s">
        <v>604</v>
      </c>
      <c r="D590" s="50" t="s">
        <v>938</v>
      </c>
      <c r="E590" s="50">
        <v>1481526.25</v>
      </c>
      <c r="F590" s="50">
        <v>306091.8125</v>
      </c>
      <c r="G590" s="50">
        <v>599337.5625</v>
      </c>
      <c r="H590" s="50">
        <v>522368.09375</v>
      </c>
      <c r="I590" s="50">
        <v>405180.96875</v>
      </c>
      <c r="J590" s="50">
        <v>746863.8125</v>
      </c>
      <c r="K590" s="50">
        <v>165697.625</v>
      </c>
      <c r="L590" s="50"/>
      <c r="M590" s="50">
        <v>1481526.25</v>
      </c>
      <c r="N590" s="50">
        <v>1481526.25</v>
      </c>
      <c r="O590" s="50">
        <v>306091.8125</v>
      </c>
      <c r="P590" s="50">
        <v>306091.8125</v>
      </c>
      <c r="Q590" s="50">
        <v>732523.625</v>
      </c>
      <c r="R590" s="50">
        <v>638449.875</v>
      </c>
      <c r="S590" s="3">
        <v>405180.96875</v>
      </c>
      <c r="T590" s="3">
        <v>746863.8125</v>
      </c>
      <c r="U590" s="3">
        <v>165697.625</v>
      </c>
      <c r="AG590" s="3">
        <v>306091.8125</v>
      </c>
      <c r="AH590" s="3">
        <v>2574773</v>
      </c>
      <c r="AI590" s="3">
        <v>2880864.75</v>
      </c>
      <c r="AJ590" s="3">
        <v>1052955.625</v>
      </c>
      <c r="AK590" s="3">
        <v>3933820.5</v>
      </c>
      <c r="AL590" s="3">
        <v>2119976</v>
      </c>
      <c r="AM590" s="3">
        <v>6053796.5</v>
      </c>
      <c r="AN590" s="3">
        <v>711272.75</v>
      </c>
      <c r="AO590" s="3">
        <v>6765069</v>
      </c>
      <c r="AP590" s="3">
        <v>1481526.25</v>
      </c>
      <c r="AQ590" s="3">
        <v>8246595</v>
      </c>
      <c r="AR590" s="3">
        <v>14154905</v>
      </c>
      <c r="AS590" s="3">
        <v>0.77541112899780273</v>
      </c>
      <c r="AT590" s="3">
        <v>0.3440532386302948</v>
      </c>
      <c r="AU590" s="3">
        <v>18254710</v>
      </c>
      <c r="AV590" s="3">
        <v>53558760</v>
      </c>
      <c r="AW590" s="3">
        <v>5202206</v>
      </c>
      <c r="AX590" s="3">
        <v>148774.328125</v>
      </c>
      <c r="AY590" s="3">
        <v>21934831</v>
      </c>
      <c r="AZ590" s="3">
        <v>0</v>
      </c>
      <c r="BA590" s="3">
        <v>0</v>
      </c>
      <c r="BB590" s="3">
        <v>147.43693542480469</v>
      </c>
      <c r="BC590" s="3">
        <v>26.4415283203125</v>
      </c>
      <c r="BD590" s="3">
        <v>122.70066833496094</v>
      </c>
      <c r="BE590" s="3">
        <v>34.967094421386719</v>
      </c>
    </row>
    <row r="591" spans="1:57" x14ac:dyDescent="0.25">
      <c r="A591" s="3">
        <v>129544503</v>
      </c>
      <c r="B591" s="3" t="s">
        <v>291</v>
      </c>
      <c r="C591" s="3" t="s">
        <v>604</v>
      </c>
      <c r="D591" s="50" t="s">
        <v>938</v>
      </c>
      <c r="E591" s="50">
        <v>1597099.625</v>
      </c>
      <c r="F591" s="50">
        <v>226756.046875</v>
      </c>
      <c r="G591" s="50">
        <v>337121.96875</v>
      </c>
      <c r="H591" s="50">
        <v>461119.0625</v>
      </c>
      <c r="I591" s="50">
        <v>111623.8046875</v>
      </c>
      <c r="J591" s="50">
        <v>565064.4375</v>
      </c>
      <c r="K591" s="50">
        <v>121197.03125</v>
      </c>
      <c r="L591" s="50"/>
      <c r="M591" s="50">
        <v>1597099.625</v>
      </c>
      <c r="N591" s="50">
        <v>1597099.625</v>
      </c>
      <c r="O591" s="50">
        <v>226756.046875</v>
      </c>
      <c r="P591" s="50">
        <v>226756.046875</v>
      </c>
      <c r="Q591" s="50">
        <v>412038</v>
      </c>
      <c r="R591" s="50">
        <v>563589.9375</v>
      </c>
      <c r="S591" s="3">
        <v>111623.8046875</v>
      </c>
      <c r="T591" s="3">
        <v>565064.4375</v>
      </c>
      <c r="U591" s="3">
        <v>121197.03125</v>
      </c>
      <c r="AG591" s="3">
        <v>226756.046875</v>
      </c>
      <c r="AH591" s="3">
        <v>2291039.5</v>
      </c>
      <c r="AI591" s="3">
        <v>2517795.5</v>
      </c>
      <c r="AJ591" s="3">
        <v>791820.5</v>
      </c>
      <c r="AK591" s="3">
        <v>3309616</v>
      </c>
      <c r="AL591" s="3">
        <v>2160689.5</v>
      </c>
      <c r="AM591" s="3">
        <v>5470305.5</v>
      </c>
      <c r="AN591" s="3">
        <v>338379.84375</v>
      </c>
      <c r="AO591" s="3">
        <v>5808685.5</v>
      </c>
      <c r="AP591" s="3">
        <v>1597099.625</v>
      </c>
      <c r="AQ591" s="3">
        <v>7405785</v>
      </c>
      <c r="AR591" s="3">
        <v>11542245</v>
      </c>
      <c r="AS591" s="3">
        <v>0.82676827907562256</v>
      </c>
      <c r="AT591" s="3">
        <v>0.60521793365478516</v>
      </c>
      <c r="AU591" s="3">
        <v>13960677</v>
      </c>
      <c r="AV591" s="3">
        <v>23210084</v>
      </c>
      <c r="AW591" s="3">
        <v>3549130</v>
      </c>
      <c r="AX591" s="3">
        <v>64472.45703125</v>
      </c>
      <c r="AY591" s="3">
        <v>4034757</v>
      </c>
      <c r="AZ591" s="3">
        <v>0</v>
      </c>
      <c r="BA591" s="3">
        <v>0</v>
      </c>
      <c r="BB591" s="3">
        <v>62.581096649169922</v>
      </c>
      <c r="BC591" s="3">
        <v>51.333797454833984</v>
      </c>
      <c r="BD591" s="3">
        <v>216.53706359863281</v>
      </c>
      <c r="BE591" s="3">
        <v>55.048778533935547</v>
      </c>
    </row>
    <row r="592" spans="1:57" x14ac:dyDescent="0.25">
      <c r="A592" s="3">
        <v>129544703</v>
      </c>
      <c r="B592" s="3" t="s">
        <v>293</v>
      </c>
      <c r="C592" s="3" t="s">
        <v>604</v>
      </c>
      <c r="D592" s="50" t="s">
        <v>938</v>
      </c>
      <c r="E592" s="50">
        <v>1334789.125</v>
      </c>
      <c r="F592" s="50">
        <v>209823.59375</v>
      </c>
      <c r="G592" s="50">
        <v>279228.90625</v>
      </c>
      <c r="H592" s="50">
        <v>1041314.875</v>
      </c>
      <c r="I592" s="50">
        <v>95814.6015625</v>
      </c>
      <c r="J592" s="50">
        <v>432576</v>
      </c>
      <c r="K592" s="50">
        <v>88820.2265625</v>
      </c>
      <c r="L592" s="50"/>
      <c r="M592" s="50">
        <v>1334789.125</v>
      </c>
      <c r="N592" s="50">
        <v>1334789.125</v>
      </c>
      <c r="O592" s="50">
        <v>209823.59375</v>
      </c>
      <c r="P592" s="50">
        <v>209823.59375</v>
      </c>
      <c r="Q592" s="50">
        <v>341279.75</v>
      </c>
      <c r="R592" s="50">
        <v>1272718.125</v>
      </c>
      <c r="S592" s="3">
        <v>95814.6015625</v>
      </c>
      <c r="T592" s="3">
        <v>432576</v>
      </c>
      <c r="U592" s="3">
        <v>88820.2265625</v>
      </c>
      <c r="AG592" s="3">
        <v>209823.59375</v>
      </c>
      <c r="AH592" s="3">
        <v>2560738.75</v>
      </c>
      <c r="AI592" s="3">
        <v>2770562.25</v>
      </c>
      <c r="AJ592" s="3">
        <v>642399.625</v>
      </c>
      <c r="AK592" s="3">
        <v>3412962</v>
      </c>
      <c r="AL592" s="3">
        <v>2607507.25</v>
      </c>
      <c r="AM592" s="3">
        <v>6020469</v>
      </c>
      <c r="AN592" s="3">
        <v>305638.1875</v>
      </c>
      <c r="AO592" s="3">
        <v>6326107</v>
      </c>
      <c r="AP592" s="3">
        <v>1334789.125</v>
      </c>
      <c r="AQ592" s="3">
        <v>7660896</v>
      </c>
      <c r="AR592" s="3">
        <v>9280326</v>
      </c>
      <c r="AS592" s="3">
        <v>0.82046788930892944</v>
      </c>
      <c r="AT592" s="3">
        <v>0.48864695429801941</v>
      </c>
      <c r="AU592" s="3">
        <v>11311017</v>
      </c>
      <c r="AV592" s="3">
        <v>22777930</v>
      </c>
      <c r="AW592" s="3">
        <v>4748136</v>
      </c>
      <c r="AX592" s="3">
        <v>63272.02734375</v>
      </c>
      <c r="AY592" s="3">
        <v>7224000</v>
      </c>
      <c r="AZ592" s="3">
        <v>0</v>
      </c>
      <c r="BA592" s="3">
        <v>0</v>
      </c>
      <c r="BB592" s="3">
        <v>114.17367553710938</v>
      </c>
      <c r="BC592" s="3">
        <v>53.941089630126953</v>
      </c>
      <c r="BD592" s="3">
        <v>178.76805114746094</v>
      </c>
      <c r="BE592" s="3">
        <v>75.043212890625</v>
      </c>
    </row>
    <row r="593" spans="1:57" x14ac:dyDescent="0.25">
      <c r="A593" s="3">
        <v>129545003</v>
      </c>
      <c r="B593" s="3" t="s">
        <v>196</v>
      </c>
      <c r="C593" s="3" t="s">
        <v>604</v>
      </c>
      <c r="D593" s="50" t="s">
        <v>938</v>
      </c>
      <c r="E593" s="50">
        <v>1773705.75</v>
      </c>
      <c r="F593" s="50">
        <v>318213.15625</v>
      </c>
      <c r="G593" s="50">
        <v>327591.34375</v>
      </c>
      <c r="H593" s="50">
        <v>1023675.3125</v>
      </c>
      <c r="I593" s="50">
        <v>350515.3125</v>
      </c>
      <c r="J593" s="50">
        <v>792489.25</v>
      </c>
      <c r="K593" s="50">
        <v>166932.859375</v>
      </c>
      <c r="L593" s="50"/>
      <c r="M593" s="50">
        <v>1773705.75</v>
      </c>
      <c r="N593" s="50">
        <v>1773705.75</v>
      </c>
      <c r="O593" s="50">
        <v>318213.15625</v>
      </c>
      <c r="P593" s="50">
        <v>318213.15625</v>
      </c>
      <c r="Q593" s="50">
        <v>400389.4375</v>
      </c>
      <c r="R593" s="50">
        <v>1251158.75</v>
      </c>
      <c r="S593" s="3">
        <v>350515.3125</v>
      </c>
      <c r="T593" s="3">
        <v>792489.25</v>
      </c>
      <c r="U593" s="3">
        <v>166932.859375</v>
      </c>
      <c r="AG593" s="3">
        <v>318213.15625</v>
      </c>
      <c r="AH593" s="3">
        <v>3314829</v>
      </c>
      <c r="AI593" s="3">
        <v>3633042.25</v>
      </c>
      <c r="AJ593" s="3">
        <v>1110702.375</v>
      </c>
      <c r="AK593" s="3">
        <v>4743744.5</v>
      </c>
      <c r="AL593" s="3">
        <v>3024864.5</v>
      </c>
      <c r="AM593" s="3">
        <v>7768609</v>
      </c>
      <c r="AN593" s="3">
        <v>668728.5</v>
      </c>
      <c r="AO593" s="3">
        <v>8437338</v>
      </c>
      <c r="AP593" s="3">
        <v>1773705.75</v>
      </c>
      <c r="AQ593" s="3">
        <v>10211044</v>
      </c>
      <c r="AR593" s="3">
        <v>14512061</v>
      </c>
      <c r="AS593" s="3">
        <v>0.7803005576133728</v>
      </c>
      <c r="AT593" s="3">
        <v>0.4633558988571167</v>
      </c>
      <c r="AU593" s="3">
        <v>18598040</v>
      </c>
      <c r="AV593" s="3">
        <v>39788492</v>
      </c>
      <c r="AW593" s="3">
        <v>7978305</v>
      </c>
      <c r="AX593" s="3">
        <v>110523.5859375</v>
      </c>
      <c r="AY593" s="3">
        <v>9218670</v>
      </c>
      <c r="AZ593" s="3">
        <v>0</v>
      </c>
      <c r="BA593" s="3">
        <v>0</v>
      </c>
      <c r="BB593" s="3">
        <v>83.409072875976563</v>
      </c>
      <c r="BC593" s="3">
        <v>42.920654296875</v>
      </c>
      <c r="BD593" s="3">
        <v>168.27214050292969</v>
      </c>
      <c r="BE593" s="3">
        <v>72.186447143554688</v>
      </c>
    </row>
    <row r="594" spans="1:57" x14ac:dyDescent="0.25">
      <c r="A594" s="3">
        <v>129546003</v>
      </c>
      <c r="B594" s="3" t="s">
        <v>14</v>
      </c>
      <c r="C594" s="3" t="s">
        <v>604</v>
      </c>
      <c r="D594" s="50" t="s">
        <v>938</v>
      </c>
      <c r="E594" s="50">
        <v>1180681.75</v>
      </c>
      <c r="F594" s="50">
        <v>181729.5</v>
      </c>
      <c r="G594" s="50">
        <v>457758.46875</v>
      </c>
      <c r="H594" s="50">
        <v>452924.09375</v>
      </c>
      <c r="I594" s="50">
        <v>150368.390625</v>
      </c>
      <c r="J594" s="50">
        <v>508983.6875</v>
      </c>
      <c r="K594" s="50">
        <v>108819.125</v>
      </c>
      <c r="L594" s="50"/>
      <c r="M594" s="50">
        <v>1180681.75</v>
      </c>
      <c r="N594" s="50">
        <v>1180681.75</v>
      </c>
      <c r="O594" s="50">
        <v>181729.5</v>
      </c>
      <c r="P594" s="50">
        <v>181729.5</v>
      </c>
      <c r="Q594" s="50">
        <v>559482.5625</v>
      </c>
      <c r="R594" s="50">
        <v>553573.875</v>
      </c>
      <c r="S594" s="3">
        <v>150368.390625</v>
      </c>
      <c r="T594" s="3">
        <v>508983.6875</v>
      </c>
      <c r="U594" s="3">
        <v>108819.125</v>
      </c>
      <c r="AG594" s="3">
        <v>181729.5</v>
      </c>
      <c r="AH594" s="3">
        <v>1892793.375</v>
      </c>
      <c r="AI594" s="3">
        <v>2074522.875</v>
      </c>
      <c r="AJ594" s="3">
        <v>690713.1875</v>
      </c>
      <c r="AK594" s="3">
        <v>2765236</v>
      </c>
      <c r="AL594" s="3">
        <v>1734255.625</v>
      </c>
      <c r="AM594" s="3">
        <v>4499491.5</v>
      </c>
      <c r="AN594" s="3">
        <v>332097.875</v>
      </c>
      <c r="AO594" s="3">
        <v>4831589.5</v>
      </c>
      <c r="AP594" s="3">
        <v>1180681.75</v>
      </c>
      <c r="AQ594" s="3">
        <v>6012271</v>
      </c>
      <c r="AR594" s="3">
        <v>10513734</v>
      </c>
      <c r="AS594" s="3">
        <v>0.80475449562072754</v>
      </c>
      <c r="AT594" s="3">
        <v>0.46231034398078918</v>
      </c>
      <c r="AU594" s="3">
        <v>13064523</v>
      </c>
      <c r="AV594" s="3">
        <v>27793590</v>
      </c>
      <c r="AW594" s="3">
        <v>7376277</v>
      </c>
      <c r="AX594" s="3">
        <v>77204.4140625</v>
      </c>
      <c r="AY594" s="3">
        <v>11479610</v>
      </c>
      <c r="AZ594" s="3">
        <v>0</v>
      </c>
      <c r="BA594" s="3">
        <v>0</v>
      </c>
      <c r="BB594" s="3">
        <v>148.69111633300781</v>
      </c>
      <c r="BC594" s="3">
        <v>35.817070007324219</v>
      </c>
      <c r="BD594" s="3">
        <v>169.21989440917969</v>
      </c>
      <c r="BE594" s="3">
        <v>95.542167663574219</v>
      </c>
    </row>
    <row r="595" spans="1:57" x14ac:dyDescent="0.25">
      <c r="A595" s="3">
        <v>129546103</v>
      </c>
      <c r="B595" s="3" t="s">
        <v>475</v>
      </c>
      <c r="C595" s="3" t="s">
        <v>604</v>
      </c>
      <c r="D595" s="50" t="s">
        <v>938</v>
      </c>
      <c r="E595" s="50">
        <v>2840616.25</v>
      </c>
      <c r="F595" s="50">
        <v>427084.8125</v>
      </c>
      <c r="G595" s="50">
        <v>551247.375</v>
      </c>
      <c r="H595" s="50">
        <v>1626392.75</v>
      </c>
      <c r="I595" s="50">
        <v>93931.78125</v>
      </c>
      <c r="J595" s="50">
        <v>921272.125</v>
      </c>
      <c r="K595" s="50">
        <v>190713.078125</v>
      </c>
      <c r="L595" s="50"/>
      <c r="M595" s="50">
        <v>2840616.25</v>
      </c>
      <c r="N595" s="50">
        <v>2840616.25</v>
      </c>
      <c r="O595" s="50">
        <v>427084.8125</v>
      </c>
      <c r="P595" s="50">
        <v>427084.8125</v>
      </c>
      <c r="Q595" s="50">
        <v>673746.75</v>
      </c>
      <c r="R595" s="50">
        <v>1987813.25</v>
      </c>
      <c r="S595" s="3">
        <v>93931.78125</v>
      </c>
      <c r="T595" s="3">
        <v>921272.125</v>
      </c>
      <c r="U595" s="3">
        <v>190713.078125</v>
      </c>
      <c r="AG595" s="3">
        <v>427084.8125</v>
      </c>
      <c r="AH595" s="3">
        <v>4751654</v>
      </c>
      <c r="AI595" s="3">
        <v>5178739</v>
      </c>
      <c r="AJ595" s="3">
        <v>1348357</v>
      </c>
      <c r="AK595" s="3">
        <v>6527096</v>
      </c>
      <c r="AL595" s="3">
        <v>4828429.5</v>
      </c>
      <c r="AM595" s="3">
        <v>11355526</v>
      </c>
      <c r="AN595" s="3">
        <v>521016.59375</v>
      </c>
      <c r="AO595" s="3">
        <v>11876543</v>
      </c>
      <c r="AP595" s="3">
        <v>2840616.25</v>
      </c>
      <c r="AQ595" s="3">
        <v>14717159</v>
      </c>
      <c r="AR595" s="3">
        <v>19856170</v>
      </c>
      <c r="AS595" s="3">
        <v>0.83064347505569458</v>
      </c>
      <c r="AT595" s="3">
        <v>0.49972337484359741</v>
      </c>
      <c r="AU595" s="3">
        <v>23904564</v>
      </c>
      <c r="AV595" s="3">
        <v>43081500</v>
      </c>
      <c r="AW595" s="3">
        <v>22773012</v>
      </c>
      <c r="AX595" s="3">
        <v>119670.8359375</v>
      </c>
      <c r="AY595" s="3">
        <v>11167827</v>
      </c>
      <c r="AZ595" s="3">
        <v>0</v>
      </c>
      <c r="BA595" s="3">
        <v>0</v>
      </c>
      <c r="BB595" s="3">
        <v>93.321205139160156</v>
      </c>
      <c r="BC595" s="3">
        <v>54.542076110839844</v>
      </c>
      <c r="BD595" s="3">
        <v>199.75262451171875</v>
      </c>
      <c r="BE595" s="3">
        <v>190.29708862304688</v>
      </c>
    </row>
    <row r="596" spans="1:57" x14ac:dyDescent="0.25">
      <c r="A596" s="3">
        <v>129546803</v>
      </c>
      <c r="B596" s="3" t="s">
        <v>12</v>
      </c>
      <c r="C596" s="3" t="s">
        <v>604</v>
      </c>
      <c r="D596" s="50" t="s">
        <v>938</v>
      </c>
      <c r="E596" s="50">
        <v>698476.625</v>
      </c>
      <c r="F596" s="50">
        <v>133473.75</v>
      </c>
      <c r="G596" s="50">
        <v>114812.1484375</v>
      </c>
      <c r="H596" s="50">
        <v>512208.90625</v>
      </c>
      <c r="I596" s="50">
        <v>92984.5390625</v>
      </c>
      <c r="J596" s="50">
        <v>190683.578125</v>
      </c>
      <c r="K596" s="50">
        <v>37558.765625</v>
      </c>
      <c r="L596" s="50"/>
      <c r="M596" s="50">
        <v>698476.625</v>
      </c>
      <c r="N596" s="50">
        <v>698476.625</v>
      </c>
      <c r="O596" s="50">
        <v>133473.75</v>
      </c>
      <c r="P596" s="50">
        <v>133473.75</v>
      </c>
      <c r="Q596" s="50">
        <v>140325.953125</v>
      </c>
      <c r="R596" s="50">
        <v>626033.125</v>
      </c>
      <c r="S596" s="3">
        <v>92984.5390625</v>
      </c>
      <c r="T596" s="3">
        <v>190683.578125</v>
      </c>
      <c r="U596" s="3">
        <v>37558.765625</v>
      </c>
      <c r="AG596" s="3">
        <v>133473.75</v>
      </c>
      <c r="AH596" s="3">
        <v>1341228.75</v>
      </c>
      <c r="AI596" s="3">
        <v>1474702.5</v>
      </c>
      <c r="AJ596" s="3">
        <v>324157.3125</v>
      </c>
      <c r="AK596" s="3">
        <v>1798859.75</v>
      </c>
      <c r="AL596" s="3">
        <v>1324509.75</v>
      </c>
      <c r="AM596" s="3">
        <v>3123369.5</v>
      </c>
      <c r="AN596" s="3">
        <v>226458.28125</v>
      </c>
      <c r="AO596" s="3">
        <v>3349827.75</v>
      </c>
      <c r="AP596" s="3">
        <v>698476.625</v>
      </c>
      <c r="AQ596" s="3">
        <v>4048304.5</v>
      </c>
      <c r="AR596" s="3">
        <v>5389309.5</v>
      </c>
      <c r="AS596" s="3">
        <v>0.82257789373397827</v>
      </c>
      <c r="AT596" s="3">
        <v>0.44138619303703308</v>
      </c>
      <c r="AU596" s="3">
        <v>6551731.5</v>
      </c>
      <c r="AV596" s="3">
        <v>13789545</v>
      </c>
      <c r="AW596" s="3">
        <v>9712531</v>
      </c>
      <c r="AX596" s="3">
        <v>38304.29296875</v>
      </c>
      <c r="AY596" s="3">
        <v>3760038</v>
      </c>
      <c r="AZ596" s="3">
        <v>0</v>
      </c>
      <c r="BA596" s="3">
        <v>0</v>
      </c>
      <c r="BB596" s="3">
        <v>98.162315368652344</v>
      </c>
      <c r="BC596" s="3">
        <v>46.962352752685547</v>
      </c>
      <c r="BD596" s="3">
        <v>171.0443115234375</v>
      </c>
      <c r="BE596" s="3">
        <v>253.56246948242188</v>
      </c>
    </row>
    <row r="597" spans="1:57" x14ac:dyDescent="0.25">
      <c r="A597" s="3">
        <v>129546907</v>
      </c>
      <c r="B597" s="3" t="s">
        <v>556</v>
      </c>
      <c r="C597" s="3" t="s">
        <v>605</v>
      </c>
      <c r="D597" s="50" t="s">
        <v>938</v>
      </c>
      <c r="E597" s="50"/>
      <c r="F597" s="50"/>
      <c r="G597" s="50"/>
      <c r="H597" s="50"/>
      <c r="I597" s="50"/>
      <c r="J597" s="50">
        <v>177455.484375</v>
      </c>
      <c r="K597" s="50">
        <v>36746.875</v>
      </c>
      <c r="L597" s="50">
        <v>217440.453125</v>
      </c>
      <c r="M597" s="50"/>
      <c r="N597" s="50"/>
      <c r="O597" s="50"/>
      <c r="P597" s="50"/>
      <c r="Q597" s="50"/>
      <c r="R597" s="50"/>
      <c r="T597" s="3">
        <v>177455.484375</v>
      </c>
      <c r="U597" s="3">
        <v>36746.875</v>
      </c>
      <c r="V597" s="3">
        <v>217440.453125</v>
      </c>
      <c r="W597" s="3">
        <v>217440.453125</v>
      </c>
      <c r="AG597" s="3">
        <v>0</v>
      </c>
      <c r="AH597" s="3">
        <v>254187.328125</v>
      </c>
      <c r="AI597" s="3">
        <v>254187.328125</v>
      </c>
      <c r="AJ597" s="3">
        <v>177455.484375</v>
      </c>
      <c r="AK597" s="3">
        <v>431642.8125</v>
      </c>
      <c r="AL597" s="3">
        <v>217440.453125</v>
      </c>
      <c r="AM597" s="3">
        <v>649083.25</v>
      </c>
      <c r="AN597" s="3">
        <v>0</v>
      </c>
      <c r="AO597" s="3">
        <v>649083.25</v>
      </c>
      <c r="AP597" s="3">
        <v>217440.453125</v>
      </c>
      <c r="AQ597" s="3">
        <v>866523.6875</v>
      </c>
      <c r="AR597" s="3">
        <v>1139916.25</v>
      </c>
      <c r="AS597" s="3">
        <v>0.55619031190872192</v>
      </c>
      <c r="AT597" s="3">
        <v>0.23636399209499359</v>
      </c>
      <c r="AU597" s="3">
        <v>2049507.625</v>
      </c>
      <c r="AV597" s="3">
        <v>8644722</v>
      </c>
      <c r="AW597" s="3">
        <v>791281</v>
      </c>
      <c r="AX597" s="3">
        <v>24013.1171875</v>
      </c>
      <c r="BA597" s="3">
        <v>0</v>
      </c>
      <c r="BC597" s="3">
        <v>17.975292205810547</v>
      </c>
      <c r="BD597" s="3">
        <v>85.349502563476563</v>
      </c>
      <c r="BE597" s="3">
        <v>32.952030181884766</v>
      </c>
    </row>
    <row r="598" spans="1:57" x14ac:dyDescent="0.25">
      <c r="A598" s="3">
        <v>129547203</v>
      </c>
      <c r="B598" s="3" t="s">
        <v>191</v>
      </c>
      <c r="C598" s="3" t="s">
        <v>604</v>
      </c>
      <c r="D598" s="50" t="s">
        <v>938</v>
      </c>
      <c r="E598" s="50">
        <v>1721119.75</v>
      </c>
      <c r="F598" s="50">
        <v>207888.75</v>
      </c>
      <c r="G598" s="50">
        <v>230900.484375</v>
      </c>
      <c r="H598" s="50">
        <v>1097252.5</v>
      </c>
      <c r="I598" s="50">
        <v>58394.71875</v>
      </c>
      <c r="J598" s="50">
        <v>599476.5625</v>
      </c>
      <c r="K598" s="50">
        <v>125443.4375</v>
      </c>
      <c r="L598" s="50"/>
      <c r="M598" s="50">
        <v>1721119.75</v>
      </c>
      <c r="N598" s="50">
        <v>1721119.75</v>
      </c>
      <c r="O598" s="50">
        <v>207888.75</v>
      </c>
      <c r="P598" s="50">
        <v>207888.75</v>
      </c>
      <c r="Q598" s="50">
        <v>282211.6875</v>
      </c>
      <c r="R598" s="50">
        <v>1341086.5</v>
      </c>
      <c r="S598" s="3">
        <v>58394.71875</v>
      </c>
      <c r="T598" s="3">
        <v>599476.5625</v>
      </c>
      <c r="U598" s="3">
        <v>125443.4375</v>
      </c>
      <c r="AG598" s="3">
        <v>207888.75</v>
      </c>
      <c r="AH598" s="3">
        <v>3002210.5</v>
      </c>
      <c r="AI598" s="3">
        <v>3210099.25</v>
      </c>
      <c r="AJ598" s="3">
        <v>807365.3125</v>
      </c>
      <c r="AK598" s="3">
        <v>4017464.5</v>
      </c>
      <c r="AL598" s="3">
        <v>3062206.25</v>
      </c>
      <c r="AM598" s="3">
        <v>7079671</v>
      </c>
      <c r="AN598" s="3">
        <v>266283.46875</v>
      </c>
      <c r="AO598" s="3">
        <v>7345954.5</v>
      </c>
      <c r="AP598" s="3">
        <v>1721119.75</v>
      </c>
      <c r="AQ598" s="3">
        <v>9067074</v>
      </c>
      <c r="AR598" s="3">
        <v>11213148</v>
      </c>
      <c r="AS598" s="3">
        <v>0.78926151990890503</v>
      </c>
      <c r="AT598" s="3">
        <v>0.56820303201675415</v>
      </c>
      <c r="AU598" s="3">
        <v>14207139</v>
      </c>
      <c r="AV598" s="3">
        <v>23668004</v>
      </c>
      <c r="AW598" s="3">
        <v>10417065</v>
      </c>
      <c r="AX598" s="3">
        <v>65744.453125</v>
      </c>
      <c r="AY598" s="3">
        <v>3435993</v>
      </c>
      <c r="AZ598" s="3">
        <v>0</v>
      </c>
      <c r="BA598" s="3">
        <v>0</v>
      </c>
      <c r="BB598" s="3">
        <v>52.262859344482422</v>
      </c>
      <c r="BC598" s="3">
        <v>61.107276916503906</v>
      </c>
      <c r="BD598" s="3">
        <v>216.09638977050781</v>
      </c>
      <c r="BE598" s="3">
        <v>158.44781494140625</v>
      </c>
    </row>
    <row r="599" spans="1:57" x14ac:dyDescent="0.25">
      <c r="A599" s="3">
        <v>129547303</v>
      </c>
      <c r="B599" s="3" t="s">
        <v>477</v>
      </c>
      <c r="C599" s="3" t="s">
        <v>604</v>
      </c>
      <c r="D599" s="50" t="s">
        <v>938</v>
      </c>
      <c r="E599" s="50">
        <v>1132410.875</v>
      </c>
      <c r="F599" s="50">
        <v>176054.703125</v>
      </c>
      <c r="G599" s="50">
        <v>367458.375</v>
      </c>
      <c r="H599" s="50">
        <v>273418.1875</v>
      </c>
      <c r="I599" s="50">
        <v>108402</v>
      </c>
      <c r="J599" s="50">
        <v>490909.09375</v>
      </c>
      <c r="K599" s="50">
        <v>109048.0234375</v>
      </c>
      <c r="L599" s="50"/>
      <c r="M599" s="50">
        <v>1132410.875</v>
      </c>
      <c r="N599" s="50">
        <v>1132410.875</v>
      </c>
      <c r="O599" s="50">
        <v>176054.703125</v>
      </c>
      <c r="P599" s="50">
        <v>176054.703125</v>
      </c>
      <c r="Q599" s="50">
        <v>449115.78125</v>
      </c>
      <c r="R599" s="50">
        <v>334177.8125</v>
      </c>
      <c r="S599" s="3">
        <v>108402</v>
      </c>
      <c r="T599" s="3">
        <v>490909.09375</v>
      </c>
      <c r="U599" s="3">
        <v>109048.0234375</v>
      </c>
      <c r="AG599" s="3">
        <v>176054.703125</v>
      </c>
      <c r="AH599" s="3">
        <v>1623279</v>
      </c>
      <c r="AI599" s="3">
        <v>1799333.75</v>
      </c>
      <c r="AJ599" s="3">
        <v>666963.8125</v>
      </c>
      <c r="AK599" s="3">
        <v>2466297.5</v>
      </c>
      <c r="AL599" s="3">
        <v>1466588.75</v>
      </c>
      <c r="AM599" s="3">
        <v>3932886.25</v>
      </c>
      <c r="AN599" s="3">
        <v>284456.6875</v>
      </c>
      <c r="AO599" s="3">
        <v>4217343</v>
      </c>
      <c r="AP599" s="3">
        <v>1132410.875</v>
      </c>
      <c r="AQ599" s="3">
        <v>5349754</v>
      </c>
      <c r="AR599" s="3">
        <v>9459342</v>
      </c>
      <c r="AS599" s="3">
        <v>0.79308623075485229</v>
      </c>
      <c r="AT599" s="3">
        <v>0.52659863233566284</v>
      </c>
      <c r="AU599" s="3">
        <v>11927255</v>
      </c>
      <c r="AV599" s="3">
        <v>22854430</v>
      </c>
      <c r="AW599" s="3">
        <v>5380190</v>
      </c>
      <c r="AX599" s="3">
        <v>63484.52734375</v>
      </c>
      <c r="AY599" s="3">
        <v>6109384</v>
      </c>
      <c r="AZ599" s="3">
        <v>0</v>
      </c>
      <c r="BA599" s="3">
        <v>0</v>
      </c>
      <c r="BB599" s="3">
        <v>96.234222412109375</v>
      </c>
      <c r="BC599" s="3">
        <v>38.848796844482422</v>
      </c>
      <c r="BD599" s="3">
        <v>187.87657165527344</v>
      </c>
      <c r="BE599" s="3">
        <v>84.748054504394531</v>
      </c>
    </row>
    <row r="600" spans="1:57" x14ac:dyDescent="0.25">
      <c r="A600" s="3">
        <v>129547603</v>
      </c>
      <c r="B600" s="3" t="s">
        <v>451</v>
      </c>
      <c r="C600" s="3" t="s">
        <v>604</v>
      </c>
      <c r="D600" s="50" t="s">
        <v>938</v>
      </c>
      <c r="E600" s="50">
        <v>1598573.75</v>
      </c>
      <c r="F600" s="50">
        <v>321495.90625</v>
      </c>
      <c r="G600" s="50">
        <v>549205.375</v>
      </c>
      <c r="H600" s="50">
        <v>1455844</v>
      </c>
      <c r="I600" s="50">
        <v>232752.34375</v>
      </c>
      <c r="J600" s="50">
        <v>701270.6875</v>
      </c>
      <c r="K600" s="50">
        <v>136052.359375</v>
      </c>
      <c r="L600" s="50"/>
      <c r="M600" s="50">
        <v>1598573.75</v>
      </c>
      <c r="N600" s="50">
        <v>1598573.75</v>
      </c>
      <c r="O600" s="50">
        <v>321495.90625</v>
      </c>
      <c r="P600" s="50">
        <v>321495.90625</v>
      </c>
      <c r="Q600" s="50">
        <v>671251</v>
      </c>
      <c r="R600" s="50">
        <v>1779365</v>
      </c>
      <c r="S600" s="3">
        <v>232752.34375</v>
      </c>
      <c r="T600" s="3">
        <v>701270.6875</v>
      </c>
      <c r="U600" s="3">
        <v>136052.359375</v>
      </c>
      <c r="AG600" s="3">
        <v>321495.90625</v>
      </c>
      <c r="AH600" s="3">
        <v>3423222.25</v>
      </c>
      <c r="AI600" s="3">
        <v>3744718.25</v>
      </c>
      <c r="AJ600" s="3">
        <v>1022766.625</v>
      </c>
      <c r="AK600" s="3">
        <v>4767485</v>
      </c>
      <c r="AL600" s="3">
        <v>3377938.75</v>
      </c>
      <c r="AM600" s="3">
        <v>8145424</v>
      </c>
      <c r="AN600" s="3">
        <v>554248.25</v>
      </c>
      <c r="AO600" s="3">
        <v>8699672</v>
      </c>
      <c r="AP600" s="3">
        <v>1598573.75</v>
      </c>
      <c r="AQ600" s="3">
        <v>10298246</v>
      </c>
      <c r="AR600" s="3">
        <v>12550535</v>
      </c>
      <c r="AS600" s="3">
        <v>0.79497742652893066</v>
      </c>
      <c r="AT600" s="3">
        <v>0.4322773814201355</v>
      </c>
      <c r="AU600" s="3">
        <v>15787285</v>
      </c>
      <c r="AV600" s="3">
        <v>36725052</v>
      </c>
      <c r="AW600" s="3">
        <v>3688294</v>
      </c>
      <c r="AX600" s="3">
        <v>102014.03125</v>
      </c>
      <c r="AY600" s="3">
        <v>13591816</v>
      </c>
      <c r="AZ600" s="3">
        <v>0</v>
      </c>
      <c r="BA600" s="3">
        <v>0</v>
      </c>
      <c r="BB600" s="3">
        <v>133.23477172851563</v>
      </c>
      <c r="BC600" s="3">
        <v>46.733619689941406</v>
      </c>
      <c r="BD600" s="3">
        <v>154.75601196289063</v>
      </c>
      <c r="BE600" s="3">
        <v>36.154769897460938</v>
      </c>
    </row>
    <row r="601" spans="1:57" x14ac:dyDescent="0.25">
      <c r="A601" s="3">
        <v>129547803</v>
      </c>
      <c r="B601" s="3" t="s">
        <v>300</v>
      </c>
      <c r="C601" s="3" t="s">
        <v>604</v>
      </c>
      <c r="D601" s="50" t="s">
        <v>938</v>
      </c>
      <c r="E601" s="50">
        <v>771188.125</v>
      </c>
      <c r="F601" s="50">
        <v>120019.5</v>
      </c>
      <c r="G601" s="50">
        <v>189291.21875</v>
      </c>
      <c r="H601" s="50">
        <v>429971.40625</v>
      </c>
      <c r="I601" s="50">
        <v>100252.71875</v>
      </c>
      <c r="J601" s="50">
        <v>277620.34375</v>
      </c>
      <c r="K601" s="50">
        <v>64196.6171875</v>
      </c>
      <c r="L601" s="50">
        <v>9554.849609375</v>
      </c>
      <c r="M601" s="50">
        <v>771188.125</v>
      </c>
      <c r="N601" s="50">
        <v>771188.125</v>
      </c>
      <c r="O601" s="50">
        <v>120019.5</v>
      </c>
      <c r="P601" s="50">
        <v>120019.5</v>
      </c>
      <c r="Q601" s="50">
        <v>231355.921875</v>
      </c>
      <c r="R601" s="50">
        <v>525520.625</v>
      </c>
      <c r="S601" s="3">
        <v>100252.71875</v>
      </c>
      <c r="T601" s="3">
        <v>277620.34375</v>
      </c>
      <c r="U601" s="3">
        <v>64196.6171875</v>
      </c>
      <c r="V601" s="3">
        <v>9554.849609375</v>
      </c>
      <c r="W601" s="3">
        <v>9554.849609375</v>
      </c>
      <c r="AG601" s="3">
        <v>120019.5</v>
      </c>
      <c r="AH601" s="3">
        <v>1375163.75</v>
      </c>
      <c r="AI601" s="3">
        <v>1495183.25</v>
      </c>
      <c r="AJ601" s="3">
        <v>397639.84375</v>
      </c>
      <c r="AK601" s="3">
        <v>1892823.125</v>
      </c>
      <c r="AL601" s="3">
        <v>1306263.625</v>
      </c>
      <c r="AM601" s="3">
        <v>3199086.75</v>
      </c>
      <c r="AN601" s="3">
        <v>220272.21875</v>
      </c>
      <c r="AO601" s="3">
        <v>3419359</v>
      </c>
      <c r="AP601" s="3">
        <v>780743</v>
      </c>
      <c r="AQ601" s="3">
        <v>4200102</v>
      </c>
      <c r="AR601" s="3">
        <v>6567072.5</v>
      </c>
      <c r="AS601" s="3">
        <v>0.81263935565948486</v>
      </c>
      <c r="AT601" s="3">
        <v>0.52961140871047974</v>
      </c>
      <c r="AU601" s="3">
        <v>8081165</v>
      </c>
      <c r="AV601" s="3">
        <v>14630579</v>
      </c>
      <c r="AW601" s="3">
        <v>5286416</v>
      </c>
      <c r="AX601" s="3">
        <v>40640.49609375</v>
      </c>
      <c r="AY601" s="3">
        <v>5061912</v>
      </c>
      <c r="AZ601" s="3">
        <v>0</v>
      </c>
      <c r="BA601" s="3">
        <v>0</v>
      </c>
      <c r="BB601" s="3">
        <v>124.55339813232422</v>
      </c>
      <c r="BC601" s="3">
        <v>46.574802398681641</v>
      </c>
      <c r="BD601" s="3">
        <v>198.84513854980469</v>
      </c>
      <c r="BE601" s="3">
        <v>130.07754516601563</v>
      </c>
    </row>
    <row r="602" spans="1:57" x14ac:dyDescent="0.25">
      <c r="A602" s="3">
        <v>129548803</v>
      </c>
      <c r="B602" s="3" t="s">
        <v>7</v>
      </c>
      <c r="C602" s="3" t="s">
        <v>604</v>
      </c>
      <c r="D602" s="50" t="s">
        <v>938</v>
      </c>
      <c r="E602" s="50">
        <v>1266189.75</v>
      </c>
      <c r="F602" s="50">
        <v>190312.953125</v>
      </c>
      <c r="G602" s="50">
        <v>248378.5625</v>
      </c>
      <c r="H602" s="50">
        <v>411918.3125</v>
      </c>
      <c r="I602" s="50">
        <v>107790.6953125</v>
      </c>
      <c r="J602" s="50">
        <v>331285.0625</v>
      </c>
      <c r="K602" s="50">
        <v>70686.765625</v>
      </c>
      <c r="L602" s="50"/>
      <c r="M602" s="50">
        <v>1266189.75</v>
      </c>
      <c r="N602" s="50">
        <v>1266189.75</v>
      </c>
      <c r="O602" s="50">
        <v>190312.953125</v>
      </c>
      <c r="P602" s="50">
        <v>190312.953125</v>
      </c>
      <c r="Q602" s="50">
        <v>303573.8125</v>
      </c>
      <c r="R602" s="50">
        <v>503455.6875</v>
      </c>
      <c r="S602" s="3">
        <v>107790.6953125</v>
      </c>
      <c r="T602" s="3">
        <v>331285.0625</v>
      </c>
      <c r="U602" s="3">
        <v>70686.765625</v>
      </c>
      <c r="AG602" s="3">
        <v>190312.953125</v>
      </c>
      <c r="AH602" s="3">
        <v>1856585.5</v>
      </c>
      <c r="AI602" s="3">
        <v>2046898.5</v>
      </c>
      <c r="AJ602" s="3">
        <v>521598</v>
      </c>
      <c r="AK602" s="3">
        <v>2568496.5</v>
      </c>
      <c r="AL602" s="3">
        <v>1769645.5</v>
      </c>
      <c r="AM602" s="3">
        <v>4338142</v>
      </c>
      <c r="AN602" s="3">
        <v>298103.65625</v>
      </c>
      <c r="AO602" s="3">
        <v>4636245.5</v>
      </c>
      <c r="AP602" s="3">
        <v>1266189.75</v>
      </c>
      <c r="AQ602" s="3">
        <v>5902435</v>
      </c>
      <c r="AR602" s="3">
        <v>10042712</v>
      </c>
      <c r="AS602" s="3">
        <v>0.83878690004348755</v>
      </c>
      <c r="AT602" s="3">
        <v>0.6645236611366272</v>
      </c>
      <c r="AU602" s="3">
        <v>11972900</v>
      </c>
      <c r="AV602" s="3">
        <v>18586882</v>
      </c>
      <c r="AW602" s="3">
        <v>2217314</v>
      </c>
      <c r="AX602" s="3">
        <v>51630.2265625</v>
      </c>
      <c r="AY602" s="3">
        <v>2846903</v>
      </c>
      <c r="AZ602" s="3">
        <v>0</v>
      </c>
      <c r="BA602" s="3">
        <v>0</v>
      </c>
      <c r="BB602" s="3">
        <v>55.140239715576172</v>
      </c>
      <c r="BC602" s="3">
        <v>49.747920989990234</v>
      </c>
      <c r="BD602" s="3">
        <v>231.89710998535156</v>
      </c>
      <c r="BE602" s="3">
        <v>42.946044921875</v>
      </c>
    </row>
    <row r="604" spans="1:57" x14ac:dyDescent="0.25">
      <c r="G604" s="50"/>
    </row>
    <row r="608" spans="1:57" x14ac:dyDescent="0.25">
      <c r="G608" s="5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1:B51"/>
  <sheetViews>
    <sheetView workbookViewId="0">
      <selection activeCell="B1" sqref="B1"/>
    </sheetView>
  </sheetViews>
  <sheetFormatPr defaultRowHeight="14.4" x14ac:dyDescent="0.3"/>
  <cols>
    <col min="2" max="2" width="22.6640625" bestFit="1" customWidth="1"/>
  </cols>
  <sheetData>
    <row r="1" spans="1:2" x14ac:dyDescent="0.3">
      <c r="A1" t="s">
        <v>622</v>
      </c>
      <c r="B1" t="s">
        <v>1916</v>
      </c>
    </row>
    <row r="2" spans="1:2" x14ac:dyDescent="0.3">
      <c r="A2">
        <v>1</v>
      </c>
      <c r="B2" s="24">
        <v>914121344</v>
      </c>
    </row>
    <row r="3" spans="1:2" x14ac:dyDescent="0.3">
      <c r="A3">
        <v>2</v>
      </c>
      <c r="B3" s="24">
        <v>914121344</v>
      </c>
    </row>
    <row r="4" spans="1:2" x14ac:dyDescent="0.3">
      <c r="A4">
        <v>3</v>
      </c>
      <c r="B4" s="24">
        <v>914121344</v>
      </c>
    </row>
    <row r="5" spans="1:2" x14ac:dyDescent="0.3">
      <c r="A5">
        <v>4</v>
      </c>
      <c r="B5" s="24">
        <v>959536768</v>
      </c>
    </row>
    <row r="6" spans="1:2" x14ac:dyDescent="0.3">
      <c r="A6">
        <v>5</v>
      </c>
      <c r="B6" s="24">
        <v>914121344</v>
      </c>
    </row>
    <row r="7" spans="1:2" x14ac:dyDescent="0.3">
      <c r="A7">
        <v>6</v>
      </c>
      <c r="B7" s="24">
        <v>93995384</v>
      </c>
    </row>
    <row r="8" spans="1:2" x14ac:dyDescent="0.3">
      <c r="A8">
        <v>7</v>
      </c>
      <c r="B8" s="24">
        <v>938231040</v>
      </c>
    </row>
    <row r="9" spans="1:2" x14ac:dyDescent="0.3">
      <c r="A9">
        <v>8</v>
      </c>
      <c r="B9" s="24">
        <v>982413760</v>
      </c>
    </row>
    <row r="10" spans="1:2" x14ac:dyDescent="0.3">
      <c r="A10">
        <v>9</v>
      </c>
      <c r="B10" s="24">
        <v>156477568</v>
      </c>
    </row>
    <row r="11" spans="1:2" x14ac:dyDescent="0.3">
      <c r="A11">
        <v>10</v>
      </c>
      <c r="B11" s="24">
        <v>132465576</v>
      </c>
    </row>
    <row r="12" spans="1:2" x14ac:dyDescent="0.3">
      <c r="A12">
        <v>11</v>
      </c>
      <c r="B12" s="24">
        <v>213164464</v>
      </c>
    </row>
    <row r="13" spans="1:2" x14ac:dyDescent="0.3">
      <c r="A13">
        <v>12</v>
      </c>
      <c r="B13" s="24">
        <v>89488744</v>
      </c>
    </row>
    <row r="14" spans="1:2" x14ac:dyDescent="0.3">
      <c r="A14">
        <v>13</v>
      </c>
      <c r="B14" s="24">
        <v>145633936</v>
      </c>
    </row>
    <row r="15" spans="1:2" x14ac:dyDescent="0.3">
      <c r="A15">
        <v>14</v>
      </c>
      <c r="B15" s="24">
        <v>255897584</v>
      </c>
    </row>
    <row r="16" spans="1:2" x14ac:dyDescent="0.3">
      <c r="A16">
        <v>15</v>
      </c>
      <c r="B16" s="24">
        <v>121806016</v>
      </c>
    </row>
    <row r="17" spans="1:2" x14ac:dyDescent="0.3">
      <c r="A17">
        <v>16</v>
      </c>
      <c r="B17" s="24">
        <v>264231792</v>
      </c>
    </row>
    <row r="18" spans="1:2" x14ac:dyDescent="0.3">
      <c r="A18">
        <v>17</v>
      </c>
      <c r="B18" s="24">
        <v>84352648</v>
      </c>
    </row>
    <row r="19" spans="1:2" x14ac:dyDescent="0.3">
      <c r="A19">
        <v>18</v>
      </c>
      <c r="B19" s="24">
        <v>91562336</v>
      </c>
    </row>
    <row r="20" spans="1:2" x14ac:dyDescent="0.3">
      <c r="A20">
        <v>19</v>
      </c>
      <c r="B20" s="24">
        <v>116561872</v>
      </c>
    </row>
    <row r="21" spans="1:2" x14ac:dyDescent="0.3">
      <c r="A21">
        <v>20</v>
      </c>
      <c r="B21" s="24">
        <v>176651744</v>
      </c>
    </row>
    <row r="22" spans="1:2" x14ac:dyDescent="0.3">
      <c r="A22">
        <v>21</v>
      </c>
      <c r="B22" s="24">
        <v>152042096</v>
      </c>
    </row>
    <row r="23" spans="1:2" x14ac:dyDescent="0.3">
      <c r="A23">
        <v>22</v>
      </c>
      <c r="B23" s="24">
        <v>160961040</v>
      </c>
    </row>
    <row r="24" spans="1:2" x14ac:dyDescent="0.3">
      <c r="A24">
        <v>23</v>
      </c>
      <c r="B24" s="24">
        <v>140655520</v>
      </c>
    </row>
    <row r="25" spans="1:2" x14ac:dyDescent="0.3">
      <c r="A25">
        <v>24</v>
      </c>
      <c r="B25" s="24">
        <v>130556512</v>
      </c>
    </row>
    <row r="26" spans="1:2" x14ac:dyDescent="0.3">
      <c r="A26">
        <v>25</v>
      </c>
      <c r="B26" s="24">
        <v>140767120</v>
      </c>
    </row>
    <row r="27" spans="1:2" x14ac:dyDescent="0.3">
      <c r="A27">
        <v>26</v>
      </c>
      <c r="B27" s="24">
        <v>125722672</v>
      </c>
    </row>
    <row r="28" spans="1:2" x14ac:dyDescent="0.3">
      <c r="A28">
        <v>27</v>
      </c>
      <c r="B28" s="24">
        <v>186741760</v>
      </c>
    </row>
    <row r="29" spans="1:2" x14ac:dyDescent="0.3">
      <c r="A29">
        <v>28</v>
      </c>
      <c r="B29" s="24">
        <v>98188312</v>
      </c>
    </row>
    <row r="30" spans="1:2" x14ac:dyDescent="0.3">
      <c r="A30">
        <v>29</v>
      </c>
      <c r="B30" s="24">
        <v>219277808</v>
      </c>
    </row>
    <row r="31" spans="1:2" x14ac:dyDescent="0.3">
      <c r="A31">
        <v>30</v>
      </c>
      <c r="B31" s="24">
        <v>139611072</v>
      </c>
    </row>
    <row r="32" spans="1:2" x14ac:dyDescent="0.3">
      <c r="A32">
        <v>31</v>
      </c>
      <c r="B32" s="24">
        <v>146174592</v>
      </c>
    </row>
    <row r="33" spans="1:2" x14ac:dyDescent="0.3">
      <c r="A33">
        <v>32</v>
      </c>
      <c r="B33" s="24">
        <v>149537056</v>
      </c>
    </row>
    <row r="34" spans="1:2" x14ac:dyDescent="0.3">
      <c r="A34">
        <v>33</v>
      </c>
      <c r="B34" s="24">
        <v>123040056</v>
      </c>
    </row>
    <row r="35" spans="1:2" x14ac:dyDescent="0.3">
      <c r="A35">
        <v>34</v>
      </c>
      <c r="B35" s="24">
        <v>126956664</v>
      </c>
    </row>
    <row r="36" spans="1:2" x14ac:dyDescent="0.3">
      <c r="A36">
        <v>35</v>
      </c>
      <c r="B36" s="24">
        <v>156838320</v>
      </c>
    </row>
    <row r="37" spans="1:2" x14ac:dyDescent="0.3">
      <c r="A37">
        <v>36</v>
      </c>
      <c r="B37" s="24">
        <v>93534640</v>
      </c>
    </row>
    <row r="38" spans="1:2" x14ac:dyDescent="0.3">
      <c r="A38">
        <v>37</v>
      </c>
      <c r="B38" s="24">
        <v>86453120</v>
      </c>
    </row>
    <row r="39" spans="1:2" x14ac:dyDescent="0.3">
      <c r="A39">
        <v>38</v>
      </c>
      <c r="B39" s="24">
        <v>147062176</v>
      </c>
    </row>
    <row r="40" spans="1:2" x14ac:dyDescent="0.3">
      <c r="A40">
        <v>39</v>
      </c>
      <c r="B40" s="24">
        <v>102568872</v>
      </c>
    </row>
    <row r="41" spans="1:2" x14ac:dyDescent="0.3">
      <c r="A41">
        <v>40</v>
      </c>
      <c r="B41" s="24">
        <v>151965616</v>
      </c>
    </row>
    <row r="42" spans="1:2" x14ac:dyDescent="0.3">
      <c r="A42">
        <v>41</v>
      </c>
      <c r="B42" s="24">
        <v>141826960</v>
      </c>
    </row>
    <row r="43" spans="1:2" x14ac:dyDescent="0.3">
      <c r="A43">
        <v>42</v>
      </c>
      <c r="B43" s="24">
        <v>139640688</v>
      </c>
    </row>
    <row r="44" spans="1:2" x14ac:dyDescent="0.3">
      <c r="A44">
        <v>43</v>
      </c>
      <c r="B44" s="24">
        <v>143973920</v>
      </c>
    </row>
    <row r="45" spans="1:2" x14ac:dyDescent="0.3">
      <c r="A45">
        <v>44</v>
      </c>
      <c r="B45" s="24">
        <v>139986080</v>
      </c>
    </row>
    <row r="46" spans="1:2" x14ac:dyDescent="0.3">
      <c r="A46">
        <v>45</v>
      </c>
      <c r="B46" s="24">
        <v>172352832</v>
      </c>
    </row>
    <row r="47" spans="1:2" x14ac:dyDescent="0.3">
      <c r="A47">
        <v>46</v>
      </c>
      <c r="B47" s="24">
        <v>121132592</v>
      </c>
    </row>
    <row r="48" spans="1:2" x14ac:dyDescent="0.3">
      <c r="A48">
        <v>47</v>
      </c>
      <c r="B48" s="24">
        <v>112882992</v>
      </c>
    </row>
    <row r="49" spans="1:2" x14ac:dyDescent="0.3">
      <c r="A49">
        <v>48</v>
      </c>
      <c r="B49" s="24">
        <v>151166848</v>
      </c>
    </row>
    <row r="50" spans="1:2" x14ac:dyDescent="0.3">
      <c r="A50">
        <v>49</v>
      </c>
      <c r="B50" s="24">
        <v>143332256</v>
      </c>
    </row>
    <row r="51" spans="1:2" x14ac:dyDescent="0.3">
      <c r="A51">
        <v>50</v>
      </c>
      <c r="B51" s="24">
        <v>155082640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20B61-2C0C-4587-ACA0-EA1FCB4E83EF}">
  <dimension ref="A1:E209"/>
  <sheetViews>
    <sheetView workbookViewId="0">
      <selection activeCell="B2" sqref="B2:D2"/>
    </sheetView>
  </sheetViews>
  <sheetFormatPr defaultColWidth="9.109375" defaultRowHeight="13.8" x14ac:dyDescent="0.25"/>
  <cols>
    <col min="1" max="1" width="5.6640625" style="2" customWidth="1"/>
    <col min="2" max="2" width="13.109375" style="2" customWidth="1"/>
    <col min="3" max="3" width="27" style="2" bestFit="1" customWidth="1"/>
    <col min="4" max="4" width="23.33203125" style="2" customWidth="1"/>
    <col min="5" max="5" width="5.6640625" style="2" customWidth="1"/>
    <col min="6" max="16384" width="9.109375" style="2"/>
  </cols>
  <sheetData>
    <row r="1" spans="1:5" x14ac:dyDescent="0.25">
      <c r="A1" s="9"/>
      <c r="B1" s="9"/>
      <c r="C1" s="9"/>
      <c r="D1" s="9"/>
      <c r="E1" s="9"/>
    </row>
    <row r="2" spans="1:5" ht="105" customHeight="1" x14ac:dyDescent="0.25">
      <c r="A2" s="9"/>
      <c r="B2" s="176" t="s">
        <v>1932</v>
      </c>
      <c r="C2" s="176"/>
      <c r="D2" s="176"/>
      <c r="E2" s="9"/>
    </row>
    <row r="3" spans="1:5" ht="106.95" customHeight="1" x14ac:dyDescent="0.25">
      <c r="A3" s="9"/>
      <c r="B3" s="48" t="s">
        <v>1737</v>
      </c>
      <c r="C3" s="49" t="s">
        <v>1738</v>
      </c>
      <c r="D3" s="48" t="s">
        <v>1931</v>
      </c>
      <c r="E3" s="9"/>
    </row>
    <row r="4" spans="1:5" x14ac:dyDescent="0.25">
      <c r="A4" s="9"/>
      <c r="B4" s="66">
        <v>1</v>
      </c>
      <c r="C4" s="9" t="s">
        <v>1265</v>
      </c>
      <c r="D4" s="25">
        <f>VLOOKUP(B4,'DATA ST HOUSE TOTAL'!$A$2:$B$204,2,FALSE)</f>
        <v>84678536</v>
      </c>
      <c r="E4" s="9"/>
    </row>
    <row r="5" spans="1:5" x14ac:dyDescent="0.25">
      <c r="A5" s="9"/>
      <c r="B5" s="66">
        <v>2</v>
      </c>
      <c r="C5" s="9" t="s">
        <v>1447</v>
      </c>
      <c r="D5" s="25">
        <f>VLOOKUP(B5,'DATA ST HOUSE TOTAL'!$A$2:$B$204,2,FALSE)</f>
        <v>100141312</v>
      </c>
      <c r="E5" s="9"/>
    </row>
    <row r="6" spans="1:5" x14ac:dyDescent="0.25">
      <c r="A6" s="9"/>
      <c r="B6" s="66">
        <v>3</v>
      </c>
      <c r="C6" s="9" t="s">
        <v>1032</v>
      </c>
      <c r="D6" s="25">
        <f>VLOOKUP(B6,'DATA ST HOUSE TOTAL'!$A$2:$B$204,2,FALSE)</f>
        <v>21730154</v>
      </c>
      <c r="E6" s="9"/>
    </row>
    <row r="7" spans="1:5" x14ac:dyDescent="0.25">
      <c r="A7" s="9"/>
      <c r="B7" s="66">
        <v>4</v>
      </c>
      <c r="C7" s="9" t="s">
        <v>1001</v>
      </c>
      <c r="D7" s="25">
        <f>VLOOKUP(B7,'DATA ST HOUSE TOTAL'!$A$2:$B$204,2,FALSE)</f>
        <v>51487760</v>
      </c>
      <c r="E7" s="9"/>
    </row>
    <row r="8" spans="1:5" x14ac:dyDescent="0.25">
      <c r="A8" s="9"/>
      <c r="B8" s="66">
        <v>5</v>
      </c>
      <c r="C8" s="9" t="s">
        <v>1707</v>
      </c>
      <c r="D8" s="25">
        <f>VLOOKUP(B8,'DATA ST HOUSE TOTAL'!$A$2:$B$204,2,FALSE)</f>
        <v>41163732</v>
      </c>
      <c r="E8" s="9"/>
    </row>
    <row r="9" spans="1:5" x14ac:dyDescent="0.25">
      <c r="A9" s="9"/>
      <c r="B9" s="66">
        <v>6</v>
      </c>
      <c r="C9" s="9" t="s">
        <v>1565</v>
      </c>
      <c r="D9" s="25">
        <f>VLOOKUP(B9,'DATA ST HOUSE TOTAL'!$A$2:$B$204,2,FALSE)</f>
        <v>44731980</v>
      </c>
      <c r="E9" s="9"/>
    </row>
    <row r="10" spans="1:5" x14ac:dyDescent="0.25">
      <c r="A10" s="9"/>
      <c r="B10" s="66">
        <v>7</v>
      </c>
      <c r="C10" s="9" t="s">
        <v>1713</v>
      </c>
      <c r="D10" s="25">
        <f>VLOOKUP(B10,'DATA ST HOUSE TOTAL'!$A$2:$B$204,2,FALSE)</f>
        <v>43751676</v>
      </c>
      <c r="E10" s="9"/>
    </row>
    <row r="11" spans="1:5" x14ac:dyDescent="0.25">
      <c r="A11" s="9"/>
      <c r="B11" s="66">
        <v>8</v>
      </c>
      <c r="C11" s="9" t="s">
        <v>1028</v>
      </c>
      <c r="D11" s="25">
        <f>VLOOKUP(B11,'DATA ST HOUSE TOTAL'!$A$2:$B$204,2,FALSE)</f>
        <v>79916848</v>
      </c>
      <c r="E11" s="9"/>
    </row>
    <row r="12" spans="1:5" x14ac:dyDescent="0.25">
      <c r="A12" s="9"/>
      <c r="B12" s="66">
        <v>9</v>
      </c>
      <c r="C12" s="9" t="s">
        <v>1061</v>
      </c>
      <c r="D12" s="25">
        <f>VLOOKUP(B12,'DATA ST HOUSE TOTAL'!$A$2:$B$204,2,FALSE)</f>
        <v>41726884</v>
      </c>
      <c r="E12" s="9"/>
    </row>
    <row r="13" spans="1:5" x14ac:dyDescent="0.25">
      <c r="A13" s="9"/>
      <c r="B13" s="66">
        <v>10</v>
      </c>
      <c r="C13" s="9" t="s">
        <v>1064</v>
      </c>
      <c r="D13" s="25">
        <f>VLOOKUP(B13,'DATA ST HOUSE TOTAL'!$A$2:$B$204,2,FALSE)</f>
        <v>914121344</v>
      </c>
      <c r="E13" s="9"/>
    </row>
    <row r="14" spans="1:5" x14ac:dyDescent="0.25">
      <c r="A14" s="9"/>
      <c r="B14" s="66">
        <v>11</v>
      </c>
      <c r="C14" s="9" t="s">
        <v>1473</v>
      </c>
      <c r="D14" s="25">
        <f>VLOOKUP(B14,'DATA ST HOUSE TOTAL'!$A$2:$B$204,2,FALSE)</f>
        <v>40125156</v>
      </c>
      <c r="E14" s="9"/>
    </row>
    <row r="15" spans="1:5" x14ac:dyDescent="0.25">
      <c r="A15" s="9"/>
      <c r="B15" s="66">
        <v>12</v>
      </c>
      <c r="C15" s="9" t="s">
        <v>1618</v>
      </c>
      <c r="D15" s="25">
        <f>VLOOKUP(B15,'DATA ST HOUSE TOTAL'!$A$2:$B$204,2,FALSE)</f>
        <v>19535336</v>
      </c>
      <c r="E15" s="9"/>
    </row>
    <row r="16" spans="1:5" x14ac:dyDescent="0.25">
      <c r="A16" s="9"/>
      <c r="B16" s="66">
        <v>13</v>
      </c>
      <c r="C16" s="9" t="s">
        <v>1383</v>
      </c>
      <c r="D16" s="25">
        <f>VLOOKUP(B16,'DATA ST HOUSE TOTAL'!$A$2:$B$204,2,FALSE)</f>
        <v>44735860</v>
      </c>
      <c r="E16" s="9"/>
    </row>
    <row r="17" spans="1:5" x14ac:dyDescent="0.25">
      <c r="A17" s="9"/>
      <c r="B17" s="66">
        <v>14</v>
      </c>
      <c r="C17" s="9" t="s">
        <v>1351</v>
      </c>
      <c r="D17" s="25">
        <f>VLOOKUP(B17,'DATA ST HOUSE TOTAL'!$A$2:$B$204,2,FALSE)</f>
        <v>59961408</v>
      </c>
      <c r="E17" s="9"/>
    </row>
    <row r="18" spans="1:5" x14ac:dyDescent="0.25">
      <c r="A18" s="9"/>
      <c r="B18" s="66">
        <v>15</v>
      </c>
      <c r="C18" s="9" t="s">
        <v>1314</v>
      </c>
      <c r="D18" s="25">
        <f>VLOOKUP(B18,'DATA ST HOUSE TOTAL'!$A$2:$B$204,2,FALSE)</f>
        <v>62202048</v>
      </c>
      <c r="E18" s="9"/>
    </row>
    <row r="19" spans="1:5" x14ac:dyDescent="0.25">
      <c r="A19" s="9"/>
      <c r="B19" s="66">
        <v>16</v>
      </c>
      <c r="C19" s="9" t="s">
        <v>1423</v>
      </c>
      <c r="D19" s="25">
        <f>VLOOKUP(B19,'DATA ST HOUSE TOTAL'!$A$2:$B$204,2,FALSE)</f>
        <v>40401300</v>
      </c>
      <c r="E19" s="9"/>
    </row>
    <row r="20" spans="1:5" x14ac:dyDescent="0.25">
      <c r="A20" s="9"/>
      <c r="B20" s="66">
        <v>17</v>
      </c>
      <c r="C20" s="9" t="s">
        <v>1036</v>
      </c>
      <c r="D20" s="25">
        <f>VLOOKUP(B20,'DATA ST HOUSE TOTAL'!$A$2:$B$204,2,FALSE)</f>
        <v>69315400</v>
      </c>
      <c r="E20" s="9"/>
    </row>
    <row r="21" spans="1:5" x14ac:dyDescent="0.25">
      <c r="A21" s="9"/>
      <c r="B21" s="66">
        <v>18</v>
      </c>
      <c r="C21" s="9" t="s">
        <v>1669</v>
      </c>
      <c r="D21" s="25">
        <f>VLOOKUP(B21,'DATA ST HOUSE TOTAL'!$A$2:$B$204,2,FALSE)</f>
        <v>50383000</v>
      </c>
      <c r="E21" s="9"/>
    </row>
    <row r="22" spans="1:5" x14ac:dyDescent="0.25">
      <c r="A22" s="9"/>
      <c r="B22" s="66">
        <v>19</v>
      </c>
      <c r="C22" s="9" t="s">
        <v>989</v>
      </c>
      <c r="D22" s="25">
        <f>VLOOKUP(B22,'DATA ST HOUSE TOTAL'!$A$2:$B$204,2,FALSE)</f>
        <v>81421264</v>
      </c>
      <c r="E22" s="9"/>
    </row>
    <row r="23" spans="1:5" x14ac:dyDescent="0.25">
      <c r="A23" s="9"/>
      <c r="B23" s="66">
        <v>20</v>
      </c>
      <c r="C23" s="9" t="s">
        <v>1339</v>
      </c>
      <c r="D23" s="25">
        <f>VLOOKUP(B23,'DATA ST HOUSE TOTAL'!$A$2:$B$204,2,FALSE)</f>
        <v>99979496</v>
      </c>
      <c r="E23" s="9"/>
    </row>
    <row r="24" spans="1:5" x14ac:dyDescent="0.25">
      <c r="A24" s="9"/>
      <c r="B24" s="66">
        <v>21</v>
      </c>
      <c r="C24" s="9" t="s">
        <v>1524</v>
      </c>
      <c r="D24" s="25">
        <f>VLOOKUP(B24,'DATA ST HOUSE TOTAL'!$A$2:$B$204,2,FALSE)</f>
        <v>98856952</v>
      </c>
      <c r="E24" s="9"/>
    </row>
    <row r="25" spans="1:5" x14ac:dyDescent="0.25">
      <c r="A25" s="9"/>
      <c r="B25" s="66">
        <v>22</v>
      </c>
      <c r="C25" s="9" t="s">
        <v>1631</v>
      </c>
      <c r="D25" s="25">
        <f>VLOOKUP(B25,'DATA ST HOUSE TOTAL'!$A$2:$B$204,2,FALSE)</f>
        <v>149244912</v>
      </c>
      <c r="E25" s="9"/>
    </row>
    <row r="26" spans="1:5" x14ac:dyDescent="0.25">
      <c r="A26" s="9"/>
      <c r="B26" s="66">
        <v>23</v>
      </c>
      <c r="C26" s="9" t="s">
        <v>1200</v>
      </c>
      <c r="D26" s="25">
        <f>VLOOKUP(B26,'DATA ST HOUSE TOTAL'!$A$2:$B$204,2,FALSE)</f>
        <v>81421264</v>
      </c>
      <c r="E26" s="9"/>
    </row>
    <row r="27" spans="1:5" x14ac:dyDescent="0.25">
      <c r="A27" s="9"/>
      <c r="B27" s="66">
        <v>24</v>
      </c>
      <c r="C27" s="9" t="s">
        <v>1426</v>
      </c>
      <c r="D27" s="25">
        <f>VLOOKUP(B27,'DATA ST HOUSE TOTAL'!$A$2:$B$204,2,FALSE)</f>
        <v>81421264</v>
      </c>
      <c r="E27" s="9"/>
    </row>
    <row r="28" spans="1:5" x14ac:dyDescent="0.25">
      <c r="A28" s="9"/>
      <c r="B28" s="66">
        <v>25</v>
      </c>
      <c r="C28" s="9" t="s">
        <v>1419</v>
      </c>
      <c r="D28" s="25">
        <f>VLOOKUP(B28,'DATA ST HOUSE TOTAL'!$A$2:$B$204,2,FALSE)</f>
        <v>62260196</v>
      </c>
      <c r="E28" s="9"/>
    </row>
    <row r="29" spans="1:5" x14ac:dyDescent="0.25">
      <c r="A29" s="9"/>
      <c r="B29" s="66">
        <v>26</v>
      </c>
      <c r="C29" s="9" t="s">
        <v>1208</v>
      </c>
      <c r="D29" s="25">
        <f>VLOOKUP(B29,'DATA ST HOUSE TOTAL'!$A$2:$B$204,2,FALSE)</f>
        <v>73002272</v>
      </c>
      <c r="E29" s="9"/>
    </row>
    <row r="30" spans="1:5" x14ac:dyDescent="0.25">
      <c r="A30" s="9"/>
      <c r="B30" s="66">
        <v>27</v>
      </c>
      <c r="C30" s="9" t="s">
        <v>1145</v>
      </c>
      <c r="D30" s="25">
        <f>VLOOKUP(B30,'DATA ST HOUSE TOTAL'!$A$2:$B$204,2,FALSE)</f>
        <v>106464592</v>
      </c>
      <c r="E30" s="9"/>
    </row>
    <row r="31" spans="1:5" x14ac:dyDescent="0.25">
      <c r="A31" s="9"/>
      <c r="B31" s="66">
        <v>28</v>
      </c>
      <c r="C31" s="9" t="s">
        <v>1624</v>
      </c>
      <c r="D31" s="25">
        <f>VLOOKUP(B31,'DATA ST HOUSE TOTAL'!$A$2:$B$204,2,FALSE)</f>
        <v>33493150</v>
      </c>
      <c r="E31" s="9"/>
    </row>
    <row r="32" spans="1:5" x14ac:dyDescent="0.25">
      <c r="A32" s="9"/>
      <c r="B32" s="66">
        <v>29</v>
      </c>
      <c r="C32" s="9" t="s">
        <v>1054</v>
      </c>
      <c r="D32" s="25">
        <f>VLOOKUP(B32,'DATA ST HOUSE TOTAL'!$A$2:$B$204,2,FALSE)</f>
        <v>42029580</v>
      </c>
      <c r="E32" s="9"/>
    </row>
    <row r="33" spans="1:5" x14ac:dyDescent="0.25">
      <c r="A33" s="9"/>
      <c r="B33" s="66">
        <v>30</v>
      </c>
      <c r="C33" s="9" t="s">
        <v>1682</v>
      </c>
      <c r="D33" s="25">
        <f>VLOOKUP(B33,'DATA ST HOUSE TOTAL'!$A$2:$B$204,2,FALSE)</f>
        <v>26265656</v>
      </c>
      <c r="E33" s="9"/>
    </row>
    <row r="34" spans="1:5" x14ac:dyDescent="0.25">
      <c r="A34" s="9"/>
      <c r="B34" s="66">
        <v>31</v>
      </c>
      <c r="C34" s="9" t="s">
        <v>1696</v>
      </c>
      <c r="D34" s="25">
        <f>VLOOKUP(B34,'DATA ST HOUSE TOTAL'!$A$2:$B$204,2,FALSE)</f>
        <v>49900180</v>
      </c>
      <c r="E34" s="9"/>
    </row>
    <row r="35" spans="1:5" x14ac:dyDescent="0.25">
      <c r="A35" s="9"/>
      <c r="B35" s="66">
        <v>32</v>
      </c>
      <c r="C35" s="9" t="s">
        <v>1430</v>
      </c>
      <c r="D35" s="25">
        <f>VLOOKUP(B35,'DATA ST HOUSE TOTAL'!$A$2:$B$204,2,FALSE)</f>
        <v>36468504</v>
      </c>
      <c r="E35" s="9"/>
    </row>
    <row r="36" spans="1:5" x14ac:dyDescent="0.25">
      <c r="A36" s="9"/>
      <c r="B36" s="66">
        <v>33</v>
      </c>
      <c r="C36" s="9" t="s">
        <v>1652</v>
      </c>
      <c r="D36" s="25">
        <f>VLOOKUP(B36,'DATA ST HOUSE TOTAL'!$A$2:$B$204,2,FALSE)</f>
        <v>30092800</v>
      </c>
      <c r="E36" s="9"/>
    </row>
    <row r="37" spans="1:5" x14ac:dyDescent="0.25">
      <c r="A37" s="9"/>
      <c r="B37" s="66">
        <v>34</v>
      </c>
      <c r="C37" s="9" t="s">
        <v>1584</v>
      </c>
      <c r="D37" s="25">
        <f>VLOOKUP(B37,'DATA ST HOUSE TOTAL'!$A$2:$B$204,2,FALSE)</f>
        <v>127673936</v>
      </c>
      <c r="E37" s="9"/>
    </row>
    <row r="38" spans="1:5" x14ac:dyDescent="0.25">
      <c r="A38" s="9"/>
      <c r="B38" s="66">
        <v>35</v>
      </c>
      <c r="C38" s="9" t="s">
        <v>1680</v>
      </c>
      <c r="D38" s="25">
        <f>VLOOKUP(B38,'DATA ST HOUSE TOTAL'!$A$2:$B$204,2,FALSE)</f>
        <v>80423576</v>
      </c>
      <c r="E38" s="9"/>
    </row>
    <row r="39" spans="1:5" x14ac:dyDescent="0.25">
      <c r="A39" s="9"/>
      <c r="B39" s="66">
        <v>36</v>
      </c>
      <c r="C39" s="9" t="s">
        <v>1020</v>
      </c>
      <c r="D39" s="25">
        <f>VLOOKUP(B39,'DATA ST HOUSE TOTAL'!$A$2:$B$204,2,FALSE)</f>
        <v>95268688</v>
      </c>
      <c r="E39" s="9"/>
    </row>
    <row r="40" spans="1:5" x14ac:dyDescent="0.25">
      <c r="A40" s="9"/>
      <c r="B40" s="66">
        <v>37</v>
      </c>
      <c r="C40" s="9" t="s">
        <v>1176</v>
      </c>
      <c r="D40" s="25">
        <f>VLOOKUP(B40,'DATA ST HOUSE TOTAL'!$A$2:$B$204,2,FALSE)</f>
        <v>37846040</v>
      </c>
      <c r="E40" s="9"/>
    </row>
    <row r="41" spans="1:5" x14ac:dyDescent="0.25">
      <c r="A41" s="9"/>
      <c r="B41" s="66">
        <v>38</v>
      </c>
      <c r="C41" s="9" t="s">
        <v>1293</v>
      </c>
      <c r="D41" s="25">
        <f>VLOOKUP(B41,'DATA ST HOUSE TOTAL'!$A$2:$B$204,2,FALSE)</f>
        <v>142243664</v>
      </c>
      <c r="E41" s="9"/>
    </row>
    <row r="42" spans="1:5" x14ac:dyDescent="0.25">
      <c r="A42" s="9"/>
      <c r="B42" s="66">
        <v>39</v>
      </c>
      <c r="C42" s="9" t="s">
        <v>1375</v>
      </c>
      <c r="D42" s="25">
        <f>VLOOKUP(B42,'DATA ST HOUSE TOTAL'!$A$2:$B$204,2,FALSE)</f>
        <v>40151436</v>
      </c>
      <c r="E42" s="9"/>
    </row>
    <row r="43" spans="1:5" x14ac:dyDescent="0.25">
      <c r="A43" s="9"/>
      <c r="B43" s="66">
        <v>40</v>
      </c>
      <c r="C43" s="9" t="s">
        <v>1454</v>
      </c>
      <c r="D43" s="25">
        <f>VLOOKUP(B43,'DATA ST HOUSE TOTAL'!$A$2:$B$204,2,FALSE)</f>
        <v>31188488</v>
      </c>
      <c r="E43" s="9"/>
    </row>
    <row r="44" spans="1:5" x14ac:dyDescent="0.25">
      <c r="A44" s="9"/>
      <c r="B44" s="66">
        <v>41</v>
      </c>
      <c r="C44" s="9" t="s">
        <v>1458</v>
      </c>
      <c r="D44" s="25">
        <f>VLOOKUP(B44,'DATA ST HOUSE TOTAL'!$A$2:$B$204,2,FALSE)</f>
        <v>45906424</v>
      </c>
      <c r="E44" s="9"/>
    </row>
    <row r="45" spans="1:5" x14ac:dyDescent="0.25">
      <c r="A45" s="9"/>
      <c r="B45" s="66">
        <v>42</v>
      </c>
      <c r="C45" s="9" t="s">
        <v>1461</v>
      </c>
      <c r="D45" s="25">
        <f>VLOOKUP(B45,'DATA ST HOUSE TOTAL'!$A$2:$B$204,2,FALSE)</f>
        <v>46231176</v>
      </c>
      <c r="E45" s="9"/>
    </row>
    <row r="46" spans="1:5" x14ac:dyDescent="0.25">
      <c r="A46" s="9"/>
      <c r="B46" s="66">
        <v>43</v>
      </c>
      <c r="C46" s="9" t="s">
        <v>1239</v>
      </c>
      <c r="D46" s="25">
        <f>VLOOKUP(B46,'DATA ST HOUSE TOTAL'!$A$2:$B$204,2,FALSE)</f>
        <v>40007336</v>
      </c>
      <c r="E46" s="9"/>
    </row>
    <row r="47" spans="1:5" x14ac:dyDescent="0.25">
      <c r="A47" s="9"/>
      <c r="B47" s="66">
        <v>44</v>
      </c>
      <c r="C47" s="9" t="s">
        <v>1219</v>
      </c>
      <c r="D47" s="25">
        <f>VLOOKUP(B47,'DATA ST HOUSE TOTAL'!$A$2:$B$204,2,FALSE)</f>
        <v>22417716</v>
      </c>
      <c r="E47" s="9"/>
    </row>
    <row r="48" spans="1:5" x14ac:dyDescent="0.25">
      <c r="A48" s="9"/>
      <c r="B48" s="66">
        <v>45</v>
      </c>
      <c r="C48" s="9" t="s">
        <v>1367</v>
      </c>
      <c r="D48" s="25">
        <f>VLOOKUP(B48,'DATA ST HOUSE TOTAL'!$A$2:$B$204,2,FALSE)</f>
        <v>33603344</v>
      </c>
      <c r="E48" s="9"/>
    </row>
    <row r="49" spans="1:5" x14ac:dyDescent="0.25">
      <c r="A49" s="9"/>
      <c r="B49" s="66">
        <v>46</v>
      </c>
      <c r="C49" s="9" t="s">
        <v>1498</v>
      </c>
      <c r="D49" s="25">
        <f>VLOOKUP(B49,'DATA ST HOUSE TOTAL'!$A$2:$B$204,2,FALSE)</f>
        <v>38474832</v>
      </c>
      <c r="E49" s="9"/>
    </row>
    <row r="50" spans="1:5" x14ac:dyDescent="0.25">
      <c r="A50" s="9"/>
      <c r="B50" s="66">
        <v>47</v>
      </c>
      <c r="C50" s="9" t="s">
        <v>1118</v>
      </c>
      <c r="D50" s="25">
        <f>VLOOKUP(B50,'DATA ST HOUSE TOTAL'!$A$2:$B$204,2,FALSE)</f>
        <v>42040052</v>
      </c>
      <c r="E50" s="9"/>
    </row>
    <row r="51" spans="1:5" x14ac:dyDescent="0.25">
      <c r="A51" s="9"/>
      <c r="B51" s="66">
        <v>48</v>
      </c>
      <c r="C51" s="9" t="s">
        <v>1491</v>
      </c>
      <c r="D51" s="25">
        <f>VLOOKUP(B51,'DATA ST HOUSE TOTAL'!$A$2:$B$204,2,FALSE)</f>
        <v>54615752</v>
      </c>
      <c r="E51" s="9"/>
    </row>
    <row r="52" spans="1:5" x14ac:dyDescent="0.25">
      <c r="A52" s="9"/>
      <c r="B52" s="66">
        <v>49</v>
      </c>
      <c r="C52" s="9" t="s">
        <v>1637</v>
      </c>
      <c r="D52" s="25">
        <f>VLOOKUP(B52,'DATA ST HOUSE TOTAL'!$A$2:$B$204,2,FALSE)</f>
        <v>76328720</v>
      </c>
      <c r="E52" s="9"/>
    </row>
    <row r="53" spans="1:5" x14ac:dyDescent="0.25">
      <c r="A53" s="9"/>
      <c r="B53" s="66">
        <v>50</v>
      </c>
      <c r="C53" s="9" t="s">
        <v>1102</v>
      </c>
      <c r="D53" s="25">
        <f>VLOOKUP(B53,'DATA ST HOUSE TOTAL'!$A$2:$B$204,2,FALSE)</f>
        <v>52131840</v>
      </c>
      <c r="E53" s="9"/>
    </row>
    <row r="54" spans="1:5" x14ac:dyDescent="0.25">
      <c r="A54" s="9"/>
      <c r="B54" s="66">
        <v>51</v>
      </c>
      <c r="C54" s="9" t="s">
        <v>1363</v>
      </c>
      <c r="D54" s="25">
        <f>VLOOKUP(B54,'DATA ST HOUSE TOTAL'!$A$2:$B$204,2,FALSE)</f>
        <v>37389044</v>
      </c>
      <c r="E54" s="9"/>
    </row>
    <row r="55" spans="1:5" x14ac:dyDescent="0.25">
      <c r="A55" s="9"/>
      <c r="B55" s="66">
        <v>52</v>
      </c>
      <c r="C55" s="9" t="s">
        <v>1693</v>
      </c>
      <c r="D55" s="25">
        <f>VLOOKUP(B55,'DATA ST HOUSE TOTAL'!$A$2:$B$204,2,FALSE)</f>
        <v>65359372</v>
      </c>
      <c r="E55" s="9"/>
    </row>
    <row r="56" spans="1:5" x14ac:dyDescent="0.25">
      <c r="A56" s="9"/>
      <c r="B56" s="66">
        <v>53</v>
      </c>
      <c r="C56" s="9" t="s">
        <v>1408</v>
      </c>
      <c r="D56" s="25">
        <f>VLOOKUP(B56,'DATA ST HOUSE TOTAL'!$A$2:$B$204,2,FALSE)</f>
        <v>43108008</v>
      </c>
      <c r="E56" s="9"/>
    </row>
    <row r="57" spans="1:5" x14ac:dyDescent="0.25">
      <c r="A57" s="9"/>
      <c r="B57" s="66">
        <v>54</v>
      </c>
      <c r="C57" s="9" t="s">
        <v>1621</v>
      </c>
      <c r="D57" s="25">
        <f>VLOOKUP(B57,'DATA ST HOUSE TOTAL'!$A$2:$B$204,2,FALSE)</f>
        <v>53614356</v>
      </c>
      <c r="E57" s="9"/>
    </row>
    <row r="58" spans="1:5" x14ac:dyDescent="0.25">
      <c r="A58" s="9"/>
      <c r="B58" s="66">
        <v>55</v>
      </c>
      <c r="C58" s="9" t="s">
        <v>1106</v>
      </c>
      <c r="D58" s="25">
        <f>VLOOKUP(B58,'DATA ST HOUSE TOTAL'!$A$2:$B$204,2,FALSE)</f>
        <v>59237620</v>
      </c>
      <c r="E58" s="9"/>
    </row>
    <row r="59" spans="1:5" x14ac:dyDescent="0.25">
      <c r="A59" s="9"/>
      <c r="B59" s="66">
        <v>56</v>
      </c>
      <c r="C59" s="9" t="s">
        <v>1551</v>
      </c>
      <c r="D59" s="25">
        <f>VLOOKUP(B59,'DATA ST HOUSE TOTAL'!$A$2:$B$204,2,FALSE)</f>
        <v>44549820</v>
      </c>
      <c r="E59" s="9"/>
    </row>
    <row r="60" spans="1:5" x14ac:dyDescent="0.25">
      <c r="A60" s="9"/>
      <c r="B60" s="66">
        <v>57</v>
      </c>
      <c r="C60" s="9" t="s">
        <v>1481</v>
      </c>
      <c r="D60" s="25">
        <f>VLOOKUP(B60,'DATA ST HOUSE TOTAL'!$A$2:$B$204,2,FALSE)</f>
        <v>32054478</v>
      </c>
      <c r="E60" s="9"/>
    </row>
    <row r="61" spans="1:5" x14ac:dyDescent="0.25">
      <c r="A61" s="9"/>
      <c r="B61" s="66">
        <v>58</v>
      </c>
      <c r="C61" s="9" t="s">
        <v>1125</v>
      </c>
      <c r="D61" s="25">
        <f>VLOOKUP(B61,'DATA ST HOUSE TOTAL'!$A$2:$B$204,2,FALSE)</f>
        <v>61047080</v>
      </c>
      <c r="E61" s="9"/>
    </row>
    <row r="62" spans="1:5" x14ac:dyDescent="0.25">
      <c r="A62" s="9"/>
      <c r="B62" s="66">
        <v>59</v>
      </c>
      <c r="C62" s="9" t="s">
        <v>1569</v>
      </c>
      <c r="D62" s="25">
        <f>VLOOKUP(B62,'DATA ST HOUSE TOTAL'!$A$2:$B$204,2,FALSE)</f>
        <v>30428044</v>
      </c>
      <c r="E62" s="9"/>
    </row>
    <row r="63" spans="1:5" x14ac:dyDescent="0.25">
      <c r="A63" s="9"/>
      <c r="B63" s="66">
        <v>60</v>
      </c>
      <c r="C63" s="9" t="s">
        <v>1400</v>
      </c>
      <c r="D63" s="25">
        <f>VLOOKUP(B63,'DATA ST HOUSE TOTAL'!$A$2:$B$204,2,FALSE)</f>
        <v>52877532</v>
      </c>
      <c r="E63" s="9"/>
    </row>
    <row r="64" spans="1:5" x14ac:dyDescent="0.25">
      <c r="A64" s="9"/>
      <c r="B64" s="66">
        <v>61</v>
      </c>
      <c r="C64" s="9" t="s">
        <v>1261</v>
      </c>
      <c r="D64" s="25">
        <f>VLOOKUP(B64,'DATA ST HOUSE TOTAL'!$A$2:$B$204,2,FALSE)</f>
        <v>39622248</v>
      </c>
      <c r="E64" s="9"/>
    </row>
    <row r="65" spans="1:5" x14ac:dyDescent="0.25">
      <c r="A65" s="9"/>
      <c r="B65" s="66">
        <v>62</v>
      </c>
      <c r="C65" s="9" t="s">
        <v>1663</v>
      </c>
      <c r="D65" s="25">
        <f>VLOOKUP(B65,'DATA ST HOUSE TOTAL'!$A$2:$B$204,2,FALSE)</f>
        <v>36188516</v>
      </c>
      <c r="E65" s="9"/>
    </row>
    <row r="66" spans="1:5" x14ac:dyDescent="0.25">
      <c r="A66" s="9"/>
      <c r="B66" s="66">
        <v>63</v>
      </c>
      <c r="C66" s="9" t="s">
        <v>1012</v>
      </c>
      <c r="D66" s="25">
        <f>VLOOKUP(B66,'DATA ST HOUSE TOTAL'!$A$2:$B$204,2,FALSE)</f>
        <v>58232476</v>
      </c>
      <c r="E66" s="9"/>
    </row>
    <row r="67" spans="1:5" x14ac:dyDescent="0.25">
      <c r="A67" s="9"/>
      <c r="B67" s="66">
        <v>64</v>
      </c>
      <c r="C67" s="9" t="s">
        <v>1305</v>
      </c>
      <c r="D67" s="25">
        <f>VLOOKUP(B67,'DATA ST HOUSE TOTAL'!$A$2:$B$204,2,FALSE)</f>
        <v>56737436</v>
      </c>
      <c r="E67" s="9"/>
    </row>
    <row r="68" spans="1:5" x14ac:dyDescent="0.25">
      <c r="A68" s="9"/>
      <c r="B68" s="66">
        <v>65</v>
      </c>
      <c r="C68" s="9" t="s">
        <v>1547</v>
      </c>
      <c r="D68" s="25">
        <f>VLOOKUP(B68,'DATA ST HOUSE TOTAL'!$A$2:$B$204,2,FALSE)</f>
        <v>59500864</v>
      </c>
      <c r="E68" s="9"/>
    </row>
    <row r="69" spans="1:5" x14ac:dyDescent="0.25">
      <c r="A69" s="9"/>
      <c r="B69" s="66">
        <v>66</v>
      </c>
      <c r="C69" s="9" t="s">
        <v>1634</v>
      </c>
      <c r="D69" s="25">
        <f>VLOOKUP(B69,'DATA ST HOUSE TOTAL'!$A$2:$B$204,2,FALSE)</f>
        <v>76152528</v>
      </c>
      <c r="E69" s="9"/>
    </row>
    <row r="70" spans="1:5" x14ac:dyDescent="0.25">
      <c r="A70" s="9"/>
      <c r="B70" s="66">
        <v>67</v>
      </c>
      <c r="C70" s="9" t="s">
        <v>1079</v>
      </c>
      <c r="D70" s="25">
        <f>VLOOKUP(B70,'DATA ST HOUSE TOTAL'!$A$2:$B$204,2,FALSE)</f>
        <v>57787884</v>
      </c>
      <c r="E70" s="9"/>
    </row>
    <row r="71" spans="1:5" x14ac:dyDescent="0.25">
      <c r="A71" s="9"/>
      <c r="B71" s="66">
        <v>68</v>
      </c>
      <c r="C71" s="9" t="s">
        <v>1505</v>
      </c>
      <c r="D71" s="25">
        <f>VLOOKUP(B71,'DATA ST HOUSE TOTAL'!$A$2:$B$204,2,FALSE)</f>
        <v>54500036</v>
      </c>
      <c r="E71" s="9"/>
    </row>
    <row r="72" spans="1:5" x14ac:dyDescent="0.25">
      <c r="A72" s="9"/>
      <c r="B72" s="66">
        <v>69</v>
      </c>
      <c r="C72" s="9" t="s">
        <v>1450</v>
      </c>
      <c r="D72" s="25">
        <f>VLOOKUP(B72,'DATA ST HOUSE TOTAL'!$A$2:$B$204,2,FALSE)</f>
        <v>29848232</v>
      </c>
      <c r="E72" s="9"/>
    </row>
    <row r="73" spans="1:5" x14ac:dyDescent="0.25">
      <c r="A73" s="9"/>
      <c r="B73" s="66">
        <v>70</v>
      </c>
      <c r="C73" s="9" t="s">
        <v>1050</v>
      </c>
      <c r="D73" s="25">
        <f>VLOOKUP(B73,'DATA ST HOUSE TOTAL'!$A$2:$B$204,2,FALSE)</f>
        <v>67390736</v>
      </c>
      <c r="E73" s="9"/>
    </row>
    <row r="74" spans="1:5" x14ac:dyDescent="0.25">
      <c r="A74" s="9"/>
      <c r="B74" s="66">
        <v>71</v>
      </c>
      <c r="C74" s="9" t="s">
        <v>1558</v>
      </c>
      <c r="D74" s="25">
        <f>VLOOKUP(B74,'DATA ST HOUSE TOTAL'!$A$2:$B$204,2,FALSE)</f>
        <v>66119412</v>
      </c>
      <c r="E74" s="9"/>
    </row>
    <row r="75" spans="1:5" x14ac:dyDescent="0.25">
      <c r="A75" s="9"/>
      <c r="B75" s="66">
        <v>72</v>
      </c>
      <c r="C75" s="9" t="s">
        <v>1071</v>
      </c>
      <c r="D75" s="25">
        <f>VLOOKUP(B75,'DATA ST HOUSE TOTAL'!$A$2:$B$204,2,FALSE)</f>
        <v>48357652</v>
      </c>
      <c r="E75" s="9"/>
    </row>
    <row r="76" spans="1:5" x14ac:dyDescent="0.25">
      <c r="A76" s="9"/>
      <c r="B76" s="66">
        <v>73</v>
      </c>
      <c r="C76" s="9" t="s">
        <v>1328</v>
      </c>
      <c r="D76" s="25">
        <f>VLOOKUP(B76,'DATA ST HOUSE TOTAL'!$A$2:$B$204,2,FALSE)</f>
        <v>55521128</v>
      </c>
      <c r="E76" s="9"/>
    </row>
    <row r="77" spans="1:5" x14ac:dyDescent="0.25">
      <c r="A77" s="9"/>
      <c r="B77" s="66">
        <v>74</v>
      </c>
      <c r="C77" s="9" t="s">
        <v>1723</v>
      </c>
      <c r="D77" s="25">
        <f>VLOOKUP(B77,'DATA ST HOUSE TOTAL'!$A$2:$B$204,2,FALSE)</f>
        <v>64435232</v>
      </c>
      <c r="E77" s="9"/>
    </row>
    <row r="78" spans="1:5" x14ac:dyDescent="0.25">
      <c r="A78" s="9"/>
      <c r="B78" s="66">
        <v>75</v>
      </c>
      <c r="C78" s="9" t="s">
        <v>997</v>
      </c>
      <c r="D78" s="25">
        <f>VLOOKUP(B78,'DATA ST HOUSE TOTAL'!$A$2:$B$204,2,FALSE)</f>
        <v>56812496</v>
      </c>
      <c r="E78" s="9"/>
    </row>
    <row r="79" spans="1:5" x14ac:dyDescent="0.25">
      <c r="A79" s="9"/>
      <c r="B79" s="66">
        <v>76</v>
      </c>
      <c r="C79" s="9" t="s">
        <v>1039</v>
      </c>
      <c r="D79" s="25">
        <f>VLOOKUP(B79,'DATA ST HOUSE TOTAL'!$A$2:$B$204,2,FALSE)</f>
        <v>46052920</v>
      </c>
      <c r="E79" s="9"/>
    </row>
    <row r="80" spans="1:5" x14ac:dyDescent="0.25">
      <c r="A80" s="9"/>
      <c r="B80" s="66">
        <v>77</v>
      </c>
      <c r="C80" s="9" t="s">
        <v>1098</v>
      </c>
      <c r="D80" s="25">
        <f>VLOOKUP(B80,'DATA ST HOUSE TOTAL'!$A$2:$B$204,2,FALSE)</f>
        <v>35505528</v>
      </c>
      <c r="E80" s="9"/>
    </row>
    <row r="81" spans="1:5" x14ac:dyDescent="0.25">
      <c r="A81" s="9"/>
      <c r="B81" s="66">
        <v>78</v>
      </c>
      <c r="C81" s="9" t="s">
        <v>1673</v>
      </c>
      <c r="D81" s="25">
        <f>VLOOKUP(B81,'DATA ST HOUSE TOTAL'!$A$2:$B$204,2,FALSE)</f>
        <v>39959376</v>
      </c>
      <c r="E81" s="9"/>
    </row>
    <row r="82" spans="1:5" x14ac:dyDescent="0.25">
      <c r="A82" s="9"/>
      <c r="B82" s="66">
        <v>79</v>
      </c>
      <c r="C82" s="9" t="s">
        <v>1610</v>
      </c>
      <c r="D82" s="25">
        <f>VLOOKUP(B82,'DATA ST HOUSE TOTAL'!$A$2:$B$204,2,FALSE)</f>
        <v>45718032</v>
      </c>
      <c r="E82" s="9"/>
    </row>
    <row r="83" spans="1:5" x14ac:dyDescent="0.25">
      <c r="A83" s="9"/>
      <c r="B83" s="66">
        <v>80</v>
      </c>
      <c r="C83" s="9" t="s">
        <v>1005</v>
      </c>
      <c r="D83" s="25">
        <f>VLOOKUP(B83,'DATA ST HOUSE TOTAL'!$A$2:$B$204,2,FALSE)</f>
        <v>59463420</v>
      </c>
      <c r="E83" s="9"/>
    </row>
    <row r="84" spans="1:5" x14ac:dyDescent="0.25">
      <c r="A84" s="9"/>
      <c r="B84" s="66">
        <v>81</v>
      </c>
      <c r="C84" s="9" t="s">
        <v>1297</v>
      </c>
      <c r="D84" s="25">
        <f>VLOOKUP(B84,'DATA ST HOUSE TOTAL'!$A$2:$B$204,2,FALSE)</f>
        <v>96830104</v>
      </c>
      <c r="E84" s="9"/>
    </row>
    <row r="85" spans="1:5" x14ac:dyDescent="0.25">
      <c r="A85" s="9"/>
      <c r="B85" s="66">
        <v>82</v>
      </c>
      <c r="C85" s="9" t="s">
        <v>1666</v>
      </c>
      <c r="D85" s="25">
        <f>VLOOKUP(B85,'DATA ST HOUSE TOTAL'!$A$2:$B$204,2,FALSE)</f>
        <v>37899148</v>
      </c>
      <c r="E85" s="9"/>
    </row>
    <row r="86" spans="1:5" x14ac:dyDescent="0.25">
      <c r="A86" s="9"/>
      <c r="B86" s="66">
        <v>83</v>
      </c>
      <c r="C86" s="9" t="s">
        <v>1192</v>
      </c>
      <c r="D86" s="25">
        <f>VLOOKUP(B86,'DATA ST HOUSE TOTAL'!$A$2:$B$204,2,FALSE)</f>
        <v>51064088</v>
      </c>
      <c r="E86" s="9"/>
    </row>
    <row r="87" spans="1:5" x14ac:dyDescent="0.25">
      <c r="A87" s="9"/>
      <c r="B87" s="66">
        <v>84</v>
      </c>
      <c r="C87" s="9" t="s">
        <v>1258</v>
      </c>
      <c r="D87" s="25">
        <f>VLOOKUP(B87,'DATA ST HOUSE TOTAL'!$A$2:$B$204,2,FALSE)</f>
        <v>61955596</v>
      </c>
      <c r="E87" s="9"/>
    </row>
    <row r="88" spans="1:5" x14ac:dyDescent="0.25">
      <c r="A88" s="9"/>
      <c r="B88" s="66">
        <v>85</v>
      </c>
      <c r="C88" s="9" t="s">
        <v>1573</v>
      </c>
      <c r="D88" s="25">
        <f>VLOOKUP(B88,'DATA ST HOUSE TOTAL'!$A$2:$B$204,2,FALSE)</f>
        <v>54141564</v>
      </c>
      <c r="E88" s="9"/>
    </row>
    <row r="89" spans="1:5" x14ac:dyDescent="0.25">
      <c r="A89" s="9"/>
      <c r="B89" s="66">
        <v>86</v>
      </c>
      <c r="C89" s="9" t="s">
        <v>1648</v>
      </c>
      <c r="D89" s="25">
        <f>VLOOKUP(B89,'DATA ST HOUSE TOTAL'!$A$2:$B$204,2,FALSE)</f>
        <v>52621464</v>
      </c>
      <c r="E89" s="9"/>
    </row>
    <row r="90" spans="1:5" x14ac:dyDescent="0.25">
      <c r="A90" s="9"/>
      <c r="B90" s="66">
        <v>87</v>
      </c>
      <c r="C90" s="9" t="s">
        <v>1371</v>
      </c>
      <c r="D90" s="25">
        <f>VLOOKUP(B90,'DATA ST HOUSE TOTAL'!$A$2:$B$204,2,FALSE)</f>
        <v>62890800</v>
      </c>
      <c r="E90" s="9"/>
    </row>
    <row r="91" spans="1:5" x14ac:dyDescent="0.25">
      <c r="A91" s="9"/>
      <c r="B91" s="66">
        <v>88</v>
      </c>
      <c r="C91" s="9" t="s">
        <v>1152</v>
      </c>
      <c r="D91" s="25">
        <f>VLOOKUP(B91,'DATA ST HOUSE TOTAL'!$A$2:$B$204,2,FALSE)</f>
        <v>46061108</v>
      </c>
      <c r="E91" s="9"/>
    </row>
    <row r="92" spans="1:5" x14ac:dyDescent="0.25">
      <c r="A92" s="9"/>
      <c r="B92" s="66">
        <v>89</v>
      </c>
      <c r="C92" s="9" t="s">
        <v>1318</v>
      </c>
      <c r="D92" s="25">
        <f>VLOOKUP(B92,'DATA ST HOUSE TOTAL'!$A$2:$B$204,2,FALSE)</f>
        <v>51897152</v>
      </c>
      <c r="E92" s="9"/>
    </row>
    <row r="93" spans="1:5" x14ac:dyDescent="0.25">
      <c r="A93" s="9"/>
      <c r="B93" s="66">
        <v>90</v>
      </c>
      <c r="C93" s="9" t="s">
        <v>1554</v>
      </c>
      <c r="D93" s="25">
        <f>VLOOKUP(B93,'DATA ST HOUSE TOTAL'!$A$2:$B$204,2,FALSE)</f>
        <v>39242656</v>
      </c>
      <c r="E93" s="9"/>
    </row>
    <row r="94" spans="1:5" x14ac:dyDescent="0.25">
      <c r="A94" s="9"/>
      <c r="B94" s="66">
        <v>91</v>
      </c>
      <c r="C94" s="9" t="s">
        <v>1463</v>
      </c>
      <c r="D94" s="25">
        <f>VLOOKUP(B94,'DATA ST HOUSE TOTAL'!$A$2:$B$204,2,FALSE)</f>
        <v>34830188</v>
      </c>
      <c r="E94" s="9"/>
    </row>
    <row r="95" spans="1:5" x14ac:dyDescent="0.25">
      <c r="A95" s="9"/>
      <c r="B95" s="66">
        <v>92</v>
      </c>
      <c r="C95" s="9" t="s">
        <v>993</v>
      </c>
      <c r="D95" s="25">
        <f>VLOOKUP(B95,'DATA ST HOUSE TOTAL'!$A$2:$B$204,2,FALSE)</f>
        <v>64502916</v>
      </c>
      <c r="E95" s="9"/>
    </row>
    <row r="96" spans="1:5" x14ac:dyDescent="0.25">
      <c r="A96" s="9"/>
      <c r="B96" s="66">
        <v>93</v>
      </c>
      <c r="C96" s="9" t="s">
        <v>1308</v>
      </c>
      <c r="D96" s="25">
        <f>VLOOKUP(B96,'DATA ST HOUSE TOTAL'!$A$2:$B$204,2,FALSE)</f>
        <v>52306352</v>
      </c>
      <c r="E96" s="9"/>
    </row>
    <row r="97" spans="1:5" x14ac:dyDescent="0.25">
      <c r="A97" s="9"/>
      <c r="B97" s="66">
        <v>94</v>
      </c>
      <c r="C97" s="9" t="s">
        <v>1184</v>
      </c>
      <c r="D97" s="25">
        <f>VLOOKUP(B97,'DATA ST HOUSE TOTAL'!$A$2:$B$204,2,FALSE)</f>
        <v>51690440</v>
      </c>
      <c r="E97" s="9"/>
    </row>
    <row r="98" spans="1:5" x14ac:dyDescent="0.25">
      <c r="A98" s="9"/>
      <c r="B98" s="66">
        <v>95</v>
      </c>
      <c r="C98" s="9" t="s">
        <v>1278</v>
      </c>
      <c r="D98" s="25">
        <f>VLOOKUP(B98,'DATA ST HOUSE TOTAL'!$A$2:$B$204,2,FALSE)</f>
        <v>90336096</v>
      </c>
      <c r="E98" s="9"/>
    </row>
    <row r="99" spans="1:5" x14ac:dyDescent="0.25">
      <c r="A99" s="9"/>
      <c r="B99" s="66">
        <v>96</v>
      </c>
      <c r="C99" s="9" t="s">
        <v>1561</v>
      </c>
      <c r="D99" s="25">
        <f>VLOOKUP(B99,'DATA ST HOUSE TOTAL'!$A$2:$B$204,2,FALSE)</f>
        <v>79638080</v>
      </c>
      <c r="E99" s="9"/>
    </row>
    <row r="100" spans="1:5" x14ac:dyDescent="0.25">
      <c r="A100" s="9"/>
      <c r="B100" s="66">
        <v>97</v>
      </c>
      <c r="C100" s="9" t="s">
        <v>1444</v>
      </c>
      <c r="D100" s="25">
        <f>VLOOKUP(B100,'DATA ST HOUSE TOTAL'!$A$2:$B$204,2,FALSE)</f>
        <v>50330960</v>
      </c>
      <c r="E100" s="9"/>
    </row>
    <row r="101" spans="1:5" x14ac:dyDescent="0.25">
      <c r="A101" s="9"/>
      <c r="B101" s="66">
        <v>98</v>
      </c>
      <c r="C101" s="9" t="s">
        <v>1311</v>
      </c>
      <c r="D101" s="25">
        <f>VLOOKUP(B101,'DATA ST HOUSE TOTAL'!$A$2:$B$204,2,FALSE)</f>
        <v>52486784</v>
      </c>
      <c r="E101" s="9"/>
    </row>
    <row r="102" spans="1:5" x14ac:dyDescent="0.25">
      <c r="A102" s="9"/>
      <c r="B102" s="66">
        <v>99</v>
      </c>
      <c r="C102" s="9" t="s">
        <v>1729</v>
      </c>
      <c r="D102" s="25">
        <f>VLOOKUP(B102,'DATA ST HOUSE TOTAL'!$A$2:$B$204,2,FALSE)</f>
        <v>66859996</v>
      </c>
      <c r="E102" s="9"/>
    </row>
    <row r="103" spans="1:5" x14ac:dyDescent="0.25">
      <c r="A103" s="9"/>
      <c r="B103" s="66">
        <v>100</v>
      </c>
      <c r="C103" s="9" t="s">
        <v>1114</v>
      </c>
      <c r="D103" s="25">
        <f>VLOOKUP(B103,'DATA ST HOUSE TOTAL'!$A$2:$B$204,2,FALSE)</f>
        <v>61071596</v>
      </c>
      <c r="E103" s="9"/>
    </row>
    <row r="104" spans="1:5" x14ac:dyDescent="0.25">
      <c r="A104" s="9"/>
      <c r="B104" s="66">
        <v>101</v>
      </c>
      <c r="C104" s="9" t="s">
        <v>1603</v>
      </c>
      <c r="D104" s="25">
        <f>VLOOKUP(B104,'DATA ST HOUSE TOTAL'!$A$2:$B$204,2,FALSE)</f>
        <v>57574804</v>
      </c>
      <c r="E104" s="9"/>
    </row>
    <row r="105" spans="1:5" x14ac:dyDescent="0.25">
      <c r="A105" s="9"/>
      <c r="B105" s="66">
        <v>102</v>
      </c>
      <c r="C105" s="9" t="s">
        <v>1156</v>
      </c>
      <c r="D105" s="25">
        <f>VLOOKUP(B105,'DATA ST HOUSE TOTAL'!$A$2:$B$204,2,FALSE)</f>
        <v>34999552</v>
      </c>
      <c r="E105" s="9"/>
    </row>
    <row r="106" spans="1:5" x14ac:dyDescent="0.25">
      <c r="A106" s="9"/>
      <c r="B106" s="66">
        <v>103</v>
      </c>
      <c r="C106" s="9" t="s">
        <v>1129</v>
      </c>
      <c r="D106" s="25">
        <f>VLOOKUP(B106,'DATA ST HOUSE TOTAL'!$A$2:$B$204,2,FALSE)</f>
        <v>85002408</v>
      </c>
      <c r="E106" s="9"/>
    </row>
    <row r="107" spans="1:5" x14ac:dyDescent="0.25">
      <c r="A107" s="9"/>
      <c r="B107" s="66">
        <v>104</v>
      </c>
      <c r="C107" s="9" t="s">
        <v>1397</v>
      </c>
      <c r="D107" s="25">
        <f>VLOOKUP(B107,'DATA ST HOUSE TOTAL'!$A$2:$B$204,2,FALSE)</f>
        <v>102525120</v>
      </c>
      <c r="E107" s="9"/>
    </row>
    <row r="108" spans="1:5" x14ac:dyDescent="0.25">
      <c r="A108" s="9"/>
      <c r="B108" s="66">
        <v>105</v>
      </c>
      <c r="C108" s="9" t="s">
        <v>1188</v>
      </c>
      <c r="D108" s="25">
        <f>VLOOKUP(B108,'DATA ST HOUSE TOTAL'!$A$2:$B$204,2,FALSE)</f>
        <v>45287056</v>
      </c>
      <c r="E108" s="9"/>
    </row>
    <row r="109" spans="1:5" x14ac:dyDescent="0.25">
      <c r="A109" s="9"/>
      <c r="B109" s="66">
        <v>106</v>
      </c>
      <c r="C109" s="9" t="s">
        <v>1441</v>
      </c>
      <c r="D109" s="25">
        <f>VLOOKUP(B109,'DATA ST HOUSE TOTAL'!$A$2:$B$204,2,FALSE)</f>
        <v>30431638</v>
      </c>
      <c r="E109" s="9"/>
    </row>
    <row r="110" spans="1:5" x14ac:dyDescent="0.25">
      <c r="A110" s="9"/>
      <c r="B110" s="66">
        <v>107</v>
      </c>
      <c r="C110" s="9" t="s">
        <v>1656</v>
      </c>
      <c r="D110" s="25">
        <f>VLOOKUP(B110,'DATA ST HOUSE TOTAL'!$A$2:$B$204,2,FALSE)</f>
        <v>51191472</v>
      </c>
      <c r="E110" s="9"/>
    </row>
    <row r="111" spans="1:5" x14ac:dyDescent="0.25">
      <c r="A111" s="9"/>
      <c r="B111" s="66">
        <v>108</v>
      </c>
      <c r="C111" s="9" t="s">
        <v>1660</v>
      </c>
      <c r="D111" s="25">
        <f>VLOOKUP(B111,'DATA ST HOUSE TOTAL'!$A$2:$B$204,2,FALSE)</f>
        <v>32790186</v>
      </c>
      <c r="E111" s="9"/>
    </row>
    <row r="112" spans="1:5" x14ac:dyDescent="0.25">
      <c r="A112" s="9"/>
      <c r="B112" s="66">
        <v>109</v>
      </c>
      <c r="C112" s="9" t="s">
        <v>1386</v>
      </c>
      <c r="D112" s="25">
        <f>VLOOKUP(B112,'DATA ST HOUSE TOTAL'!$A$2:$B$204,2,FALSE)</f>
        <v>50005288</v>
      </c>
      <c r="E112" s="9"/>
    </row>
    <row r="113" spans="1:5" x14ac:dyDescent="0.25">
      <c r="A113" s="9"/>
      <c r="B113" s="66">
        <v>110</v>
      </c>
      <c r="C113" s="9" t="s">
        <v>1517</v>
      </c>
      <c r="D113" s="25">
        <f>VLOOKUP(B113,'DATA ST HOUSE TOTAL'!$A$2:$B$204,2,FALSE)</f>
        <v>60008360</v>
      </c>
      <c r="E113" s="9"/>
    </row>
    <row r="114" spans="1:5" x14ac:dyDescent="0.25">
      <c r="A114" s="9"/>
      <c r="B114" s="66">
        <v>111</v>
      </c>
      <c r="C114" s="9" t="s">
        <v>1212</v>
      </c>
      <c r="D114" s="25">
        <f>VLOOKUP(B114,'DATA ST HOUSE TOTAL'!$A$2:$B$204,2,FALSE)</f>
        <v>43234908</v>
      </c>
      <c r="E114" s="9"/>
    </row>
    <row r="115" spans="1:5" x14ac:dyDescent="0.25">
      <c r="A115" s="9"/>
      <c r="B115" s="66">
        <v>112</v>
      </c>
      <c r="C115" s="9" t="s">
        <v>1466</v>
      </c>
      <c r="D115" s="25">
        <f>VLOOKUP(B115,'DATA ST HOUSE TOTAL'!$A$2:$B$204,2,FALSE)</f>
        <v>41641760</v>
      </c>
      <c r="E115" s="9"/>
    </row>
    <row r="116" spans="1:5" x14ac:dyDescent="0.25">
      <c r="A116" s="9"/>
      <c r="B116" s="66">
        <v>113</v>
      </c>
      <c r="C116" s="9" t="s">
        <v>1160</v>
      </c>
      <c r="D116" s="25">
        <f>VLOOKUP(B116,'DATA ST HOUSE TOTAL'!$A$2:$B$204,2,FALSE)</f>
        <v>69342472</v>
      </c>
      <c r="E116" s="9"/>
    </row>
    <row r="117" spans="1:5" x14ac:dyDescent="0.25">
      <c r="A117" s="9"/>
      <c r="B117" s="66">
        <v>114</v>
      </c>
      <c r="C117" s="9" t="s">
        <v>1347</v>
      </c>
      <c r="D117" s="25">
        <f>VLOOKUP(B117,'DATA ST HOUSE TOTAL'!$A$2:$B$204,2,FALSE)</f>
        <v>81865800</v>
      </c>
      <c r="E117" s="9"/>
    </row>
    <row r="118" spans="1:5" x14ac:dyDescent="0.25">
      <c r="A118" s="9"/>
      <c r="B118" s="66">
        <v>115</v>
      </c>
      <c r="C118" s="9" t="s">
        <v>1393</v>
      </c>
      <c r="D118" s="25">
        <f>VLOOKUP(B118,'DATA ST HOUSE TOTAL'!$A$2:$B$204,2,FALSE)</f>
        <v>80056248</v>
      </c>
      <c r="E118" s="9"/>
    </row>
    <row r="119" spans="1:5" x14ac:dyDescent="0.25">
      <c r="A119" s="9"/>
      <c r="B119" s="66">
        <v>116</v>
      </c>
      <c r="C119" s="9" t="s">
        <v>1699</v>
      </c>
      <c r="D119" s="25">
        <f>VLOOKUP(B119,'DATA ST HOUSE TOTAL'!$A$2:$B$204,2,FALSE)</f>
        <v>82851152</v>
      </c>
      <c r="E119" s="9"/>
    </row>
    <row r="120" spans="1:5" x14ac:dyDescent="0.25">
      <c r="A120" s="9"/>
      <c r="B120" s="66">
        <v>117</v>
      </c>
      <c r="C120" s="9" t="s">
        <v>1689</v>
      </c>
      <c r="D120" s="25">
        <f>VLOOKUP(B120,'DATA ST HOUSE TOTAL'!$A$2:$B$204,2,FALSE)</f>
        <v>106139904</v>
      </c>
      <c r="E120" s="9"/>
    </row>
    <row r="121" spans="1:5" x14ac:dyDescent="0.25">
      <c r="A121" s="9"/>
      <c r="B121" s="66">
        <v>118</v>
      </c>
      <c r="C121" s="9" t="s">
        <v>1255</v>
      </c>
      <c r="D121" s="25">
        <f>VLOOKUP(B121,'DATA ST HOUSE TOTAL'!$A$2:$B$204,2,FALSE)</f>
        <v>90415864</v>
      </c>
      <c r="E121" s="9"/>
    </row>
    <row r="122" spans="1:5" x14ac:dyDescent="0.25">
      <c r="A122" s="9"/>
      <c r="B122" s="66">
        <v>119</v>
      </c>
      <c r="C122" s="9" t="s">
        <v>1580</v>
      </c>
      <c r="D122" s="25">
        <f>VLOOKUP(B122,'DATA ST HOUSE TOTAL'!$A$2:$B$204,2,FALSE)</f>
        <v>56699468</v>
      </c>
      <c r="E122" s="9"/>
    </row>
    <row r="123" spans="1:5" x14ac:dyDescent="0.25">
      <c r="A123" s="9"/>
      <c r="B123" s="66">
        <v>120</v>
      </c>
      <c r="C123" s="9" t="s">
        <v>1536</v>
      </c>
      <c r="D123" s="25">
        <f>VLOOKUP(B123,'DATA ST HOUSE TOTAL'!$A$2:$B$204,2,FALSE)</f>
        <v>42477760</v>
      </c>
      <c r="E123" s="9"/>
    </row>
    <row r="124" spans="1:5" x14ac:dyDescent="0.25">
      <c r="A124" s="9"/>
      <c r="B124" s="66">
        <v>121</v>
      </c>
      <c r="C124" s="9" t="s">
        <v>1513</v>
      </c>
      <c r="D124" s="25">
        <f>VLOOKUP(B124,'DATA ST HOUSE TOTAL'!$A$2:$B$204,2,FALSE)</f>
        <v>43695304</v>
      </c>
      <c r="E124" s="9"/>
    </row>
    <row r="125" spans="1:5" x14ac:dyDescent="0.25">
      <c r="A125" s="9"/>
      <c r="B125" s="66">
        <v>122</v>
      </c>
      <c r="C125" s="9" t="s">
        <v>1274</v>
      </c>
      <c r="D125" s="25">
        <f>VLOOKUP(B125,'DATA ST HOUSE TOTAL'!$A$2:$B$204,2,FALSE)</f>
        <v>98631912</v>
      </c>
      <c r="E125" s="9"/>
    </row>
    <row r="126" spans="1:5" x14ac:dyDescent="0.25">
      <c r="A126" s="9"/>
      <c r="B126" s="66">
        <v>123</v>
      </c>
      <c r="C126" s="9" t="s">
        <v>1677</v>
      </c>
      <c r="D126" s="25">
        <f>VLOOKUP(B126,'DATA ST HOUSE TOTAL'!$A$2:$B$204,2,FALSE)</f>
        <v>53737340</v>
      </c>
      <c r="E126" s="9"/>
    </row>
    <row r="127" spans="1:5" x14ac:dyDescent="0.25">
      <c r="A127" s="9"/>
      <c r="B127" s="66">
        <v>124</v>
      </c>
      <c r="C127" s="9" t="s">
        <v>1008</v>
      </c>
      <c r="D127" s="25">
        <f>VLOOKUP(B127,'DATA ST HOUSE TOTAL'!$A$2:$B$204,2,FALSE)</f>
        <v>67592128</v>
      </c>
      <c r="E127" s="9"/>
    </row>
    <row r="128" spans="1:5" x14ac:dyDescent="0.25">
      <c r="A128" s="9"/>
      <c r="B128" s="66">
        <v>125</v>
      </c>
      <c r="C128" s="9" t="s">
        <v>1332</v>
      </c>
      <c r="D128" s="25">
        <f>VLOOKUP(B128,'DATA ST HOUSE TOTAL'!$A$2:$B$204,2,FALSE)</f>
        <v>62211048</v>
      </c>
      <c r="E128" s="9"/>
    </row>
    <row r="129" spans="1:5" x14ac:dyDescent="0.25">
      <c r="A129" s="9"/>
      <c r="B129" s="66">
        <v>126</v>
      </c>
      <c r="C129" s="9" t="s">
        <v>1576</v>
      </c>
      <c r="D129" s="25">
        <f>VLOOKUP(B129,'DATA ST HOUSE TOTAL'!$A$2:$B$204,2,FALSE)</f>
        <v>178209792</v>
      </c>
      <c r="E129" s="9"/>
    </row>
    <row r="130" spans="1:5" x14ac:dyDescent="0.25">
      <c r="A130" s="9"/>
      <c r="B130" s="66">
        <v>127</v>
      </c>
      <c r="C130" s="9" t="s">
        <v>1251</v>
      </c>
      <c r="D130" s="25">
        <f>VLOOKUP(B130,'DATA ST HOUSE TOTAL'!$A$2:$B$204,2,FALSE)</f>
        <v>162316704</v>
      </c>
      <c r="E130" s="9"/>
    </row>
    <row r="131" spans="1:5" x14ac:dyDescent="0.25">
      <c r="A131" s="9"/>
      <c r="B131" s="66">
        <v>128</v>
      </c>
      <c r="C131" s="9" t="s">
        <v>1223</v>
      </c>
      <c r="D131" s="25">
        <f>VLOOKUP(B131,'DATA ST HOUSE TOTAL'!$A$2:$B$204,2,FALSE)</f>
        <v>58158124</v>
      </c>
      <c r="E131" s="9"/>
    </row>
    <row r="132" spans="1:5" x14ac:dyDescent="0.25">
      <c r="A132" s="9"/>
      <c r="B132" s="66">
        <v>129</v>
      </c>
      <c r="C132" s="9" t="s">
        <v>1083</v>
      </c>
      <c r="D132" s="25">
        <f>VLOOKUP(B132,'DATA ST HOUSE TOTAL'!$A$2:$B$204,2,FALSE)</f>
        <v>168099056</v>
      </c>
      <c r="E132" s="9"/>
    </row>
    <row r="133" spans="1:5" x14ac:dyDescent="0.25">
      <c r="A133" s="9"/>
      <c r="B133" s="66">
        <v>130</v>
      </c>
      <c r="C133" s="9" t="s">
        <v>1412</v>
      </c>
      <c r="D133" s="25">
        <f>VLOOKUP(B133,'DATA ST HOUSE TOTAL'!$A$2:$B$204,2,FALSE)</f>
        <v>65524044</v>
      </c>
      <c r="E133" s="9"/>
    </row>
    <row r="134" spans="1:5" x14ac:dyDescent="0.25">
      <c r="A134" s="9"/>
      <c r="B134" s="66">
        <v>131</v>
      </c>
      <c r="C134" s="9" t="s">
        <v>1389</v>
      </c>
      <c r="D134" s="25">
        <f>VLOOKUP(B134,'DATA ST HOUSE TOTAL'!$A$2:$B$204,2,FALSE)</f>
        <v>78130064</v>
      </c>
      <c r="E134" s="9"/>
    </row>
    <row r="135" spans="1:5" x14ac:dyDescent="0.25">
      <c r="A135" s="9"/>
      <c r="B135" s="66">
        <v>132</v>
      </c>
      <c r="C135" s="9" t="s">
        <v>1606</v>
      </c>
      <c r="D135" s="25">
        <f>VLOOKUP(B135,'DATA ST HOUSE TOTAL'!$A$2:$B$204,2,FALSE)</f>
        <v>154735024</v>
      </c>
      <c r="E135" s="9"/>
    </row>
    <row r="136" spans="1:5" x14ac:dyDescent="0.25">
      <c r="A136" s="9"/>
      <c r="B136" s="66">
        <v>133</v>
      </c>
      <c r="C136" s="9" t="s">
        <v>1437</v>
      </c>
      <c r="D136" s="25">
        <f>VLOOKUP(B136,'DATA ST HOUSE TOTAL'!$A$2:$B$204,2,FALSE)</f>
        <v>204624048</v>
      </c>
      <c r="E136" s="9"/>
    </row>
    <row r="137" spans="1:5" x14ac:dyDescent="0.25">
      <c r="A137" s="9"/>
      <c r="B137" s="66">
        <v>134</v>
      </c>
      <c r="C137" s="9" t="s">
        <v>1614</v>
      </c>
      <c r="D137" s="25">
        <f>VLOOKUP(B137,'DATA ST HOUSE TOTAL'!$A$2:$B$204,2,FALSE)</f>
        <v>159331920</v>
      </c>
      <c r="E137" s="9"/>
    </row>
    <row r="138" spans="1:5" x14ac:dyDescent="0.25">
      <c r="A138" s="9"/>
      <c r="B138" s="66">
        <v>135</v>
      </c>
      <c r="C138" s="9" t="s">
        <v>1588</v>
      </c>
      <c r="D138" s="25">
        <f>VLOOKUP(B138,'DATA ST HOUSE TOTAL'!$A$2:$B$204,2,FALSE)</f>
        <v>46291528</v>
      </c>
      <c r="E138" s="9"/>
    </row>
    <row r="139" spans="1:5" x14ac:dyDescent="0.25">
      <c r="A139" s="9"/>
      <c r="B139" s="66">
        <v>136</v>
      </c>
      <c r="C139" s="9" t="s">
        <v>1204</v>
      </c>
      <c r="D139" s="25">
        <f>VLOOKUP(B139,'DATA ST HOUSE TOTAL'!$A$2:$B$204,2,FALSE)</f>
        <v>72438488</v>
      </c>
      <c r="E139" s="9"/>
    </row>
    <row r="140" spans="1:5" x14ac:dyDescent="0.25">
      <c r="A140" s="9"/>
      <c r="B140" s="66">
        <v>137</v>
      </c>
      <c r="C140" s="9" t="s">
        <v>1172</v>
      </c>
      <c r="D140" s="25">
        <f>VLOOKUP(B140,'DATA ST HOUSE TOTAL'!$A$2:$B$204,2,FALSE)</f>
        <v>70883768</v>
      </c>
      <c r="E140" s="9"/>
    </row>
    <row r="141" spans="1:5" x14ac:dyDescent="0.25">
      <c r="A141" s="9"/>
      <c r="B141" s="66">
        <v>138</v>
      </c>
      <c r="C141" s="9" t="s">
        <v>1196</v>
      </c>
      <c r="D141" s="25">
        <f>VLOOKUP(B141,'DATA ST HOUSE TOTAL'!$A$2:$B$204,2,FALSE)</f>
        <v>58532348</v>
      </c>
      <c r="E141" s="9"/>
    </row>
    <row r="142" spans="1:5" x14ac:dyDescent="0.25">
      <c r="A142" s="9"/>
      <c r="B142" s="66">
        <v>139</v>
      </c>
      <c r="C142" s="9" t="s">
        <v>1494</v>
      </c>
      <c r="D142" s="25">
        <f>VLOOKUP(B142,'DATA ST HOUSE TOTAL'!$A$2:$B$204,2,FALSE)</f>
        <v>46174496</v>
      </c>
      <c r="E142" s="9"/>
    </row>
    <row r="143" spans="1:5" x14ac:dyDescent="0.25">
      <c r="A143" s="9"/>
      <c r="B143" s="66">
        <v>140</v>
      </c>
      <c r="C143" s="9" t="s">
        <v>1532</v>
      </c>
      <c r="D143" s="25">
        <f>VLOOKUP(B143,'DATA ST HOUSE TOTAL'!$A$2:$B$204,2,FALSE)</f>
        <v>51964836</v>
      </c>
      <c r="E143" s="9"/>
    </row>
    <row r="144" spans="1:5" x14ac:dyDescent="0.25">
      <c r="A144" s="9"/>
      <c r="B144" s="66">
        <v>141</v>
      </c>
      <c r="C144" s="9" t="s">
        <v>1133</v>
      </c>
      <c r="D144" s="25">
        <f>VLOOKUP(B144,'DATA ST HOUSE TOTAL'!$A$2:$B$204,2,FALSE)</f>
        <v>44420968</v>
      </c>
      <c r="E144" s="9"/>
    </row>
    <row r="145" spans="1:5" x14ac:dyDescent="0.25">
      <c r="A145" s="9"/>
      <c r="B145" s="66">
        <v>142</v>
      </c>
      <c r="C145" s="9" t="s">
        <v>1282</v>
      </c>
      <c r="D145" s="25">
        <f>VLOOKUP(B145,'DATA ST HOUSE TOTAL'!$A$2:$B$204,2,FALSE)</f>
        <v>48520496</v>
      </c>
      <c r="E145" s="9"/>
    </row>
    <row r="146" spans="1:5" x14ac:dyDescent="0.25">
      <c r="A146" s="9"/>
      <c r="B146" s="66">
        <v>143</v>
      </c>
      <c r="C146" s="9" t="s">
        <v>1379</v>
      </c>
      <c r="D146" s="25">
        <f>VLOOKUP(B146,'DATA ST HOUSE TOTAL'!$A$2:$B$204,2,FALSE)</f>
        <v>87410808</v>
      </c>
      <c r="E146" s="9"/>
    </row>
    <row r="147" spans="1:5" x14ac:dyDescent="0.25">
      <c r="A147" s="9"/>
      <c r="B147" s="66">
        <v>144</v>
      </c>
      <c r="C147" s="9" t="s">
        <v>1469</v>
      </c>
      <c r="D147" s="25">
        <f>VLOOKUP(B147,'DATA ST HOUSE TOTAL'!$A$2:$B$204,2,FALSE)</f>
        <v>49667600</v>
      </c>
      <c r="E147" s="9"/>
    </row>
    <row r="148" spans="1:5" x14ac:dyDescent="0.25">
      <c r="A148" s="9"/>
      <c r="B148" s="66">
        <v>145</v>
      </c>
      <c r="C148" s="9" t="s">
        <v>1644</v>
      </c>
      <c r="D148" s="25">
        <f>VLOOKUP(B148,'DATA ST HOUSE TOTAL'!$A$2:$B$204,2,FALSE)</f>
        <v>67758288</v>
      </c>
      <c r="E148" s="9"/>
    </row>
    <row r="149" spans="1:5" x14ac:dyDescent="0.25">
      <c r="A149" s="9"/>
      <c r="B149" s="66">
        <v>146</v>
      </c>
      <c r="C149" s="9" t="s">
        <v>1095</v>
      </c>
      <c r="D149" s="25">
        <f>VLOOKUP(B149,'DATA ST HOUSE TOTAL'!$A$2:$B$204,2,FALSE)</f>
        <v>54006264</v>
      </c>
      <c r="E149" s="9"/>
    </row>
    <row r="150" spans="1:5" x14ac:dyDescent="0.25">
      <c r="A150" s="9"/>
      <c r="B150" s="66">
        <v>147</v>
      </c>
      <c r="C150" s="9" t="s">
        <v>1599</v>
      </c>
      <c r="D150" s="25">
        <f>VLOOKUP(B150,'DATA ST HOUSE TOTAL'!$A$2:$B$204,2,FALSE)</f>
        <v>69988904</v>
      </c>
      <c r="E150" s="9"/>
    </row>
    <row r="151" spans="1:5" x14ac:dyDescent="0.25">
      <c r="A151" s="9"/>
      <c r="B151" s="66">
        <v>148</v>
      </c>
      <c r="C151" s="9" t="s">
        <v>1121</v>
      </c>
      <c r="D151" s="25">
        <f>VLOOKUP(B151,'DATA ST HOUSE TOTAL'!$A$2:$B$204,2,FALSE)</f>
        <v>36231856</v>
      </c>
      <c r="E151" s="9"/>
    </row>
    <row r="152" spans="1:5" x14ac:dyDescent="0.25">
      <c r="A152" s="9"/>
      <c r="B152" s="66">
        <v>149</v>
      </c>
      <c r="C152" s="9" t="s">
        <v>1057</v>
      </c>
      <c r="D152" s="25">
        <f>VLOOKUP(B152,'DATA ST HOUSE TOTAL'!$A$2:$B$204,2,FALSE)</f>
        <v>35408020</v>
      </c>
      <c r="E152" s="9"/>
    </row>
    <row r="153" spans="1:5" x14ac:dyDescent="0.25">
      <c r="A153" s="9"/>
      <c r="B153" s="66">
        <v>150</v>
      </c>
      <c r="C153" s="9" t="s">
        <v>1710</v>
      </c>
      <c r="D153" s="25">
        <f>VLOOKUP(B153,'DATA ST HOUSE TOTAL'!$A$2:$B$204,2,FALSE)</f>
        <v>72755496</v>
      </c>
      <c r="E153" s="9"/>
    </row>
    <row r="154" spans="1:5" x14ac:dyDescent="0.25">
      <c r="A154" s="9"/>
      <c r="B154" s="66">
        <v>151</v>
      </c>
      <c r="C154" s="9" t="s">
        <v>1091</v>
      </c>
      <c r="D154" s="25">
        <f>VLOOKUP(B154,'DATA ST HOUSE TOTAL'!$A$2:$B$204,2,FALSE)</f>
        <v>50689924</v>
      </c>
      <c r="E154" s="9"/>
    </row>
    <row r="155" spans="1:5" x14ac:dyDescent="0.25">
      <c r="A155" s="9"/>
      <c r="B155" s="66">
        <v>152</v>
      </c>
      <c r="C155" s="9" t="s">
        <v>1247</v>
      </c>
      <c r="D155" s="25">
        <f>VLOOKUP(B155,'DATA ST HOUSE TOTAL'!$A$2:$B$204,2,FALSE)</f>
        <v>46448368</v>
      </c>
      <c r="E155" s="9"/>
    </row>
    <row r="156" spans="1:5" x14ac:dyDescent="0.25">
      <c r="A156" s="9"/>
      <c r="B156" s="66">
        <v>153</v>
      </c>
      <c r="C156" s="9" t="s">
        <v>1591</v>
      </c>
      <c r="D156" s="25">
        <f>VLOOKUP(B156,'DATA ST HOUSE TOTAL'!$A$2:$B$204,2,FALSE)</f>
        <v>33104178</v>
      </c>
      <c r="E156" s="9"/>
    </row>
    <row r="157" spans="1:5" x14ac:dyDescent="0.25">
      <c r="A157" s="9"/>
      <c r="B157" s="66">
        <v>154</v>
      </c>
      <c r="C157" s="9" t="s">
        <v>1484</v>
      </c>
      <c r="D157" s="25">
        <f>VLOOKUP(B157,'DATA ST HOUSE TOTAL'!$A$2:$B$204,2,FALSE)</f>
        <v>40795500</v>
      </c>
      <c r="E157" s="9"/>
    </row>
    <row r="158" spans="1:5" x14ac:dyDescent="0.25">
      <c r="A158" s="9"/>
      <c r="B158" s="66">
        <v>155</v>
      </c>
      <c r="C158" s="9" t="s">
        <v>1501</v>
      </c>
      <c r="D158" s="25">
        <f>VLOOKUP(B158,'DATA ST HOUSE TOTAL'!$A$2:$B$204,2,FALSE)</f>
        <v>59057524</v>
      </c>
      <c r="E158" s="9"/>
    </row>
    <row r="159" spans="1:5" x14ac:dyDescent="0.25">
      <c r="A159" s="9"/>
      <c r="B159" s="66">
        <v>156</v>
      </c>
      <c r="C159" s="9" t="s">
        <v>1520</v>
      </c>
      <c r="D159" s="25">
        <f>VLOOKUP(B159,'DATA ST HOUSE TOTAL'!$A$2:$B$204,2,FALSE)</f>
        <v>26961288</v>
      </c>
      <c r="E159" s="9"/>
    </row>
    <row r="160" spans="1:5" x14ac:dyDescent="0.25">
      <c r="A160" s="9"/>
      <c r="B160" s="66">
        <v>157</v>
      </c>
      <c r="C160" s="9" t="s">
        <v>1628</v>
      </c>
      <c r="D160" s="25">
        <f>VLOOKUP(B160,'DATA ST HOUSE TOTAL'!$A$2:$B$204,2,FALSE)</f>
        <v>30406670</v>
      </c>
      <c r="E160" s="9"/>
    </row>
    <row r="161" spans="1:5" x14ac:dyDescent="0.25">
      <c r="A161" s="9"/>
      <c r="B161" s="66">
        <v>158</v>
      </c>
      <c r="C161" s="9" t="s">
        <v>1595</v>
      </c>
      <c r="D161" s="25">
        <f>VLOOKUP(B161,'DATA ST HOUSE TOTAL'!$A$2:$B$204,2,FALSE)</f>
        <v>83096808</v>
      </c>
      <c r="E161" s="9"/>
    </row>
    <row r="162" spans="1:5" x14ac:dyDescent="0.25">
      <c r="A162" s="9"/>
      <c r="B162" s="66">
        <v>159</v>
      </c>
      <c r="C162" s="9" t="s">
        <v>1321</v>
      </c>
      <c r="D162" s="25">
        <f>VLOOKUP(B162,'DATA ST HOUSE TOTAL'!$A$2:$B$204,2,FALSE)</f>
        <v>89906432</v>
      </c>
      <c r="E162" s="9"/>
    </row>
    <row r="163" spans="1:5" x14ac:dyDescent="0.25">
      <c r="A163" s="9"/>
      <c r="B163" s="66">
        <v>160</v>
      </c>
      <c r="C163" s="9" t="s">
        <v>1721</v>
      </c>
      <c r="D163" s="25">
        <f>VLOOKUP(B163,'DATA ST HOUSE TOTAL'!$A$2:$B$204,2,FALSE)</f>
        <v>47464404</v>
      </c>
      <c r="E163" s="9"/>
    </row>
    <row r="164" spans="1:5" x14ac:dyDescent="0.25">
      <c r="A164" s="9"/>
      <c r="B164" s="66">
        <v>161</v>
      </c>
      <c r="C164" s="9" t="s">
        <v>1359</v>
      </c>
      <c r="D164" s="25">
        <f>VLOOKUP(B164,'DATA ST HOUSE TOTAL'!$A$2:$B$204,2,FALSE)</f>
        <v>89210416</v>
      </c>
      <c r="E164" s="9"/>
    </row>
    <row r="165" spans="1:5" x14ac:dyDescent="0.25">
      <c r="A165" s="9"/>
      <c r="B165" s="66">
        <v>162</v>
      </c>
      <c r="C165" s="9" t="s">
        <v>1149</v>
      </c>
      <c r="D165" s="25">
        <f>VLOOKUP(B165,'DATA ST HOUSE TOTAL'!$A$2:$B$204,2,FALSE)</f>
        <v>60914852</v>
      </c>
      <c r="E165" s="9"/>
    </row>
    <row r="166" spans="1:5" x14ac:dyDescent="0.25">
      <c r="A166" s="9"/>
      <c r="B166" s="66">
        <v>163</v>
      </c>
      <c r="C166" s="9" t="s">
        <v>1046</v>
      </c>
      <c r="D166" s="25">
        <f>VLOOKUP(B166,'DATA ST HOUSE TOTAL'!$A$2:$B$204,2,FALSE)</f>
        <v>107059448</v>
      </c>
      <c r="E166" s="9"/>
    </row>
    <row r="167" spans="1:5" x14ac:dyDescent="0.25">
      <c r="A167" s="9"/>
      <c r="B167" s="66">
        <v>164</v>
      </c>
      <c r="C167" s="9" t="s">
        <v>1110</v>
      </c>
      <c r="D167" s="25">
        <f>VLOOKUP(B167,'DATA ST HOUSE TOTAL'!$A$2:$B$204,2,FALSE)</f>
        <v>84745352</v>
      </c>
      <c r="E167" s="9"/>
    </row>
    <row r="168" spans="1:5" x14ac:dyDescent="0.25">
      <c r="A168" s="9"/>
      <c r="B168" s="66">
        <v>165</v>
      </c>
      <c r="C168" s="9" t="s">
        <v>1487</v>
      </c>
      <c r="D168" s="25">
        <f>VLOOKUP(B168,'DATA ST HOUSE TOTAL'!$A$2:$B$204,2,FALSE)</f>
        <v>29001882</v>
      </c>
      <c r="E168" s="9"/>
    </row>
    <row r="169" spans="1:5" x14ac:dyDescent="0.25">
      <c r="A169" s="9"/>
      <c r="B169" s="66">
        <v>166</v>
      </c>
      <c r="C169" s="9" t="s">
        <v>1686</v>
      </c>
      <c r="D169" s="25">
        <f>VLOOKUP(B169,'DATA ST HOUSE TOTAL'!$A$2:$B$204,2,FALSE)</f>
        <v>22729498</v>
      </c>
      <c r="E169" s="9"/>
    </row>
    <row r="170" spans="1:5" x14ac:dyDescent="0.25">
      <c r="A170" s="9"/>
      <c r="B170" s="66">
        <v>167</v>
      </c>
      <c r="C170" s="9" t="s">
        <v>1289</v>
      </c>
      <c r="D170" s="25">
        <f>VLOOKUP(B170,'DATA ST HOUSE TOTAL'!$A$2:$B$204,2,FALSE)</f>
        <v>55642120</v>
      </c>
      <c r="E170" s="9"/>
    </row>
    <row r="171" spans="1:5" x14ac:dyDescent="0.25">
      <c r="A171" s="9"/>
      <c r="B171" s="66">
        <v>168</v>
      </c>
      <c r="C171" s="9" t="s">
        <v>1043</v>
      </c>
      <c r="D171" s="25">
        <f>VLOOKUP(B171,'DATA ST HOUSE TOTAL'!$A$2:$B$204,2,FALSE)</f>
        <v>31325754</v>
      </c>
      <c r="E171" s="9"/>
    </row>
    <row r="172" spans="1:5" x14ac:dyDescent="0.25">
      <c r="A172" s="9"/>
      <c r="B172" s="66">
        <v>169</v>
      </c>
      <c r="C172" s="9" t="s">
        <v>1343</v>
      </c>
      <c r="D172" s="25">
        <f>VLOOKUP(B172,'DATA ST HOUSE TOTAL'!$A$2:$B$204,2,FALSE)</f>
        <v>44037444</v>
      </c>
      <c r="E172" s="9"/>
    </row>
    <row r="173" spans="1:5" x14ac:dyDescent="0.25">
      <c r="A173" s="9"/>
      <c r="B173" s="66">
        <v>170</v>
      </c>
      <c r="C173" s="9" t="s">
        <v>1717</v>
      </c>
      <c r="D173" s="25">
        <f>VLOOKUP(B173,'DATA ST HOUSE TOTAL'!$A$2:$B$204,2,FALSE)</f>
        <v>914121344</v>
      </c>
      <c r="E173" s="9"/>
    </row>
    <row r="174" spans="1:5" x14ac:dyDescent="0.25">
      <c r="A174" s="9"/>
      <c r="B174" s="66">
        <v>171</v>
      </c>
      <c r="C174" s="9" t="s">
        <v>1024</v>
      </c>
      <c r="D174" s="25">
        <f>VLOOKUP(B174,'DATA ST HOUSE TOTAL'!$A$2:$B$204,2,FALSE)</f>
        <v>42441212</v>
      </c>
      <c r="E174" s="9"/>
    </row>
    <row r="175" spans="1:5" x14ac:dyDescent="0.25">
      <c r="A175" s="9"/>
      <c r="B175" s="66">
        <v>172</v>
      </c>
      <c r="C175" s="9" t="s">
        <v>1164</v>
      </c>
      <c r="D175" s="25">
        <f>VLOOKUP(B175,'DATA ST HOUSE TOTAL'!$A$2:$B$204,2,FALSE)</f>
        <v>914121344</v>
      </c>
      <c r="E175" s="9"/>
    </row>
    <row r="176" spans="1:5" x14ac:dyDescent="0.25">
      <c r="A176" s="9"/>
      <c r="B176" s="66">
        <v>173</v>
      </c>
      <c r="C176" s="9" t="s">
        <v>1216</v>
      </c>
      <c r="D176" s="25">
        <f>VLOOKUP(B176,'DATA ST HOUSE TOTAL'!$A$2:$B$204,2,FALSE)</f>
        <v>914121344</v>
      </c>
      <c r="E176" s="9"/>
    </row>
    <row r="177" spans="1:5" x14ac:dyDescent="0.25">
      <c r="A177" s="9"/>
      <c r="B177" s="66">
        <v>174</v>
      </c>
      <c r="C177" s="9" t="s">
        <v>1477</v>
      </c>
      <c r="D177" s="25">
        <f>VLOOKUP(B177,'DATA ST HOUSE TOTAL'!$A$2:$B$204,2,FALSE)</f>
        <v>914121344</v>
      </c>
      <c r="E177" s="9"/>
    </row>
    <row r="178" spans="1:5" x14ac:dyDescent="0.25">
      <c r="A178" s="9"/>
      <c r="B178" s="66">
        <v>175</v>
      </c>
      <c r="C178" s="9" t="s">
        <v>1301</v>
      </c>
      <c r="D178" s="25">
        <f>VLOOKUP(B178,'DATA ST HOUSE TOTAL'!$A$2:$B$204,2,FALSE)</f>
        <v>914121344</v>
      </c>
      <c r="E178" s="9"/>
    </row>
    <row r="179" spans="1:5" x14ac:dyDescent="0.25">
      <c r="A179" s="9"/>
      <c r="B179" s="66">
        <v>176</v>
      </c>
      <c r="C179" s="9" t="s">
        <v>1543</v>
      </c>
      <c r="D179" s="25">
        <f>VLOOKUP(B179,'DATA ST HOUSE TOTAL'!$A$2:$B$204,2,FALSE)</f>
        <v>69519400</v>
      </c>
      <c r="E179" s="9"/>
    </row>
    <row r="180" spans="1:5" x14ac:dyDescent="0.25">
      <c r="A180" s="9"/>
      <c r="B180" s="66">
        <v>177</v>
      </c>
      <c r="C180" s="9" t="s">
        <v>1285</v>
      </c>
      <c r="D180" s="25">
        <f>VLOOKUP(B180,'DATA ST HOUSE TOTAL'!$A$2:$B$204,2,FALSE)</f>
        <v>914121344</v>
      </c>
      <c r="E180" s="9"/>
    </row>
    <row r="181" spans="1:5" x14ac:dyDescent="0.25">
      <c r="A181" s="9"/>
      <c r="B181" s="66">
        <v>178</v>
      </c>
      <c r="C181" s="9" t="s">
        <v>1415</v>
      </c>
      <c r="D181" s="25">
        <f>VLOOKUP(B181,'DATA ST HOUSE TOTAL'!$A$2:$B$204,2,FALSE)</f>
        <v>63211196</v>
      </c>
      <c r="E181" s="9"/>
    </row>
    <row r="182" spans="1:5" x14ac:dyDescent="0.25">
      <c r="A182" s="9"/>
      <c r="B182" s="66">
        <v>179</v>
      </c>
      <c r="C182" s="9" t="s">
        <v>1137</v>
      </c>
      <c r="D182" s="25">
        <f>VLOOKUP(B182,'DATA ST HOUSE TOTAL'!$A$2:$B$204,2,FALSE)</f>
        <v>914121344</v>
      </c>
      <c r="E182" s="9"/>
    </row>
    <row r="183" spans="1:5" x14ac:dyDescent="0.25">
      <c r="A183" s="9"/>
      <c r="B183" s="66">
        <v>180</v>
      </c>
      <c r="C183" s="9" t="s">
        <v>1227</v>
      </c>
      <c r="D183" s="25">
        <f>VLOOKUP(B183,'DATA ST HOUSE TOTAL'!$A$2:$B$204,2,FALSE)</f>
        <v>914121344</v>
      </c>
      <c r="E183" s="9"/>
    </row>
    <row r="184" spans="1:5" x14ac:dyDescent="0.25">
      <c r="A184" s="9"/>
      <c r="B184" s="66">
        <v>181</v>
      </c>
      <c r="C184" s="9" t="s">
        <v>1324</v>
      </c>
      <c r="D184" s="25">
        <f>VLOOKUP(B184,'DATA ST HOUSE TOTAL'!$A$2:$B$204,2,FALSE)</f>
        <v>914121344</v>
      </c>
      <c r="E184" s="9"/>
    </row>
    <row r="185" spans="1:5" x14ac:dyDescent="0.25">
      <c r="A185" s="9"/>
      <c r="B185" s="66">
        <v>182</v>
      </c>
      <c r="C185" s="9" t="s">
        <v>1703</v>
      </c>
      <c r="D185" s="25">
        <f>VLOOKUP(B185,'DATA ST HOUSE TOTAL'!$A$2:$B$204,2,FALSE)</f>
        <v>914121344</v>
      </c>
      <c r="E185" s="9"/>
    </row>
    <row r="186" spans="1:5" x14ac:dyDescent="0.25">
      <c r="A186" s="9"/>
      <c r="B186" s="66">
        <v>183</v>
      </c>
      <c r="C186" s="9" t="s">
        <v>1404</v>
      </c>
      <c r="D186" s="25">
        <f>VLOOKUP(B186,'DATA ST HOUSE TOTAL'!$A$2:$B$204,2,FALSE)</f>
        <v>55835308</v>
      </c>
      <c r="E186" s="9"/>
    </row>
    <row r="187" spans="1:5" x14ac:dyDescent="0.25">
      <c r="A187" s="9"/>
      <c r="B187" s="66">
        <v>184</v>
      </c>
      <c r="C187" s="9" t="s">
        <v>1180</v>
      </c>
      <c r="D187" s="25">
        <f>VLOOKUP(B187,'DATA ST HOUSE TOTAL'!$A$2:$B$204,2,FALSE)</f>
        <v>914121344</v>
      </c>
      <c r="E187" s="9"/>
    </row>
    <row r="188" spans="1:5" x14ac:dyDescent="0.25">
      <c r="A188" s="9"/>
      <c r="B188" s="66">
        <v>185</v>
      </c>
      <c r="C188" s="9" t="s">
        <v>1725</v>
      </c>
      <c r="D188" s="25">
        <f>VLOOKUP(B188,'DATA ST HOUSE TOTAL'!$A$2:$B$204,2,FALSE)</f>
        <v>960099712</v>
      </c>
      <c r="E188" s="9"/>
    </row>
    <row r="189" spans="1:5" x14ac:dyDescent="0.25">
      <c r="A189" s="9"/>
      <c r="B189" s="66">
        <v>186</v>
      </c>
      <c r="C189" s="9" t="s">
        <v>1271</v>
      </c>
      <c r="D189" s="25">
        <f>VLOOKUP(B189,'DATA ST HOUSE TOTAL'!$A$2:$B$204,2,FALSE)</f>
        <v>914121344</v>
      </c>
      <c r="E189" s="9"/>
    </row>
    <row r="190" spans="1:5" x14ac:dyDescent="0.25">
      <c r="A190" s="9"/>
      <c r="B190" s="66">
        <v>187</v>
      </c>
      <c r="C190" s="9" t="s">
        <v>1141</v>
      </c>
      <c r="D190" s="25">
        <f>VLOOKUP(B190,'DATA ST HOUSE TOTAL'!$A$2:$B$204,2,FALSE)</f>
        <v>45369276</v>
      </c>
      <c r="E190" s="9"/>
    </row>
    <row r="191" spans="1:5" x14ac:dyDescent="0.25">
      <c r="A191" s="9"/>
      <c r="B191" s="66">
        <v>188</v>
      </c>
      <c r="C191" s="9" t="s">
        <v>1355</v>
      </c>
      <c r="D191" s="25">
        <f>VLOOKUP(B191,'DATA ST HOUSE TOTAL'!$A$2:$B$204,2,FALSE)</f>
        <v>914121344</v>
      </c>
      <c r="E191" s="9"/>
    </row>
    <row r="192" spans="1:5" x14ac:dyDescent="0.25">
      <c r="A192" s="9"/>
      <c r="B192" s="66">
        <v>189</v>
      </c>
      <c r="C192" s="9" t="s">
        <v>1528</v>
      </c>
      <c r="D192" s="25">
        <f>VLOOKUP(B192,'DATA ST HOUSE TOTAL'!$A$2:$B$204,2,FALSE)</f>
        <v>64271100</v>
      </c>
      <c r="E192" s="9"/>
    </row>
    <row r="193" spans="1:5" x14ac:dyDescent="0.25">
      <c r="A193" s="9"/>
      <c r="B193" s="66">
        <v>190</v>
      </c>
      <c r="C193" s="9" t="s">
        <v>1235</v>
      </c>
      <c r="D193" s="25">
        <f>VLOOKUP(B193,'DATA ST HOUSE TOTAL'!$A$2:$B$204,2,FALSE)</f>
        <v>914121344</v>
      </c>
      <c r="E193" s="9"/>
    </row>
    <row r="194" spans="1:5" x14ac:dyDescent="0.25">
      <c r="A194" s="9"/>
      <c r="B194" s="66">
        <v>191</v>
      </c>
      <c r="C194" s="9" t="s">
        <v>1433</v>
      </c>
      <c r="D194" s="25">
        <f>VLOOKUP(B194,'DATA ST HOUSE TOTAL'!$A$2:$B$204,2,FALSE)</f>
        <v>950607232</v>
      </c>
      <c r="E194" s="9"/>
    </row>
    <row r="195" spans="1:5" x14ac:dyDescent="0.25">
      <c r="A195" s="9"/>
      <c r="B195" s="66">
        <v>192</v>
      </c>
      <c r="C195" s="9" t="s">
        <v>1087</v>
      </c>
      <c r="D195" s="25">
        <f>VLOOKUP(B195,'DATA ST HOUSE TOTAL'!$A$2:$B$204,2,FALSE)</f>
        <v>914121344</v>
      </c>
      <c r="E195" s="9"/>
    </row>
    <row r="196" spans="1:5" x14ac:dyDescent="0.25">
      <c r="A196" s="9"/>
      <c r="B196" s="66">
        <v>193</v>
      </c>
      <c r="C196" s="9" t="s">
        <v>1168</v>
      </c>
      <c r="D196" s="25">
        <f>VLOOKUP(B196,'DATA ST HOUSE TOTAL'!$A$2:$B$204,2,FALSE)</f>
        <v>73764880</v>
      </c>
      <c r="E196" s="9"/>
    </row>
    <row r="197" spans="1:5" x14ac:dyDescent="0.25">
      <c r="A197" s="9"/>
      <c r="B197" s="66">
        <v>194</v>
      </c>
      <c r="C197" s="9" t="s">
        <v>1335</v>
      </c>
      <c r="D197" s="25">
        <f>VLOOKUP(B197,'DATA ST HOUSE TOTAL'!$A$2:$B$204,2,FALSE)</f>
        <v>914121344</v>
      </c>
      <c r="E197" s="9"/>
    </row>
    <row r="198" spans="1:5" x14ac:dyDescent="0.25">
      <c r="A198" s="9"/>
      <c r="B198" s="66">
        <v>195</v>
      </c>
      <c r="C198" s="9" t="s">
        <v>1268</v>
      </c>
      <c r="D198" s="25">
        <f>VLOOKUP(B198,'DATA ST HOUSE TOTAL'!$A$2:$B$204,2,FALSE)</f>
        <v>914121344</v>
      </c>
      <c r="E198" s="9"/>
    </row>
    <row r="199" spans="1:5" x14ac:dyDescent="0.25">
      <c r="A199" s="9"/>
      <c r="B199" s="66">
        <v>196</v>
      </c>
      <c r="C199" s="9" t="s">
        <v>1243</v>
      </c>
      <c r="D199" s="25">
        <f>VLOOKUP(B199,'DATA ST HOUSE TOTAL'!$A$2:$B$204,2,FALSE)</f>
        <v>36439220</v>
      </c>
      <c r="E199" s="9"/>
    </row>
    <row r="200" spans="1:5" x14ac:dyDescent="0.25">
      <c r="A200" s="9"/>
      <c r="B200" s="66">
        <v>197</v>
      </c>
      <c r="C200" s="9" t="s">
        <v>1067</v>
      </c>
      <c r="D200" s="25">
        <f>VLOOKUP(B200,'DATA ST HOUSE TOTAL'!$A$2:$B$204,2,FALSE)</f>
        <v>914121344</v>
      </c>
      <c r="E200" s="9"/>
    </row>
    <row r="201" spans="1:5" x14ac:dyDescent="0.25">
      <c r="A201" s="9"/>
      <c r="B201" s="66">
        <v>198</v>
      </c>
      <c r="C201" s="9" t="s">
        <v>1509</v>
      </c>
      <c r="D201" s="25">
        <f>VLOOKUP(B201,'DATA ST HOUSE TOTAL'!$A$2:$B$204,2,FALSE)</f>
        <v>914121344</v>
      </c>
      <c r="E201" s="9"/>
    </row>
    <row r="202" spans="1:5" x14ac:dyDescent="0.25">
      <c r="A202" s="9"/>
      <c r="B202" s="66">
        <v>199</v>
      </c>
      <c r="C202" s="9" t="s">
        <v>1231</v>
      </c>
      <c r="D202" s="25">
        <f>VLOOKUP(B202,'DATA ST HOUSE TOTAL'!$A$2:$B$204,2,FALSE)</f>
        <v>56292120</v>
      </c>
      <c r="E202" s="9"/>
    </row>
    <row r="203" spans="1:5" x14ac:dyDescent="0.25">
      <c r="A203" s="9"/>
      <c r="B203" s="66">
        <v>200</v>
      </c>
      <c r="C203" s="9" t="s">
        <v>1540</v>
      </c>
      <c r="D203" s="25">
        <f>VLOOKUP(B203,'DATA ST HOUSE TOTAL'!$A$2:$B$204,2,FALSE)</f>
        <v>914121344</v>
      </c>
      <c r="E203" s="9"/>
    </row>
    <row r="204" spans="1:5" x14ac:dyDescent="0.25">
      <c r="A204" s="9"/>
      <c r="B204" s="66">
        <v>201</v>
      </c>
      <c r="C204" s="9" t="s">
        <v>1075</v>
      </c>
      <c r="D204" s="25">
        <f>VLOOKUP(B204,'DATA ST HOUSE TOTAL'!$A$2:$B$204,2,FALSE)</f>
        <v>914121344</v>
      </c>
      <c r="E204" s="9"/>
    </row>
    <row r="205" spans="1:5" x14ac:dyDescent="0.25">
      <c r="A205" s="9"/>
      <c r="B205" s="66">
        <v>202</v>
      </c>
      <c r="C205" s="9" t="s">
        <v>1640</v>
      </c>
      <c r="D205" s="25">
        <f>VLOOKUP(B205,'DATA ST HOUSE TOTAL'!$A$2:$B$204,2,FALSE)</f>
        <v>914121344</v>
      </c>
      <c r="E205" s="9"/>
    </row>
    <row r="206" spans="1:5" x14ac:dyDescent="0.25">
      <c r="A206" s="9"/>
      <c r="B206" s="66">
        <v>203</v>
      </c>
      <c r="C206" s="9" t="s">
        <v>1016</v>
      </c>
      <c r="D206" s="25">
        <f>VLOOKUP(B206,'DATA ST HOUSE TOTAL'!$A$2:$B$204,2,FALSE)</f>
        <v>914121344</v>
      </c>
      <c r="E206" s="9"/>
    </row>
    <row r="207" spans="1:5" ht="189" customHeight="1" x14ac:dyDescent="0.25">
      <c r="A207" s="9"/>
      <c r="B207" s="162" t="s">
        <v>1739</v>
      </c>
      <c r="C207" s="162"/>
      <c r="D207" s="162"/>
      <c r="E207" s="9"/>
    </row>
    <row r="208" spans="1:5" ht="102.75" customHeight="1" x14ac:dyDescent="0.25">
      <c r="A208" s="9"/>
      <c r="B208" s="179" t="s">
        <v>1744</v>
      </c>
      <c r="C208" s="179"/>
      <c r="D208" s="179"/>
      <c r="E208" s="9"/>
    </row>
    <row r="209" spans="1:5" x14ac:dyDescent="0.25">
      <c r="A209" s="9"/>
      <c r="B209" s="9"/>
      <c r="C209" s="9"/>
      <c r="D209" s="9"/>
      <c r="E209" s="9"/>
    </row>
  </sheetData>
  <sortState xmlns:xlrd2="http://schemas.microsoft.com/office/spreadsheetml/2017/richdata2" ref="B4:D206">
    <sortCondition ref="B4:B206"/>
  </sortState>
  <mergeCells count="3">
    <mergeCell ref="B2:D2"/>
    <mergeCell ref="B207:D207"/>
    <mergeCell ref="B208:D20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33E1F-7228-4A99-9B81-41BECA7F28B7}">
  <dimension ref="P1:AE53"/>
  <sheetViews>
    <sheetView topLeftCell="AA23" workbookViewId="0">
      <selection activeCell="AB25" sqref="AB25"/>
    </sheetView>
  </sheetViews>
  <sheetFormatPr defaultColWidth="8.88671875" defaultRowHeight="13.8" x14ac:dyDescent="0.25"/>
  <cols>
    <col min="1" max="20" width="0" style="2" hidden="1" customWidth="1"/>
    <col min="21" max="21" width="9.33203125" style="2" hidden="1" customWidth="1"/>
    <col min="22" max="22" width="0" style="2" hidden="1" customWidth="1"/>
    <col min="23" max="23" width="11" style="2" hidden="1" customWidth="1"/>
    <col min="24" max="26" width="0" style="2" hidden="1" customWidth="1"/>
    <col min="27" max="27" width="5.6640625" style="2" customWidth="1"/>
    <col min="28" max="28" width="53.44140625" style="2" bestFit="1" customWidth="1"/>
    <col min="29" max="30" width="21.6640625" style="2" customWidth="1"/>
    <col min="31" max="16384" width="8.88671875" style="2"/>
  </cols>
  <sheetData>
    <row r="1" spans="16:30" hidden="1" x14ac:dyDescent="0.25">
      <c r="P1" s="4" t="s">
        <v>962</v>
      </c>
      <c r="AB1" s="14" t="s">
        <v>1</v>
      </c>
      <c r="AC1" s="10" t="s">
        <v>1916</v>
      </c>
      <c r="AD1" s="51" t="s">
        <v>955</v>
      </c>
    </row>
    <row r="2" spans="16:30" hidden="1" x14ac:dyDescent="0.25">
      <c r="P2" s="14">
        <f>VLOOKUP(P1,KEY!$K$2:$L$1001,2,FALSE)</f>
        <v>53</v>
      </c>
      <c r="AB2" s="14">
        <f>VLOOKUP(AB1,KEY!$K$2:$L$1001,2,FALSE)</f>
        <v>2</v>
      </c>
      <c r="AC2" s="14">
        <f>VLOOKUP(AC1,KEY!$K$2:$L$1001,2,FALSE)</f>
        <v>39</v>
      </c>
      <c r="AD2" s="14">
        <f>VLOOKUP(AD1,KEY!$K$2:$L$1001,2,FALSE)</f>
        <v>46</v>
      </c>
    </row>
    <row r="3" spans="16:30" hidden="1" x14ac:dyDescent="0.25"/>
    <row r="4" spans="16:30" hidden="1" x14ac:dyDescent="0.25"/>
    <row r="5" spans="16:30" hidden="1" x14ac:dyDescent="0.25"/>
    <row r="6" spans="16:30" hidden="1" x14ac:dyDescent="0.25"/>
    <row r="7" spans="16:30" hidden="1" x14ac:dyDescent="0.25"/>
    <row r="8" spans="16:30" hidden="1" x14ac:dyDescent="0.25"/>
    <row r="9" spans="16:30" hidden="1" x14ac:dyDescent="0.25">
      <c r="AC9" s="25">
        <f>SUM(AC30:AC50)</f>
        <v>81421264</v>
      </c>
    </row>
    <row r="10" spans="16:30" hidden="1" x14ac:dyDescent="0.25">
      <c r="AC10" s="25">
        <f>AC9-AC29</f>
        <v>0</v>
      </c>
    </row>
    <row r="11" spans="16:30" hidden="1" x14ac:dyDescent="0.25">
      <c r="AC11" s="26" t="str">
        <f>IF(AC10&gt;100000,"Error","All good")</f>
        <v>All good</v>
      </c>
    </row>
    <row r="12" spans="16:30" hidden="1" x14ac:dyDescent="0.25"/>
    <row r="13" spans="16:30" hidden="1" x14ac:dyDescent="0.25"/>
    <row r="14" spans="16:30" hidden="1" x14ac:dyDescent="0.25"/>
    <row r="15" spans="16:30" hidden="1" x14ac:dyDescent="0.25"/>
    <row r="16" spans="16:30" hidden="1" x14ac:dyDescent="0.25"/>
    <row r="17" spans="16:31" hidden="1" x14ac:dyDescent="0.25"/>
    <row r="18" spans="16:31" hidden="1" x14ac:dyDescent="0.25"/>
    <row r="19" spans="16:31" hidden="1" x14ac:dyDescent="0.25"/>
    <row r="20" spans="16:31" hidden="1" x14ac:dyDescent="0.25"/>
    <row r="21" spans="16:31" hidden="1" x14ac:dyDescent="0.25"/>
    <row r="22" spans="16:31" hidden="1" x14ac:dyDescent="0.25"/>
    <row r="23" spans="16:31" x14ac:dyDescent="0.25">
      <c r="AA23" s="9"/>
      <c r="AB23" s="9"/>
      <c r="AC23" s="9"/>
      <c r="AD23" s="9"/>
      <c r="AE23" s="9"/>
    </row>
    <row r="24" spans="16:31" x14ac:dyDescent="0.25">
      <c r="AA24" s="9"/>
      <c r="AB24" s="19" t="s">
        <v>1736</v>
      </c>
      <c r="AC24" s="9"/>
      <c r="AD24" s="9"/>
      <c r="AE24" s="9"/>
    </row>
    <row r="25" spans="16:31" x14ac:dyDescent="0.25">
      <c r="U25" s="2">
        <f>VLOOKUP(V25,'CROSSWALK LEA TO HOUSE'!A2:N204,2,FALSE)</f>
        <v>1</v>
      </c>
      <c r="V25" s="2">
        <f>VLOOKUP(AB25,'LIST HOUSE'!L2:P204,5,FALSE)</f>
        <v>19</v>
      </c>
      <c r="AA25" s="9"/>
      <c r="AB25" s="61" t="s">
        <v>992</v>
      </c>
      <c r="AC25" s="9"/>
      <c r="AD25" s="9"/>
      <c r="AE25" s="9"/>
    </row>
    <row r="26" spans="16:31" x14ac:dyDescent="0.25">
      <c r="AA26" s="9"/>
      <c r="AB26" s="9"/>
      <c r="AC26" s="9"/>
      <c r="AD26" s="9"/>
      <c r="AE26" s="9"/>
    </row>
    <row r="27" spans="16:31" x14ac:dyDescent="0.25">
      <c r="AA27" s="9"/>
      <c r="AB27" s="9"/>
      <c r="AC27" s="9"/>
      <c r="AD27" s="9"/>
      <c r="AE27" s="9"/>
    </row>
    <row r="28" spans="16:31" ht="55.8" thickBot="1" x14ac:dyDescent="0.3">
      <c r="AA28" s="9"/>
      <c r="AB28" s="27" t="s">
        <v>1732</v>
      </c>
      <c r="AC28" s="62" t="s">
        <v>1904</v>
      </c>
      <c r="AD28" s="62" t="s">
        <v>1733</v>
      </c>
      <c r="AE28" s="9"/>
    </row>
    <row r="29" spans="16:31" ht="14.4" thickBot="1" x14ac:dyDescent="0.3">
      <c r="AA29" s="9"/>
      <c r="AB29" s="63" t="str">
        <f>CONCATENATE("House District #",V25," Total")</f>
        <v>House District #19 Total</v>
      </c>
      <c r="AC29" s="64">
        <f>VLOOKUP(V25,'DATA ST HOUSE TOTAL'!$A$2:$B$204,2,FALSE)</f>
        <v>81421264</v>
      </c>
      <c r="AD29" s="65">
        <f>AVERAGE(AD30:AD41)</f>
        <v>39.933308959007263</v>
      </c>
      <c r="AE29" s="9"/>
    </row>
    <row r="30" spans="16:31" x14ac:dyDescent="0.25">
      <c r="P30" s="17">
        <f>VLOOKUP($W30,'DATA missed pays'!$A$2:$EA$45000,P$2,FALSE)</f>
        <v>0</v>
      </c>
      <c r="Q30" s="9">
        <f>_xlfn.IFNA(P30,0)</f>
        <v>0</v>
      </c>
      <c r="R30" s="9"/>
      <c r="S30" s="9" t="s">
        <v>624</v>
      </c>
      <c r="T30" s="9">
        <f>VLOOKUP(S30,KEY!$Q$2:$R$1001,2,FALSE)</f>
        <v>3</v>
      </c>
      <c r="U30" s="9">
        <v>1</v>
      </c>
      <c r="V30" s="11">
        <f>IF($U$25-U30&gt;=0,1,0)</f>
        <v>1</v>
      </c>
      <c r="W30" s="9">
        <f>IF($V30=1,VLOOKUP($V$25,'CROSSWALK LEA TO HOUSE'!$A$2:$AA$1000,$T30,FALSE),"")</f>
        <v>102027451</v>
      </c>
      <c r="X30" s="9"/>
      <c r="Y30" s="9"/>
      <c r="Z30" s="9"/>
      <c r="AA30" s="9"/>
      <c r="AB30" s="13" t="str">
        <f>IF($V30=1,VLOOKUP($W30,'DATA missed pays'!$A$2:$AA$45000,AB$2,FALSE),"")</f>
        <v>PITTSBURGH</v>
      </c>
      <c r="AC30" s="17">
        <f>IF($V30=1,VLOOKUP($W30,'DATA missed pays'!$A$2:$EA$45000,AC$2,FALSE),"")</f>
        <v>81421264</v>
      </c>
      <c r="AD30" s="52">
        <f>IF(OR(V30=0,Q30=1),"",VLOOKUP($W30,'DATA missed pays'!$A$2:$EA$45000,AD$2,FALSE)*100)</f>
        <v>39.933308959007263</v>
      </c>
      <c r="AE30" s="9"/>
    </row>
    <row r="31" spans="16:31" x14ac:dyDescent="0.25">
      <c r="P31" s="17" t="e">
        <f>VLOOKUP($W31,'DATA missed pays'!$A$2:$EA$45000,P$2,FALSE)</f>
        <v>#N/A</v>
      </c>
      <c r="Q31" s="9">
        <f t="shared" ref="Q31:Q40" si="0">_xlfn.IFNA(P31,0)</f>
        <v>0</v>
      </c>
      <c r="R31" s="9"/>
      <c r="S31" s="9" t="s">
        <v>625</v>
      </c>
      <c r="T31" s="9">
        <f>VLOOKUP(S31,KEY!$Q$2:$R$1001,2,FALSE)</f>
        <v>4</v>
      </c>
      <c r="U31" s="9">
        <v>2</v>
      </c>
      <c r="V31" s="11">
        <f t="shared" ref="V31:V40" si="1">IF($U$25-U31&gt;=0,1,0)</f>
        <v>0</v>
      </c>
      <c r="W31" s="9" t="str">
        <f>IF($V31=1,VLOOKUP($V$25,'CROSSWALK LEA TO HOUSE'!$A$2:$AA$1000,$T31,FALSE),"")</f>
        <v/>
      </c>
      <c r="X31" s="9"/>
      <c r="Y31" s="9"/>
      <c r="Z31" s="9"/>
      <c r="AA31" s="9"/>
      <c r="AB31" s="13" t="str">
        <f>IF($V31=1,VLOOKUP($W31,'DATA missed pays'!$A$2:$AA$45000,AB$2,FALSE),"")</f>
        <v/>
      </c>
      <c r="AC31" s="17" t="str">
        <f>IF($V31=1,VLOOKUP($W31,'DATA missed pays'!$A$2:$EA$45000,AC$2,FALSE),"")</f>
        <v/>
      </c>
      <c r="AD31" s="52" t="str">
        <f>IF(OR(V31=0,Q31=1),"",VLOOKUP($W31,'DATA missed pays'!$A$2:$EA$45000,AD$2,FALSE)*100)</f>
        <v/>
      </c>
      <c r="AE31" s="9"/>
    </row>
    <row r="32" spans="16:31" x14ac:dyDescent="0.25">
      <c r="P32" s="17" t="e">
        <f>VLOOKUP($W32,'DATA missed pays'!$A$2:$EA$45000,P$2,FALSE)</f>
        <v>#N/A</v>
      </c>
      <c r="Q32" s="9">
        <f t="shared" si="0"/>
        <v>0</v>
      </c>
      <c r="R32" s="9"/>
      <c r="S32" s="9" t="s">
        <v>626</v>
      </c>
      <c r="T32" s="9">
        <f>VLOOKUP(S32,KEY!$Q$2:$R$1001,2,FALSE)</f>
        <v>5</v>
      </c>
      <c r="U32" s="9">
        <v>3</v>
      </c>
      <c r="V32" s="11">
        <f t="shared" si="1"/>
        <v>0</v>
      </c>
      <c r="W32" s="9" t="str">
        <f>IF($V32=1,VLOOKUP($V$25,'CROSSWALK LEA TO HOUSE'!$A$2:$AA$1000,$T32,FALSE),"")</f>
        <v/>
      </c>
      <c r="X32" s="9"/>
      <c r="Y32" s="9"/>
      <c r="Z32" s="9"/>
      <c r="AA32" s="9"/>
      <c r="AB32" s="13" t="str">
        <f>IF($V32=1,VLOOKUP($W32,'DATA missed pays'!$A$2:$AA$45000,AB$2,FALSE),"")</f>
        <v/>
      </c>
      <c r="AC32" s="17" t="str">
        <f>IF($V32=1,VLOOKUP($W32,'DATA missed pays'!$A$2:$EA$45000,AC$2,FALSE),"")</f>
        <v/>
      </c>
      <c r="AD32" s="52" t="str">
        <f>IF(OR(V32=0,Q32=1),"",VLOOKUP($W32,'DATA missed pays'!$A$2:$EA$45000,AD$2,FALSE)*100)</f>
        <v/>
      </c>
      <c r="AE32" s="9"/>
    </row>
    <row r="33" spans="16:31" x14ac:dyDescent="0.25">
      <c r="P33" s="17" t="e">
        <f>VLOOKUP($W33,'DATA missed pays'!$A$2:$EA$45000,P$2,FALSE)</f>
        <v>#N/A</v>
      </c>
      <c r="Q33" s="9">
        <f t="shared" si="0"/>
        <v>0</v>
      </c>
      <c r="R33" s="9"/>
      <c r="S33" s="9" t="s">
        <v>627</v>
      </c>
      <c r="T33" s="9">
        <f>VLOOKUP(S33,KEY!$Q$2:$R$1001,2,FALSE)</f>
        <v>6</v>
      </c>
      <c r="U33" s="9">
        <v>4</v>
      </c>
      <c r="V33" s="11">
        <f t="shared" si="1"/>
        <v>0</v>
      </c>
      <c r="W33" s="9" t="str">
        <f>IF($V33=1,VLOOKUP($V$25,'CROSSWALK LEA TO HOUSE'!$A$2:$AA$1000,$T33,FALSE),"")</f>
        <v/>
      </c>
      <c r="X33" s="9"/>
      <c r="Y33" s="9"/>
      <c r="Z33" s="9"/>
      <c r="AA33" s="9"/>
      <c r="AB33" s="13" t="str">
        <f>IF($V33=1,VLOOKUP($W33,'DATA missed pays'!$A$2:$AA$45000,AB$2,FALSE),"")</f>
        <v/>
      </c>
      <c r="AC33" s="17" t="str">
        <f>IF($V33=1,VLOOKUP($W33,'DATA missed pays'!$A$2:$EA$45000,AC$2,FALSE),"")</f>
        <v/>
      </c>
      <c r="AD33" s="52" t="str">
        <f>IF(OR(V33=0,Q33=1),"",VLOOKUP($W33,'DATA missed pays'!$A$2:$EA$45000,AD$2,FALSE)*100)</f>
        <v/>
      </c>
      <c r="AE33" s="9"/>
    </row>
    <row r="34" spans="16:31" x14ac:dyDescent="0.25">
      <c r="P34" s="17" t="e">
        <f>VLOOKUP($W34,'DATA missed pays'!$A$2:$EA$45000,P$2,FALSE)</f>
        <v>#N/A</v>
      </c>
      <c r="Q34" s="9">
        <f t="shared" si="0"/>
        <v>0</v>
      </c>
      <c r="R34" s="9"/>
      <c r="S34" s="9" t="s">
        <v>628</v>
      </c>
      <c r="T34" s="9">
        <f>VLOOKUP(S34,KEY!$Q$2:$R$1001,2,FALSE)</f>
        <v>7</v>
      </c>
      <c r="U34" s="9">
        <v>5</v>
      </c>
      <c r="V34" s="11">
        <f t="shared" si="1"/>
        <v>0</v>
      </c>
      <c r="W34" s="9" t="str">
        <f>IF($V34=1,VLOOKUP($V$25,'CROSSWALK LEA TO HOUSE'!$A$2:$AA$1000,$T34,FALSE),"")</f>
        <v/>
      </c>
      <c r="X34" s="9"/>
      <c r="Y34" s="9"/>
      <c r="Z34" s="9"/>
      <c r="AA34" s="9"/>
      <c r="AB34" s="13" t="str">
        <f>IF($V34=1,VLOOKUP($W34,'DATA missed pays'!$A$2:$AA$45000,AB$2,FALSE),"")</f>
        <v/>
      </c>
      <c r="AC34" s="17" t="str">
        <f>IF($V34=1,VLOOKUP($W34,'DATA missed pays'!$A$2:$EA$45000,AC$2,FALSE),"")</f>
        <v/>
      </c>
      <c r="AD34" s="52" t="str">
        <f>IF(OR(V34=0,Q34=1),"",VLOOKUP($W34,'DATA missed pays'!$A$2:$EA$45000,AD$2,FALSE)*100)</f>
        <v/>
      </c>
      <c r="AE34" s="9"/>
    </row>
    <row r="35" spans="16:31" x14ac:dyDescent="0.25">
      <c r="P35" s="17" t="e">
        <f>VLOOKUP($W35,'DATA missed pays'!$A$2:$EA$45000,P$2,FALSE)</f>
        <v>#N/A</v>
      </c>
      <c r="Q35" s="9">
        <f t="shared" si="0"/>
        <v>0</v>
      </c>
      <c r="R35" s="9"/>
      <c r="S35" s="9" t="s">
        <v>629</v>
      </c>
      <c r="T35" s="9">
        <f>VLOOKUP(S35,KEY!$Q$2:$R$1001,2,FALSE)</f>
        <v>8</v>
      </c>
      <c r="U35" s="9">
        <v>6</v>
      </c>
      <c r="V35" s="11">
        <f t="shared" si="1"/>
        <v>0</v>
      </c>
      <c r="W35" s="9" t="str">
        <f>IF($V35=1,VLOOKUP($V$25,'CROSSWALK LEA TO HOUSE'!$A$2:$AA$1000,$T35,FALSE),"")</f>
        <v/>
      </c>
      <c r="X35" s="9"/>
      <c r="Y35" s="9"/>
      <c r="Z35" s="9"/>
      <c r="AA35" s="9"/>
      <c r="AB35" s="13" t="str">
        <f>IF($V35=1,VLOOKUP($W35,'DATA missed pays'!$A$2:$AA$45000,AB$2,FALSE),"")</f>
        <v/>
      </c>
      <c r="AC35" s="17" t="str">
        <f>IF($V35=1,VLOOKUP($W35,'DATA missed pays'!$A$2:$EA$45000,AC$2,FALSE),"")</f>
        <v/>
      </c>
      <c r="AD35" s="52" t="str">
        <f>IF(OR(V35=0,Q35=1),"",VLOOKUP($W35,'DATA missed pays'!$A$2:$EA$45000,AD$2,FALSE)*100)</f>
        <v/>
      </c>
      <c r="AE35" s="9"/>
    </row>
    <row r="36" spans="16:31" x14ac:dyDescent="0.25">
      <c r="P36" s="17" t="e">
        <f>VLOOKUP($W36,'DATA missed pays'!$A$2:$EA$45000,P$2,FALSE)</f>
        <v>#N/A</v>
      </c>
      <c r="Q36" s="9">
        <f t="shared" si="0"/>
        <v>0</v>
      </c>
      <c r="R36" s="9"/>
      <c r="S36" s="9" t="s">
        <v>630</v>
      </c>
      <c r="T36" s="9">
        <f>VLOOKUP(S36,KEY!$Q$2:$R$1001,2,FALSE)</f>
        <v>9</v>
      </c>
      <c r="U36" s="9">
        <v>7</v>
      </c>
      <c r="V36" s="11">
        <f t="shared" si="1"/>
        <v>0</v>
      </c>
      <c r="W36" s="9" t="str">
        <f>IF($V36=1,VLOOKUP($V$25,'CROSSWALK LEA TO HOUSE'!$A$2:$AA$1000,$T36,FALSE),"")</f>
        <v/>
      </c>
      <c r="X36" s="9"/>
      <c r="Y36" s="9"/>
      <c r="Z36" s="9"/>
      <c r="AA36" s="9"/>
      <c r="AB36" s="13" t="str">
        <f>IF($V36=1,VLOOKUP($W36,'DATA missed pays'!$A$2:$AA$45000,AB$2,FALSE),"")</f>
        <v/>
      </c>
      <c r="AC36" s="17" t="str">
        <f>IF($V36=1,VLOOKUP($W36,'DATA missed pays'!$A$2:$EA$45000,AC$2,FALSE),"")</f>
        <v/>
      </c>
      <c r="AD36" s="52" t="str">
        <f>IF(OR(V36=0,Q36=1),"",VLOOKUP($W36,'DATA missed pays'!$A$2:$EA$45000,AD$2,FALSE)*100)</f>
        <v/>
      </c>
      <c r="AE36" s="9"/>
    </row>
    <row r="37" spans="16:31" x14ac:dyDescent="0.25">
      <c r="P37" s="17" t="e">
        <f>VLOOKUP($W37,'DATA missed pays'!$A$2:$EA$45000,P$2,FALSE)</f>
        <v>#N/A</v>
      </c>
      <c r="Q37" s="9">
        <f t="shared" si="0"/>
        <v>0</v>
      </c>
      <c r="R37" s="9"/>
      <c r="S37" s="9" t="s">
        <v>631</v>
      </c>
      <c r="T37" s="9">
        <f>VLOOKUP(S37,KEY!$Q$2:$R$1001,2,FALSE)</f>
        <v>10</v>
      </c>
      <c r="U37" s="9">
        <v>8</v>
      </c>
      <c r="V37" s="11">
        <f t="shared" si="1"/>
        <v>0</v>
      </c>
      <c r="W37" s="9" t="str">
        <f>IF($V37=1,VLOOKUP($V$25,'CROSSWALK LEA TO HOUSE'!$A$2:$AA$1000,$T37,FALSE),"")</f>
        <v/>
      </c>
      <c r="X37" s="9"/>
      <c r="Y37" s="9"/>
      <c r="Z37" s="9"/>
      <c r="AA37" s="9"/>
      <c r="AB37" s="13" t="str">
        <f>IF($V37=1,VLOOKUP($W37,'DATA missed pays'!$A$2:$AA$45000,AB$2,FALSE),"")</f>
        <v/>
      </c>
      <c r="AC37" s="17" t="str">
        <f>IF($V37=1,VLOOKUP($W37,'DATA missed pays'!$A$2:$EA$45000,AC$2,FALSE),"")</f>
        <v/>
      </c>
      <c r="AD37" s="52" t="str">
        <f>IF(OR(V37=0,Q37=1),"",VLOOKUP($W37,'DATA missed pays'!$A$2:$EA$45000,AD$2,FALSE)*100)</f>
        <v/>
      </c>
      <c r="AE37" s="9"/>
    </row>
    <row r="38" spans="16:31" x14ac:dyDescent="0.25">
      <c r="P38" s="17" t="e">
        <f>VLOOKUP($W38,'DATA missed pays'!$A$2:$EA$45000,P$2,FALSE)</f>
        <v>#N/A</v>
      </c>
      <c r="Q38" s="9">
        <f t="shared" si="0"/>
        <v>0</v>
      </c>
      <c r="R38" s="9"/>
      <c r="S38" s="9" t="s">
        <v>632</v>
      </c>
      <c r="T38" s="9">
        <f>VLOOKUP(S38,KEY!$Q$2:$R$1001,2,FALSE)</f>
        <v>11</v>
      </c>
      <c r="U38" s="9">
        <v>9</v>
      </c>
      <c r="V38" s="11">
        <f t="shared" si="1"/>
        <v>0</v>
      </c>
      <c r="W38" s="9" t="str">
        <f>IF($V38=1,VLOOKUP($V$25,'CROSSWALK LEA TO HOUSE'!$A$2:$AA$1000,$T38,FALSE),"")</f>
        <v/>
      </c>
      <c r="X38" s="9"/>
      <c r="Y38" s="9"/>
      <c r="Z38" s="9"/>
      <c r="AA38" s="9"/>
      <c r="AB38" s="13" t="str">
        <f>IF($V38=1,VLOOKUP($W38,'DATA missed pays'!$A$2:$AA$45000,AB$2,FALSE),"")</f>
        <v/>
      </c>
      <c r="AC38" s="17" t="str">
        <f>IF($V38=1,VLOOKUP($W38,'DATA missed pays'!$A$2:$EA$45000,AC$2,FALSE),"")</f>
        <v/>
      </c>
      <c r="AD38" s="52" t="str">
        <f>IF(OR(V38=0,Q38=1),"",VLOOKUP($W38,'DATA missed pays'!$A$2:$EA$45000,AD$2,FALSE)*100)</f>
        <v/>
      </c>
      <c r="AE38" s="9"/>
    </row>
    <row r="39" spans="16:31" x14ac:dyDescent="0.25">
      <c r="P39" s="17" t="e">
        <f>VLOOKUP($W39,'DATA missed pays'!$A$2:$EA$45000,P$2,FALSE)</f>
        <v>#N/A</v>
      </c>
      <c r="Q39" s="9">
        <f t="shared" si="0"/>
        <v>0</v>
      </c>
      <c r="R39" s="9"/>
      <c r="S39" s="9" t="s">
        <v>633</v>
      </c>
      <c r="T39" s="9">
        <f>VLOOKUP(S39,KEY!$Q$2:$R$1001,2,FALSE)</f>
        <v>12</v>
      </c>
      <c r="U39" s="9">
        <v>10</v>
      </c>
      <c r="V39" s="11">
        <f t="shared" si="1"/>
        <v>0</v>
      </c>
      <c r="W39" s="9" t="str">
        <f>IF($V39=1,VLOOKUP($V$25,'CROSSWALK LEA TO HOUSE'!$A$2:$AA$1000,$T39,FALSE),"")</f>
        <v/>
      </c>
      <c r="X39" s="9"/>
      <c r="Y39" s="9"/>
      <c r="Z39" s="9"/>
      <c r="AA39" s="9"/>
      <c r="AB39" s="13" t="str">
        <f>IF($V39=1,VLOOKUP($W39,'DATA missed pays'!$A$2:$AA$45000,AB$2,FALSE),"")</f>
        <v/>
      </c>
      <c r="AC39" s="17" t="str">
        <f>IF($V39=1,VLOOKUP($W39,'DATA missed pays'!$A$2:$EA$45000,AC$2,FALSE),"")</f>
        <v/>
      </c>
      <c r="AD39" s="52" t="str">
        <f>IF(OR(V39=0,Q39=1),"",VLOOKUP($W39,'DATA missed pays'!$A$2:$EA$45000,AD$2,FALSE)*100)</f>
        <v/>
      </c>
      <c r="AE39" s="9"/>
    </row>
    <row r="40" spans="16:31" x14ac:dyDescent="0.25">
      <c r="P40" s="17" t="e">
        <f>VLOOKUP($W40,'DATA missed pays'!$A$2:$EA$45000,P$2,FALSE)</f>
        <v>#N/A</v>
      </c>
      <c r="Q40" s="9">
        <f t="shared" si="0"/>
        <v>0</v>
      </c>
      <c r="R40" s="9"/>
      <c r="S40" s="9" t="s">
        <v>634</v>
      </c>
      <c r="T40" s="9">
        <f>VLOOKUP(S40,KEY!$Q$2:$R$1001,2,FALSE)</f>
        <v>13</v>
      </c>
      <c r="U40" s="9">
        <v>11</v>
      </c>
      <c r="V40" s="11">
        <f t="shared" si="1"/>
        <v>0</v>
      </c>
      <c r="W40" s="9" t="str">
        <f>IF($V40=1,VLOOKUP($V$25,'CROSSWALK LEA TO HOUSE'!$A$2:$AA$1000,$T40,FALSE),"")</f>
        <v/>
      </c>
      <c r="X40" s="9"/>
      <c r="Y40" s="9"/>
      <c r="Z40" s="9"/>
      <c r="AA40" s="9"/>
      <c r="AB40" s="13" t="str">
        <f>IF($V40=1,VLOOKUP($W40,'DATA missed pays'!$A$2:$AA$45000,AB$2,FALSE),"")</f>
        <v/>
      </c>
      <c r="AC40" s="17" t="str">
        <f>IF($V40=1,VLOOKUP($W40,'DATA missed pays'!$A$2:$EA$45000,AC$2,FALSE),"")</f>
        <v/>
      </c>
      <c r="AD40" s="52" t="str">
        <f>IF(OR(V40=0,Q40=1),"",VLOOKUP($W40,'DATA missed pays'!$A$2:$EA$45000,AD$2,FALSE)*100)</f>
        <v/>
      </c>
      <c r="AE40" s="9"/>
    </row>
    <row r="41" spans="16:31" x14ac:dyDescent="0.25">
      <c r="P41" s="17" t="e">
        <f>VLOOKUP($W41,'DATA missed pays'!$A$2:$EA$45000,P$2,FALSE)</f>
        <v>#N/A</v>
      </c>
      <c r="Q41" s="9">
        <f t="shared" ref="Q41:Q50" si="2">_xlfn.IFNA(P41,0)</f>
        <v>0</v>
      </c>
      <c r="R41" s="9"/>
      <c r="S41" s="9" t="s">
        <v>635</v>
      </c>
      <c r="T41" s="9">
        <f>VLOOKUP(S41,KEY!$Q$2:$R$1001,2,FALSE)</f>
        <v>14</v>
      </c>
      <c r="U41" s="9">
        <v>12</v>
      </c>
      <c r="V41" s="11">
        <f t="shared" ref="V41:V50" si="3">IF($U$25-U41&gt;=0,1,0)</f>
        <v>0</v>
      </c>
      <c r="W41" s="9" t="str">
        <f>IF($V41=1,VLOOKUP($V$25,'CROSSWALK LEA TO HOUSE'!$A$2:$AA$1000,$T41,FALSE),"")</f>
        <v/>
      </c>
      <c r="X41" s="9"/>
      <c r="Y41" s="9"/>
      <c r="Z41" s="9"/>
      <c r="AA41" s="9"/>
      <c r="AB41" s="13" t="str">
        <f>IF($V41=1,VLOOKUP($W41,'DATA missed pays'!$A$2:$AA$45000,AB$2,FALSE),"")</f>
        <v/>
      </c>
      <c r="AC41" s="17" t="str">
        <f>IF($V41=1,VLOOKUP($W41,'DATA missed pays'!$A$2:$EA$45000,AC$2,FALSE),"")</f>
        <v/>
      </c>
      <c r="AD41" s="52" t="str">
        <f>IF(OR(V41=0,Q41=1),"",VLOOKUP($W41,'DATA missed pays'!$A$2:$EA$45000,AD$2,FALSE)*100)</f>
        <v/>
      </c>
      <c r="AE41" s="9"/>
    </row>
    <row r="42" spans="16:31" x14ac:dyDescent="0.25">
      <c r="P42" s="17" t="e">
        <f>VLOOKUP($W42,'DATA missed pays'!$A$2:$EA$45000,P$2,FALSE)</f>
        <v>#N/A</v>
      </c>
      <c r="Q42" s="9">
        <f t="shared" si="2"/>
        <v>0</v>
      </c>
      <c r="R42" s="9"/>
      <c r="S42" s="9" t="s">
        <v>636</v>
      </c>
      <c r="T42" s="9">
        <f>VLOOKUP(S42,KEY!$Q$2:$R$1001,2,FALSE)</f>
        <v>15</v>
      </c>
      <c r="U42" s="9">
        <v>13</v>
      </c>
      <c r="V42" s="11">
        <f t="shared" si="3"/>
        <v>0</v>
      </c>
      <c r="W42" s="9" t="str">
        <f>IF($V42=1,VLOOKUP($V$25,'CROSSWALK LEA TO HOUSE'!$A$2:$AA$1000,$T42,FALSE),"")</f>
        <v/>
      </c>
      <c r="X42" s="9"/>
      <c r="Y42" s="9"/>
      <c r="Z42" s="9"/>
      <c r="AA42" s="9"/>
      <c r="AB42" s="13" t="str">
        <f>IF($V42=1,VLOOKUP($W42,'DATA missed pays'!$A$2:$AA$45000,AB$2,FALSE),"")</f>
        <v/>
      </c>
      <c r="AC42" s="17" t="str">
        <f>IF($V42=1,VLOOKUP($W42,'DATA missed pays'!$A$2:$EA$45000,AC$2,FALSE),"")</f>
        <v/>
      </c>
      <c r="AD42" s="52" t="str">
        <f>IF(OR(V42=0,Q42=1),"",VLOOKUP($W42,'DATA missed pays'!$A$2:$EA$45000,AD$2,FALSE)*100)</f>
        <v/>
      </c>
      <c r="AE42" s="9"/>
    </row>
    <row r="43" spans="16:31" x14ac:dyDescent="0.25">
      <c r="P43" s="17" t="e">
        <f>VLOOKUP($W43,'DATA missed pays'!$A$2:$EA$45000,P$2,FALSE)</f>
        <v>#N/A</v>
      </c>
      <c r="Q43" s="9">
        <f t="shared" si="2"/>
        <v>0</v>
      </c>
      <c r="S43" s="2" t="s">
        <v>637</v>
      </c>
      <c r="T43" s="9">
        <f>VLOOKUP(S43,KEY!$Q$2:$R$1001,2,FALSE)</f>
        <v>16</v>
      </c>
      <c r="U43" s="2">
        <v>14</v>
      </c>
      <c r="V43" s="11">
        <f t="shared" si="3"/>
        <v>0</v>
      </c>
      <c r="W43" s="9" t="str">
        <f>IF($V43=1,VLOOKUP($V$25,'CROSSWALK LEA TO HOUSE'!$A$2:$AA$1000,$T43,FALSE),"")</f>
        <v/>
      </c>
      <c r="AA43" s="9"/>
      <c r="AB43" s="13" t="str">
        <f>IF($V43=1,VLOOKUP($W43,'DATA missed pays'!$A$2:$AA$45000,AB$2,FALSE),"")</f>
        <v/>
      </c>
      <c r="AC43" s="17" t="str">
        <f>IF($V43=1,VLOOKUP($W43,'DATA missed pays'!$A$2:$EA$45000,AC$2,FALSE),"")</f>
        <v/>
      </c>
      <c r="AD43" s="52" t="str">
        <f>IF(OR(V43=0,Q43=1),"",VLOOKUP($W43,'DATA missed pays'!$A$2:$EA$45000,AD$2,FALSE)*100)</f>
        <v/>
      </c>
      <c r="AE43" s="9"/>
    </row>
    <row r="44" spans="16:31" x14ac:dyDescent="0.25">
      <c r="P44" s="17" t="e">
        <f>VLOOKUP($W44,'DATA missed pays'!$A$2:$EA$45000,P$2,FALSE)</f>
        <v>#N/A</v>
      </c>
      <c r="Q44" s="9">
        <f t="shared" si="2"/>
        <v>0</v>
      </c>
      <c r="S44" s="2" t="s">
        <v>638</v>
      </c>
      <c r="T44" s="9">
        <f>VLOOKUP(S44,KEY!$Q$2:$R$1001,2,FALSE)</f>
        <v>17</v>
      </c>
      <c r="U44" s="2">
        <v>15</v>
      </c>
      <c r="V44" s="11">
        <f t="shared" si="3"/>
        <v>0</v>
      </c>
      <c r="W44" s="9" t="str">
        <f>IF($V44=1,VLOOKUP($V$25,'CROSSWALK LEA TO HOUSE'!$A$2:$AA$1000,$T44,FALSE),"")</f>
        <v/>
      </c>
      <c r="AA44" s="9"/>
      <c r="AB44" s="13" t="str">
        <f>IF($V44=1,VLOOKUP($W44,'DATA missed pays'!$A$2:$AA$45000,AB$2,FALSE),"")</f>
        <v/>
      </c>
      <c r="AC44" s="17" t="str">
        <f>IF($V44=1,VLOOKUP($W44,'DATA missed pays'!$A$2:$EA$45000,AC$2,FALSE),"")</f>
        <v/>
      </c>
      <c r="AD44" s="52" t="str">
        <f>IF(OR(V44=0,Q44=1),"",VLOOKUP($W44,'DATA missed pays'!$A$2:$EA$45000,AD$2,FALSE)*100)</f>
        <v/>
      </c>
      <c r="AE44" s="9"/>
    </row>
    <row r="45" spans="16:31" x14ac:dyDescent="0.25">
      <c r="P45" s="17" t="e">
        <f>VLOOKUP($W45,'DATA missed pays'!$A$2:$EA$45000,P$2,FALSE)</f>
        <v>#N/A</v>
      </c>
      <c r="Q45" s="9">
        <f t="shared" si="2"/>
        <v>0</v>
      </c>
      <c r="S45" s="2" t="s">
        <v>639</v>
      </c>
      <c r="T45" s="9">
        <f>VLOOKUP(S45,KEY!$Q$2:$R$1001,2,FALSE)</f>
        <v>18</v>
      </c>
      <c r="U45" s="2">
        <v>16</v>
      </c>
      <c r="V45" s="11">
        <f t="shared" si="3"/>
        <v>0</v>
      </c>
      <c r="W45" s="9" t="str">
        <f>IF($V45=1,VLOOKUP($V$25,'CROSSWALK LEA TO HOUSE'!$A$2:$AA$1000,$T45,FALSE),"")</f>
        <v/>
      </c>
      <c r="AA45" s="9"/>
      <c r="AB45" s="13" t="str">
        <f>IF($V45=1,VLOOKUP($W45,'DATA missed pays'!$A$2:$AA$45000,AB$2,FALSE),"")</f>
        <v/>
      </c>
      <c r="AC45" s="17" t="str">
        <f>IF($V45=1,VLOOKUP($W45,'DATA missed pays'!$A$2:$EA$45000,AC$2,FALSE),"")</f>
        <v/>
      </c>
      <c r="AD45" s="52" t="str">
        <f>IF(OR(V45=0,Q45=1),"",VLOOKUP($W45,'DATA missed pays'!$A$2:$EA$45000,AD$2,FALSE)*100)</f>
        <v/>
      </c>
      <c r="AE45" s="9"/>
    </row>
    <row r="46" spans="16:31" x14ac:dyDescent="0.25">
      <c r="P46" s="17" t="e">
        <f>VLOOKUP($W46,'DATA missed pays'!$A$2:$EA$45000,P$2,FALSE)</f>
        <v>#N/A</v>
      </c>
      <c r="Q46" s="9">
        <f t="shared" si="2"/>
        <v>0</v>
      </c>
      <c r="S46" s="2" t="s">
        <v>640</v>
      </c>
      <c r="T46" s="9">
        <f>VLOOKUP(S46,KEY!$Q$2:$R$1001,2,FALSE)</f>
        <v>19</v>
      </c>
      <c r="U46" s="2">
        <v>17</v>
      </c>
      <c r="V46" s="11">
        <f t="shared" si="3"/>
        <v>0</v>
      </c>
      <c r="W46" s="9" t="str">
        <f>IF($V46=1,VLOOKUP($V$25,'CROSSWALK LEA TO HOUSE'!$A$2:$AA$1000,$T46,FALSE),"")</f>
        <v/>
      </c>
      <c r="AA46" s="9"/>
      <c r="AB46" s="13" t="str">
        <f>IF($V46=1,VLOOKUP($W46,'DATA missed pays'!$A$2:$AA$45000,AB$2,FALSE),"")</f>
        <v/>
      </c>
      <c r="AC46" s="17" t="str">
        <f>IF($V46=1,VLOOKUP($W46,'DATA missed pays'!$A$2:$EA$45000,AC$2,FALSE),"")</f>
        <v/>
      </c>
      <c r="AD46" s="52" t="str">
        <f>IF(OR(V46=0,Q46=1),"",VLOOKUP($W46,'DATA missed pays'!$A$2:$EA$45000,AD$2,FALSE)*100)</f>
        <v/>
      </c>
      <c r="AE46" s="9"/>
    </row>
    <row r="47" spans="16:31" x14ac:dyDescent="0.25">
      <c r="P47" s="17" t="e">
        <f>VLOOKUP($W47,'DATA missed pays'!$A$2:$EA$45000,P$2,FALSE)</f>
        <v>#N/A</v>
      </c>
      <c r="Q47" s="9">
        <f t="shared" si="2"/>
        <v>0</v>
      </c>
      <c r="S47" s="2" t="s">
        <v>641</v>
      </c>
      <c r="T47" s="9">
        <f>VLOOKUP(S47,KEY!$Q$2:$R$1001,2,FALSE)</f>
        <v>20</v>
      </c>
      <c r="U47" s="2">
        <v>18</v>
      </c>
      <c r="V47" s="11">
        <f t="shared" si="3"/>
        <v>0</v>
      </c>
      <c r="W47" s="9" t="str">
        <f>IF($V47=1,VLOOKUP($V$25,'CROSSWALK LEA TO HOUSE'!$A$2:$AA$1000,$T47,FALSE),"")</f>
        <v/>
      </c>
      <c r="AA47" s="9"/>
      <c r="AB47" s="13" t="str">
        <f>IF($V47=1,VLOOKUP($W47,'DATA missed pays'!$A$2:$AA$45000,AB$2,FALSE),"")</f>
        <v/>
      </c>
      <c r="AC47" s="17" t="str">
        <f>IF($V47=1,VLOOKUP($W47,'DATA missed pays'!$A$2:$EA$45000,AC$2,FALSE),"")</f>
        <v/>
      </c>
      <c r="AD47" s="52" t="str">
        <f>IF(OR(V47=0,Q47=1),"",VLOOKUP($W47,'DATA missed pays'!$A$2:$EA$45000,AD$2,FALSE)*100)</f>
        <v/>
      </c>
      <c r="AE47" s="9"/>
    </row>
    <row r="48" spans="16:31" x14ac:dyDescent="0.25">
      <c r="P48" s="17" t="e">
        <f>VLOOKUP($W48,'DATA missed pays'!$A$2:$EA$45000,P$2,FALSE)</f>
        <v>#N/A</v>
      </c>
      <c r="Q48" s="9">
        <f t="shared" si="2"/>
        <v>0</v>
      </c>
      <c r="S48" s="2" t="s">
        <v>642</v>
      </c>
      <c r="T48" s="9">
        <f>VLOOKUP(S48,KEY!$Q$2:$R$1001,2,FALSE)</f>
        <v>21</v>
      </c>
      <c r="U48" s="2">
        <v>19</v>
      </c>
      <c r="V48" s="11">
        <f t="shared" si="3"/>
        <v>0</v>
      </c>
      <c r="W48" s="9" t="str">
        <f>IF($V48=1,VLOOKUP($V$25,'CROSSWALK LEA TO HOUSE'!$A$2:$AA$1000,$T48,FALSE),"")</f>
        <v/>
      </c>
      <c r="AA48" s="9"/>
      <c r="AB48" s="13" t="str">
        <f>IF($V48=1,VLOOKUP($W48,'DATA missed pays'!$A$2:$AA$45000,AB$2,FALSE),"")</f>
        <v/>
      </c>
      <c r="AC48" s="17" t="str">
        <f>IF($V48=1,VLOOKUP($W48,'DATA missed pays'!$A$2:$EA$45000,AC$2,FALSE),"")</f>
        <v/>
      </c>
      <c r="AD48" s="52" t="str">
        <f>IF(OR(V48=0,Q48=1),"",VLOOKUP($W48,'DATA missed pays'!$A$2:$EA$45000,AD$2,FALSE)*100)</f>
        <v/>
      </c>
      <c r="AE48" s="9"/>
    </row>
    <row r="49" spans="16:31" x14ac:dyDescent="0.25">
      <c r="P49" s="17" t="e">
        <f>VLOOKUP($W49,'DATA missed pays'!$A$2:$EA$45000,P$2,FALSE)</f>
        <v>#N/A</v>
      </c>
      <c r="Q49" s="9">
        <f t="shared" si="2"/>
        <v>0</v>
      </c>
      <c r="S49" s="2" t="s">
        <v>643</v>
      </c>
      <c r="T49" s="9">
        <f>VLOOKUP(S49,KEY!$Q$2:$R$1001,2,FALSE)</f>
        <v>22</v>
      </c>
      <c r="U49" s="2">
        <v>20</v>
      </c>
      <c r="V49" s="11">
        <f t="shared" si="3"/>
        <v>0</v>
      </c>
      <c r="W49" s="9" t="str">
        <f>IF($V49=1,VLOOKUP($V$25,'CROSSWALK LEA TO HOUSE'!$A$2:$AA$1000,$T49,FALSE),"")</f>
        <v/>
      </c>
      <c r="AA49" s="9"/>
      <c r="AB49" s="13" t="str">
        <f>IF($V49=1,VLOOKUP($W49,'DATA missed pays'!$A$2:$AA$45000,AB$2,FALSE),"")</f>
        <v/>
      </c>
      <c r="AC49" s="17" t="str">
        <f>IF($V49=1,VLOOKUP($W49,'DATA missed pays'!$A$2:$EA$45000,AC$2,FALSE),"")</f>
        <v/>
      </c>
      <c r="AD49" s="52" t="str">
        <f>IF(OR(V49=0,Q49=1),"",VLOOKUP($W49,'DATA missed pays'!$A$2:$EA$45000,AD$2,FALSE)*100)</f>
        <v/>
      </c>
      <c r="AE49" s="9"/>
    </row>
    <row r="50" spans="16:31" x14ac:dyDescent="0.25">
      <c r="P50" s="17" t="e">
        <f>VLOOKUP($W50,'DATA missed pays'!$A$2:$EA$45000,P$2,FALSE)</f>
        <v>#N/A</v>
      </c>
      <c r="Q50" s="9">
        <f t="shared" si="2"/>
        <v>0</v>
      </c>
      <c r="S50" s="2" t="s">
        <v>644</v>
      </c>
      <c r="T50" s="9">
        <f>VLOOKUP(S50,KEY!$Q$2:$R$1001,2,FALSE)</f>
        <v>23</v>
      </c>
      <c r="U50" s="2">
        <v>21</v>
      </c>
      <c r="V50" s="11">
        <f t="shared" si="3"/>
        <v>0</v>
      </c>
      <c r="W50" s="9" t="str">
        <f>IF($V50=1,VLOOKUP($V$25,'CROSSWALK LEA TO HOUSE'!$A$2:$AA$1000,$T50,FALSE),"")</f>
        <v/>
      </c>
      <c r="AA50" s="9"/>
      <c r="AB50" s="13" t="str">
        <f>IF($V50=1,VLOOKUP($W50,'DATA missed pays'!$A$2:$AA$45000,AB$2,FALSE),"")</f>
        <v/>
      </c>
      <c r="AC50" s="17" t="str">
        <f>IF($V50=1,VLOOKUP($W50,'DATA missed pays'!$A$2:$EA$45000,AC$2,FALSE),"")</f>
        <v/>
      </c>
      <c r="AD50" s="52" t="str">
        <f>IF(OR(V50=0,Q50=1),"",VLOOKUP($W50,'DATA missed pays'!$A$2:$EA$45000,AD$2,FALSE)*100)</f>
        <v/>
      </c>
      <c r="AE50" s="9"/>
    </row>
    <row r="51" spans="16:31" ht="92.25" customHeight="1" x14ac:dyDescent="0.25">
      <c r="AA51" s="9"/>
      <c r="AB51" s="178" t="s">
        <v>943</v>
      </c>
      <c r="AC51" s="178"/>
      <c r="AD51" s="178"/>
      <c r="AE51" s="9"/>
    </row>
    <row r="52" spans="16:31" ht="78.75" customHeight="1" x14ac:dyDescent="0.25">
      <c r="AA52" s="9"/>
      <c r="AB52" s="175" t="s">
        <v>1744</v>
      </c>
      <c r="AC52" s="175"/>
      <c r="AD52" s="175"/>
    </row>
    <row r="53" spans="16:31" x14ac:dyDescent="0.25">
      <c r="AA53" s="9"/>
      <c r="AB53" s="9"/>
      <c r="AC53" s="9"/>
      <c r="AD53" s="9"/>
    </row>
  </sheetData>
  <mergeCells count="2">
    <mergeCell ref="AB51:AD51"/>
    <mergeCell ref="AB52:AD52"/>
  </mergeCells>
  <printOptions horizontalCentered="1"/>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E698A4B-45E6-4DFC-BA54-F703A0F70CE4}">
          <x14:formula1>
            <xm:f>'LIST HOUSE'!$E$2:$E$204</xm:f>
          </x14:formula1>
          <xm:sqref>AB25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9</vt:i4>
      </vt:variant>
    </vt:vector>
  </HeadingPairs>
  <TitlesOfParts>
    <vt:vector size="35" baseType="lpstr">
      <vt:lpstr>ScratchPad</vt:lpstr>
      <vt:lpstr>Ticker</vt:lpstr>
      <vt:lpstr>By School</vt:lpstr>
      <vt:lpstr>By State Senator</vt:lpstr>
      <vt:lpstr>By St. Senate (with LEA detail)</vt:lpstr>
      <vt:lpstr>DATA missed pays</vt:lpstr>
      <vt:lpstr>DATA ST SENATE TOTAL</vt:lpstr>
      <vt:lpstr>By State Rep.</vt:lpstr>
      <vt:lpstr>By St. House (with LEA detail)</vt:lpstr>
      <vt:lpstr>Upgrade List</vt:lpstr>
      <vt:lpstr>By School Detail</vt:lpstr>
      <vt:lpstr>Source Notes</vt:lpstr>
      <vt:lpstr>PSEA PASBO &amp; PDE</vt:lpstr>
      <vt:lpstr>By Cluster - Missed Payments</vt:lpstr>
      <vt:lpstr>Version</vt:lpstr>
      <vt:lpstr>CROSSWALK CLUSTER to AUN</vt:lpstr>
      <vt:lpstr>LIST UNISERV</vt:lpstr>
      <vt:lpstr>CROSSWALK LEA TO SENATE</vt:lpstr>
      <vt:lpstr>LIST SENATE</vt:lpstr>
      <vt:lpstr>KEY</vt:lpstr>
      <vt:lpstr>DATA ST HOUSE TOTAL</vt:lpstr>
      <vt:lpstr>LIST HOUSE</vt:lpstr>
      <vt:lpstr>CROSSWALK LEA TO HOUSE</vt:lpstr>
      <vt:lpstr>LIST FISCAL YEAR DAYS</vt:lpstr>
      <vt:lpstr>DATA MISSED with ExpPerDay</vt:lpstr>
      <vt:lpstr>By School Detail New</vt:lpstr>
      <vt:lpstr>'By St. House (with LEA detail)'!Print_Area</vt:lpstr>
      <vt:lpstr>'By St. Senate (with LEA detail)'!Print_Area</vt:lpstr>
      <vt:lpstr>'By State Rep.'!Print_Area</vt:lpstr>
      <vt:lpstr>'By State Senator'!Print_Area</vt:lpstr>
      <vt:lpstr>'PSEA PASBO &amp; PDE'!Print_Area</vt:lpstr>
      <vt:lpstr>'Source Notes'!Print_Area</vt:lpstr>
      <vt:lpstr>'By State Rep.'!Print_Titles</vt:lpstr>
      <vt:lpstr>'By State Senator'!Print_Titles</vt:lpstr>
      <vt:lpstr>'PSEA PASBO &amp; PDE'!Print_Titles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Price, Mark [PA]</dc:creator>
  <cp:lastModifiedBy>Price, Mark [PA]</cp:lastModifiedBy>
  <cp:lastPrinted>2025-10-22T20:20:20Z</cp:lastPrinted>
  <dcterms:created xsi:type="dcterms:W3CDTF">2025-09-22T10:32:45Z</dcterms:created>
  <dcterms:modified xsi:type="dcterms:W3CDTF">2025-10-28T15:07:53Z</dcterms:modified>
</cp:coreProperties>
</file>